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sa/Dropbox/00-SCHOOL/1-University/2021-20/1-Historia_Económica_de_Colombia/3-Investigación/8-Datos/migracion_caribe-hec/raw/"/>
    </mc:Choice>
  </mc:AlternateContent>
  <xr:revisionPtr revIDLastSave="0" documentId="13_ncr:1_{CB6F0780-C3F2-384C-A3E2-58EFE98C2ADD}" xr6:coauthVersionLast="46" xr6:coauthVersionMax="46" xr10:uidLastSave="{00000000-0000-0000-0000-000000000000}"/>
  <bookViews>
    <workbookView xWindow="80" yWindow="1040" windowWidth="37420" windowHeight="20480" tabRatio="792" firstSheet="7" activeTab="11" xr2:uid="{00000000-000D-0000-FFFF-FFFF00000000}"/>
  </bookViews>
  <sheets>
    <sheet name="año a año pres rent gast" sheetId="3" r:id="rId1"/>
    <sheet name="desagregado" sheetId="4" r:id="rId2"/>
    <sheet name="cuadro fiscal " sheetId="6" r:id="rId3"/>
    <sheet name="Gráf dif entre rentas pres y r" sheetId="38" r:id="rId4"/>
    <sheet name="Gráf rentas presup anuales" sheetId="37" r:id="rId5"/>
    <sheet name="Gráfico3 comp renta ag" sheetId="28" r:id="rId6"/>
    <sheet name="Gráf 5 rentas desagr" sheetId="30" r:id="rId7"/>
    <sheet name="imp rentas desagr orde" sheetId="10" r:id="rId8"/>
    <sheet name="graf 1 desagr rents" sheetId="26" r:id="rId9"/>
    <sheet name="gastos desagre ordenados" sheetId="11" r:id="rId10"/>
    <sheet name="graf 2 desagr gastos" sheetId="27" r:id="rId11"/>
    <sheet name="CENSOS" sheetId="2" r:id="rId12"/>
    <sheet name="Gráfico1 pobl est" sheetId="20" r:id="rId13"/>
    <sheet name="Gráfico2 -  rentx hab est" sheetId="16" r:id="rId14"/>
    <sheet name="Gráfico1 - renta x hab est" sheetId="15" r:id="rId15"/>
    <sheet name="ing y gastos 1870 todos los est" sheetId="12" r:id="rId16"/>
    <sheet name="Gráfico4 - renta anual ef" sheetId="18" r:id="rId17"/>
    <sheet name="consolidado ren -gast. presup" sheetId="8" r:id="rId18"/>
    <sheet name="Gráf DEFICIT O SUPERAVIT" sheetId="31" r:id="rId19"/>
    <sheet name="comparativo fiscal" sheetId="32" r:id="rId20"/>
    <sheet name="rentas anuales" sheetId="34" r:id="rId21"/>
    <sheet name="por hacer" sheetId="19" r:id="rId22"/>
    <sheet name="Hoja2" sheetId="14" r:id="rId23"/>
    <sheet name="deuda" sheetId="13" r:id="rId24"/>
    <sheet name="composicion rentas" sheetId="5" r:id="rId25"/>
    <sheet name="remate aguardiente" sheetId="9" r:id="rId26"/>
  </sheets>
  <externalReferences>
    <externalReference r:id="rId27"/>
    <externalReference r:id="rId28"/>
    <externalReference r:id="rId29"/>
  </externalReferences>
  <definedNames>
    <definedName name="_xlnm._FilterDatabase" localSheetId="24" hidden="1">'composicion rentas'!$A$2:$BI$15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6" l="1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5" i="6"/>
  <c r="D136" i="6"/>
  <c r="D137" i="6"/>
  <c r="D138" i="6"/>
  <c r="D139" i="6"/>
  <c r="D140" i="6"/>
  <c r="D141" i="6"/>
  <c r="D142" i="6"/>
  <c r="D118" i="6"/>
  <c r="F120" i="6"/>
  <c r="F121" i="6"/>
  <c r="B121" i="6" s="1"/>
  <c r="E119" i="6"/>
  <c r="F117" i="6" s="1"/>
  <c r="B117" i="6" s="1"/>
  <c r="D117" i="6" s="1"/>
  <c r="E120" i="6"/>
  <c r="E122" i="6"/>
  <c r="F122" i="6" s="1"/>
  <c r="F133" i="6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4" i="6"/>
  <c r="B134" i="6" s="1"/>
  <c r="D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F143" i="6"/>
  <c r="B143" i="6" s="1"/>
  <c r="D143" i="6" s="1"/>
  <c r="E118" i="6"/>
  <c r="F118" i="6" s="1"/>
  <c r="G99" i="6"/>
  <c r="G91" i="6"/>
  <c r="G92" i="6" s="1"/>
  <c r="G97" i="6"/>
  <c r="G98" i="6" s="1"/>
  <c r="G96" i="6"/>
  <c r="G101" i="6"/>
  <c r="C109" i="6"/>
  <c r="C110" i="6"/>
  <c r="C111" i="6" s="1"/>
  <c r="B110" i="6"/>
  <c r="B111" i="6" s="1"/>
  <c r="B109" i="6"/>
  <c r="B39" i="10"/>
  <c r="F119" i="6" l="1"/>
  <c r="F116" i="6"/>
  <c r="B116" i="6" s="1"/>
  <c r="D30" i="6"/>
  <c r="E30" i="6"/>
  <c r="D31" i="6"/>
  <c r="E31" i="6"/>
  <c r="D29" i="6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7" i="10"/>
  <c r="Q2" i="4"/>
  <c r="R32" i="4"/>
  <c r="C26" i="14"/>
  <c r="G66" i="2"/>
  <c r="C66" i="2"/>
  <c r="F61" i="2"/>
  <c r="H61" i="2"/>
  <c r="I61" i="2"/>
  <c r="F62" i="2"/>
  <c r="H62" i="2"/>
  <c r="I62" i="2"/>
  <c r="F115" i="11"/>
  <c r="F116" i="11"/>
  <c r="F117" i="11"/>
  <c r="F118" i="11"/>
  <c r="F119" i="11"/>
  <c r="F120" i="11"/>
  <c r="F121" i="11"/>
  <c r="F122" i="11"/>
  <c r="F123" i="11"/>
  <c r="K119" i="11"/>
  <c r="K120" i="11"/>
  <c r="K121" i="11"/>
  <c r="K122" i="11"/>
  <c r="K123" i="11"/>
  <c r="K97" i="11"/>
  <c r="K98" i="11"/>
  <c r="K99" i="11"/>
  <c r="K100" i="11"/>
  <c r="E74" i="11"/>
  <c r="D445" i="3"/>
  <c r="I25" i="11"/>
  <c r="B59" i="11" s="1"/>
  <c r="U79" i="10"/>
  <c r="U80" i="10" s="1"/>
  <c r="J32" i="10"/>
  <c r="R66" i="11"/>
  <c r="R67" i="11"/>
  <c r="R68" i="11"/>
  <c r="K68" i="11"/>
  <c r="D68" i="11"/>
  <c r="E68" i="11" s="1"/>
  <c r="M64" i="11" s="1"/>
  <c r="E116" i="6" l="1"/>
  <c r="D116" i="6"/>
  <c r="H59" i="11"/>
  <c r="G59" i="11"/>
  <c r="F59" i="11"/>
  <c r="E59" i="11"/>
  <c r="C59" i="11"/>
  <c r="D443" i="3"/>
  <c r="D452" i="3" s="1"/>
  <c r="D451" i="3"/>
  <c r="C452" i="3"/>
  <c r="D430" i="3"/>
  <c r="C430" i="3"/>
  <c r="E430" i="3" s="1"/>
  <c r="D474" i="3"/>
  <c r="C474" i="3"/>
  <c r="E474" i="3" s="1"/>
  <c r="O39" i="2"/>
  <c r="O40" i="2"/>
  <c r="O41" i="2"/>
  <c r="I51" i="2"/>
  <c r="I52" i="2"/>
  <c r="I53" i="2"/>
  <c r="F51" i="2"/>
  <c r="F50" i="2"/>
  <c r="F52" i="2"/>
  <c r="C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4" i="6"/>
  <c r="D25" i="6"/>
  <c r="D28" i="6"/>
  <c r="D4" i="6"/>
  <c r="K50" i="19"/>
  <c r="K49" i="19"/>
  <c r="I49" i="19"/>
  <c r="G49" i="19"/>
  <c r="E49" i="19"/>
  <c r="C49" i="19"/>
  <c r="K48" i="19"/>
  <c r="I48" i="19"/>
  <c r="G48" i="19"/>
  <c r="E48" i="19"/>
  <c r="C48" i="19"/>
  <c r="K47" i="19"/>
  <c r="I47" i="19"/>
  <c r="G47" i="19"/>
  <c r="E47" i="19"/>
  <c r="C47" i="19"/>
  <c r="G46" i="19"/>
  <c r="F46" i="19"/>
  <c r="C46" i="19"/>
  <c r="G45" i="19"/>
  <c r="F45" i="19"/>
  <c r="D45" i="19"/>
  <c r="C45" i="19"/>
  <c r="G44" i="19"/>
  <c r="F44" i="19"/>
  <c r="D44" i="19"/>
  <c r="C44" i="19"/>
  <c r="Q38" i="19"/>
  <c r="N38" i="19"/>
  <c r="M38" i="19"/>
  <c r="L38" i="19"/>
  <c r="K38" i="19"/>
  <c r="J38" i="19"/>
  <c r="Q37" i="19"/>
  <c r="P37" i="19"/>
  <c r="O37" i="19"/>
  <c r="N37" i="19"/>
  <c r="M37" i="19"/>
  <c r="L37" i="19"/>
  <c r="K37" i="19"/>
  <c r="J37" i="19"/>
  <c r="Q36" i="19"/>
  <c r="P36" i="19"/>
  <c r="O36" i="19"/>
  <c r="M36" i="19"/>
  <c r="L36" i="19"/>
  <c r="K36" i="19"/>
  <c r="J36" i="19"/>
  <c r="Q35" i="19"/>
  <c r="P35" i="19"/>
  <c r="O35" i="19"/>
  <c r="N35" i="19"/>
  <c r="K35" i="19"/>
  <c r="J35" i="19"/>
  <c r="Q34" i="19"/>
  <c r="P34" i="19"/>
  <c r="O34" i="19"/>
  <c r="N34" i="19"/>
  <c r="M34" i="19"/>
  <c r="L34" i="19"/>
  <c r="K34" i="19"/>
  <c r="J34" i="19"/>
  <c r="Q33" i="19"/>
  <c r="O33" i="19"/>
  <c r="N33" i="19"/>
  <c r="M33" i="19"/>
  <c r="L33" i="19"/>
  <c r="J33" i="19"/>
  <c r="Q32" i="19"/>
  <c r="O32" i="19"/>
  <c r="M32" i="19"/>
  <c r="L32" i="19"/>
  <c r="J32" i="19"/>
  <c r="Q31" i="19"/>
  <c r="O31" i="19"/>
  <c r="N31" i="19"/>
  <c r="M31" i="19"/>
  <c r="K31" i="19"/>
  <c r="J31" i="19"/>
  <c r="Q30" i="19"/>
  <c r="P30" i="19"/>
  <c r="O30" i="19"/>
  <c r="N30" i="19"/>
  <c r="M30" i="19"/>
  <c r="K30" i="19"/>
  <c r="J30" i="19"/>
  <c r="Q29" i="19"/>
  <c r="P29" i="19"/>
  <c r="O29" i="19"/>
  <c r="N29" i="19"/>
  <c r="M29" i="19"/>
  <c r="L29" i="19"/>
  <c r="K29" i="19"/>
  <c r="J29" i="19"/>
  <c r="Q28" i="19"/>
  <c r="O28" i="19"/>
  <c r="M28" i="19"/>
  <c r="L28" i="19"/>
  <c r="K28" i="19"/>
  <c r="J28" i="19"/>
  <c r="Q27" i="19"/>
  <c r="P27" i="19"/>
  <c r="O27" i="19"/>
  <c r="N27" i="19"/>
  <c r="K27" i="19"/>
  <c r="J27" i="19"/>
  <c r="Q26" i="19"/>
  <c r="P26" i="19"/>
  <c r="O26" i="19"/>
  <c r="N26" i="19"/>
  <c r="M26" i="19"/>
  <c r="L26" i="19"/>
  <c r="K26" i="19"/>
  <c r="J26" i="19"/>
  <c r="Q25" i="19"/>
  <c r="P25" i="19"/>
  <c r="O25" i="19"/>
  <c r="N25" i="19"/>
  <c r="M25" i="19"/>
  <c r="L25" i="19"/>
  <c r="K25" i="19"/>
  <c r="J25" i="19"/>
  <c r="Q24" i="19"/>
  <c r="P24" i="19"/>
  <c r="O24" i="19"/>
  <c r="N24" i="19"/>
  <c r="M24" i="19"/>
  <c r="L24" i="19"/>
  <c r="K24" i="19"/>
  <c r="J24" i="19"/>
  <c r="Q23" i="19"/>
  <c r="P23" i="19"/>
  <c r="O23" i="19"/>
  <c r="N23" i="19"/>
  <c r="M23" i="19"/>
  <c r="L23" i="19"/>
  <c r="K23" i="19"/>
  <c r="J23" i="19"/>
  <c r="Q22" i="19"/>
  <c r="P22" i="19"/>
  <c r="O22" i="19"/>
  <c r="N22" i="19"/>
  <c r="M22" i="19"/>
  <c r="L22" i="19"/>
  <c r="K22" i="19"/>
  <c r="J22" i="19"/>
  <c r="Q21" i="19"/>
  <c r="P21" i="19"/>
  <c r="O21" i="19"/>
  <c r="N21" i="19"/>
  <c r="M21" i="19"/>
  <c r="L21" i="19"/>
  <c r="K21" i="19"/>
  <c r="J21" i="19"/>
  <c r="Q20" i="19"/>
  <c r="P20" i="19"/>
  <c r="O20" i="19"/>
  <c r="N20" i="19"/>
  <c r="M20" i="19"/>
  <c r="L20" i="19"/>
  <c r="K20" i="19"/>
  <c r="J20" i="19"/>
  <c r="Q19" i="19"/>
  <c r="P19" i="19"/>
  <c r="O19" i="19"/>
  <c r="N19" i="19"/>
  <c r="M19" i="19"/>
  <c r="L19" i="19"/>
  <c r="K19" i="19"/>
  <c r="J19" i="19"/>
  <c r="Q18" i="19"/>
  <c r="P18" i="19"/>
  <c r="O18" i="19"/>
  <c r="N18" i="19"/>
  <c r="M18" i="19"/>
  <c r="L18" i="19"/>
  <c r="K18" i="19"/>
  <c r="J18" i="19"/>
  <c r="T17" i="19"/>
  <c r="U17" i="19" s="1"/>
  <c r="S17" i="19"/>
  <c r="Q17" i="19"/>
  <c r="P17" i="19"/>
  <c r="O17" i="19"/>
  <c r="N17" i="19"/>
  <c r="M17" i="19"/>
  <c r="L17" i="19"/>
  <c r="K17" i="19"/>
  <c r="J17" i="19"/>
  <c r="T16" i="19"/>
  <c r="U16" i="19" s="1"/>
  <c r="S16" i="19"/>
  <c r="Q16" i="19"/>
  <c r="P16" i="19"/>
  <c r="O16" i="19"/>
  <c r="N16" i="19"/>
  <c r="M16" i="19"/>
  <c r="L16" i="19"/>
  <c r="K16" i="19"/>
  <c r="J16" i="19"/>
  <c r="Q15" i="19"/>
  <c r="O15" i="19"/>
  <c r="N15" i="19"/>
  <c r="M15" i="19"/>
  <c r="L15" i="19"/>
  <c r="K15" i="19"/>
  <c r="J15" i="19"/>
  <c r="Q14" i="19"/>
  <c r="M14" i="19"/>
  <c r="L14" i="19"/>
  <c r="K14" i="19"/>
  <c r="J14" i="19"/>
  <c r="Q13" i="19"/>
  <c r="O13" i="19"/>
  <c r="N13" i="19"/>
  <c r="K13" i="19"/>
  <c r="J13" i="19"/>
  <c r="Q12" i="19"/>
  <c r="P12" i="19"/>
  <c r="O12" i="19"/>
  <c r="N12" i="19"/>
  <c r="M12" i="19"/>
  <c r="L12" i="19"/>
  <c r="K12" i="19"/>
  <c r="J12" i="19"/>
  <c r="Q11" i="19"/>
  <c r="P11" i="19"/>
  <c r="O11" i="19"/>
  <c r="N11" i="19"/>
  <c r="M11" i="19"/>
  <c r="L11" i="19"/>
  <c r="K11" i="19"/>
  <c r="J11" i="19"/>
  <c r="Q10" i="19"/>
  <c r="K10" i="19"/>
  <c r="J10" i="19"/>
  <c r="D10" i="13"/>
  <c r="T73" i="12"/>
  <c r="R73" i="12"/>
  <c r="U72" i="12"/>
  <c r="U71" i="12"/>
  <c r="U70" i="12"/>
  <c r="U69" i="12"/>
  <c r="U68" i="12"/>
  <c r="U67" i="12"/>
  <c r="U66" i="12"/>
  <c r="U65" i="12"/>
  <c r="U64" i="12"/>
  <c r="H60" i="2"/>
  <c r="I60" i="2"/>
  <c r="F60" i="2"/>
  <c r="I59" i="2"/>
  <c r="H59" i="2"/>
  <c r="F59" i="2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R70" i="11"/>
  <c r="R69" i="11"/>
  <c r="R65" i="11"/>
  <c r="F114" i="11"/>
  <c r="F113" i="11"/>
  <c r="F112" i="11"/>
  <c r="F111" i="11"/>
  <c r="F110" i="11"/>
  <c r="F109" i="11"/>
  <c r="F108" i="11"/>
  <c r="F107" i="11"/>
  <c r="F106" i="11"/>
  <c r="K87" i="11"/>
  <c r="K88" i="11"/>
  <c r="K96" i="11"/>
  <c r="K95" i="11"/>
  <c r="K94" i="11"/>
  <c r="K93" i="11"/>
  <c r="K92" i="11"/>
  <c r="K91" i="11"/>
  <c r="K90" i="11"/>
  <c r="K89" i="11"/>
  <c r="K86" i="11"/>
  <c r="K85" i="11"/>
  <c r="K84" i="11"/>
  <c r="K83" i="11"/>
  <c r="K82" i="11"/>
  <c r="K81" i="11"/>
  <c r="K80" i="11"/>
  <c r="F95" i="11"/>
  <c r="J71" i="11"/>
  <c r="K71" i="11" s="1"/>
  <c r="E71" i="11"/>
  <c r="I22" i="11"/>
  <c r="H56" i="11" s="1"/>
  <c r="C17" i="5"/>
  <c r="B17" i="5"/>
  <c r="E15" i="6"/>
  <c r="E28" i="6"/>
  <c r="U82" i="10"/>
  <c r="U83" i="10" s="1"/>
  <c r="U76" i="10"/>
  <c r="U77" i="10" s="1"/>
  <c r="J29" i="10"/>
  <c r="C408" i="3"/>
  <c r="E408" i="3" s="1"/>
  <c r="D408" i="3"/>
  <c r="B29" i="13"/>
  <c r="E29" i="13" s="1"/>
  <c r="E14" i="13"/>
  <c r="C142" i="3"/>
  <c r="F134" i="3" s="1"/>
  <c r="C14" i="14"/>
  <c r="E85" i="11"/>
  <c r="E98" i="11"/>
  <c r="I59" i="11" l="1"/>
  <c r="F14" i="13"/>
  <c r="G14" i="13" s="1"/>
  <c r="U73" i="12"/>
  <c r="T80" i="10"/>
  <c r="S80" i="10"/>
  <c r="R80" i="10"/>
  <c r="Q80" i="10"/>
  <c r="P80" i="10"/>
  <c r="O80" i="10"/>
  <c r="N80" i="10"/>
  <c r="M80" i="10"/>
  <c r="B56" i="11"/>
  <c r="C56" i="11"/>
  <c r="D56" i="11"/>
  <c r="F56" i="11"/>
  <c r="G56" i="11"/>
  <c r="M77" i="10"/>
  <c r="T77" i="10"/>
  <c r="S77" i="10"/>
  <c r="R77" i="10"/>
  <c r="Q77" i="10"/>
  <c r="P77" i="10"/>
  <c r="O77" i="10"/>
  <c r="N77" i="10"/>
  <c r="G24" i="11"/>
  <c r="K73" i="11"/>
  <c r="E72" i="11"/>
  <c r="E452" i="3"/>
  <c r="J64" i="2"/>
  <c r="J48" i="2"/>
  <c r="J42" i="2"/>
  <c r="L36" i="2" s="1"/>
  <c r="L37" i="2" s="1"/>
  <c r="I63" i="2"/>
  <c r="H63" i="2"/>
  <c r="F63" i="2"/>
  <c r="H31" i="10"/>
  <c r="G31" i="10"/>
  <c r="F31" i="10"/>
  <c r="E31" i="10"/>
  <c r="D31" i="10"/>
  <c r="C31" i="10"/>
  <c r="B31" i="10"/>
  <c r="Z6" i="9"/>
  <c r="J31" i="10" l="1"/>
  <c r="M37" i="2"/>
  <c r="N37" i="2"/>
  <c r="O37" i="2" s="1"/>
  <c r="I24" i="11"/>
  <c r="G58" i="11" s="1"/>
  <c r="L38" i="2"/>
  <c r="M36" i="2"/>
  <c r="N36" i="2"/>
  <c r="O36" i="2" s="1"/>
  <c r="H36" i="2"/>
  <c r="I36" i="2"/>
  <c r="H37" i="2"/>
  <c r="I37" i="2"/>
  <c r="H38" i="2"/>
  <c r="I38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H52" i="2"/>
  <c r="H53" i="2"/>
  <c r="H54" i="2"/>
  <c r="I54" i="2"/>
  <c r="H55" i="2"/>
  <c r="I55" i="2"/>
  <c r="H56" i="2"/>
  <c r="I56" i="2"/>
  <c r="H57" i="2"/>
  <c r="I57" i="2"/>
  <c r="H58" i="2"/>
  <c r="I58" i="2"/>
  <c r="H64" i="2"/>
  <c r="I64" i="2"/>
  <c r="H65" i="2"/>
  <c r="I65" i="2"/>
  <c r="F36" i="2"/>
  <c r="F37" i="2"/>
  <c r="F38" i="2"/>
  <c r="F42" i="2"/>
  <c r="F43" i="2"/>
  <c r="F44" i="2"/>
  <c r="F45" i="2"/>
  <c r="F46" i="2"/>
  <c r="F47" i="2"/>
  <c r="F48" i="2"/>
  <c r="F49" i="2"/>
  <c r="F53" i="2"/>
  <c r="F54" i="2"/>
  <c r="F55" i="2"/>
  <c r="F56" i="2"/>
  <c r="F57" i="2"/>
  <c r="F58" i="2"/>
  <c r="F64" i="2"/>
  <c r="F65" i="2"/>
  <c r="F35" i="2"/>
  <c r="B66" i="2"/>
  <c r="I35" i="2"/>
  <c r="H35" i="2"/>
  <c r="U88" i="10"/>
  <c r="U85" i="10"/>
  <c r="U73" i="10"/>
  <c r="T74" i="10" s="1"/>
  <c r="U70" i="10"/>
  <c r="U67" i="10"/>
  <c r="U64" i="10"/>
  <c r="U61" i="10"/>
  <c r="U58" i="10"/>
  <c r="U55" i="10"/>
  <c r="U52" i="10"/>
  <c r="U49" i="10"/>
  <c r="U46" i="10"/>
  <c r="U43" i="10"/>
  <c r="U40" i="10"/>
  <c r="U37" i="10"/>
  <c r="U34" i="10"/>
  <c r="U31" i="10"/>
  <c r="U28" i="10"/>
  <c r="U25" i="10"/>
  <c r="U22" i="10"/>
  <c r="U19" i="10"/>
  <c r="U16" i="10"/>
  <c r="U13" i="10"/>
  <c r="U10" i="10"/>
  <c r="U7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30" i="10"/>
  <c r="J33" i="10"/>
  <c r="J34" i="10"/>
  <c r="J7" i="10"/>
  <c r="J8" i="10"/>
  <c r="H13" i="2"/>
  <c r="F13" i="2"/>
  <c r="F81" i="11"/>
  <c r="F82" i="11"/>
  <c r="F83" i="11"/>
  <c r="F84" i="11"/>
  <c r="F86" i="11"/>
  <c r="F87" i="11"/>
  <c r="F88" i="11"/>
  <c r="F89" i="11"/>
  <c r="F90" i="11"/>
  <c r="F91" i="11"/>
  <c r="F92" i="11"/>
  <c r="F93" i="11"/>
  <c r="F94" i="11"/>
  <c r="F98" i="11"/>
  <c r="F85" i="11"/>
  <c r="J74" i="11"/>
  <c r="J72" i="11"/>
  <c r="K72" i="11" s="1"/>
  <c r="J70" i="11"/>
  <c r="K70" i="11" s="1"/>
  <c r="J69" i="11"/>
  <c r="J67" i="11"/>
  <c r="J66" i="11"/>
  <c r="K66" i="11" s="1"/>
  <c r="J65" i="11"/>
  <c r="K65" i="11" s="1"/>
  <c r="K74" i="11"/>
  <c r="K69" i="11"/>
  <c r="K67" i="11"/>
  <c r="D66" i="11"/>
  <c r="E66" i="11" s="1"/>
  <c r="D67" i="11"/>
  <c r="E67" i="11" s="1"/>
  <c r="D69" i="11"/>
  <c r="E69" i="11" s="1"/>
  <c r="D70" i="11"/>
  <c r="E70" i="11" s="1"/>
  <c r="E73" i="11"/>
  <c r="D75" i="11"/>
  <c r="E75" i="11" s="1"/>
  <c r="D65" i="11"/>
  <c r="E65" i="11"/>
  <c r="X50" i="12"/>
  <c r="K121" i="12"/>
  <c r="J121" i="12"/>
  <c r="I121" i="12"/>
  <c r="H121" i="12"/>
  <c r="G121" i="12"/>
  <c r="F121" i="12"/>
  <c r="E121" i="12"/>
  <c r="D121" i="12"/>
  <c r="C121" i="12"/>
  <c r="B121" i="12"/>
  <c r="K94" i="12"/>
  <c r="E72" i="12"/>
  <c r="B72" i="12"/>
  <c r="T58" i="12"/>
  <c r="R58" i="12"/>
  <c r="U57" i="12"/>
  <c r="S57" i="12"/>
  <c r="L57" i="12"/>
  <c r="K57" i="12"/>
  <c r="I57" i="12"/>
  <c r="G57" i="12"/>
  <c r="D57" i="12"/>
  <c r="C57" i="12"/>
  <c r="B57" i="12"/>
  <c r="U56" i="12"/>
  <c r="S56" i="12"/>
  <c r="U55" i="12"/>
  <c r="S55" i="12"/>
  <c r="U54" i="12"/>
  <c r="S54" i="12"/>
  <c r="U53" i="12"/>
  <c r="S53" i="12"/>
  <c r="U52" i="12"/>
  <c r="S52" i="12"/>
  <c r="U51" i="12"/>
  <c r="S51" i="12"/>
  <c r="X54" i="12" s="1"/>
  <c r="U50" i="12"/>
  <c r="S50" i="12"/>
  <c r="U49" i="12"/>
  <c r="S49" i="12"/>
  <c r="F48" i="12"/>
  <c r="E48" i="12"/>
  <c r="W42" i="12"/>
  <c r="S42" i="12"/>
  <c r="Y42" i="12" s="1"/>
  <c r="R42" i="12"/>
  <c r="Y41" i="12"/>
  <c r="X41" i="12"/>
  <c r="V41" i="12"/>
  <c r="T41" i="12"/>
  <c r="Y40" i="12"/>
  <c r="X40" i="12"/>
  <c r="V40" i="12"/>
  <c r="T40" i="12"/>
  <c r="Y39" i="12"/>
  <c r="X39" i="12"/>
  <c r="V39" i="12"/>
  <c r="T39" i="12"/>
  <c r="L39" i="12"/>
  <c r="Y38" i="12"/>
  <c r="X38" i="12"/>
  <c r="V38" i="12"/>
  <c r="T38" i="12"/>
  <c r="L38" i="12"/>
  <c r="Y37" i="12"/>
  <c r="X37" i="12"/>
  <c r="V37" i="12"/>
  <c r="U37" i="12"/>
  <c r="T37" i="12"/>
  <c r="L37" i="12"/>
  <c r="Y36" i="12"/>
  <c r="X36" i="12"/>
  <c r="V36" i="12"/>
  <c r="T36" i="12"/>
  <c r="L36" i="12"/>
  <c r="Y35" i="12"/>
  <c r="X35" i="12"/>
  <c r="V35" i="12"/>
  <c r="U35" i="12"/>
  <c r="X62" i="12" s="1"/>
  <c r="T35" i="12"/>
  <c r="X53" i="12" s="1"/>
  <c r="L35" i="12"/>
  <c r="Y34" i="12"/>
  <c r="X34" i="12"/>
  <c r="V34" i="12"/>
  <c r="T34" i="12"/>
  <c r="L34" i="12"/>
  <c r="Y33" i="12"/>
  <c r="X33" i="12"/>
  <c r="V33" i="12"/>
  <c r="U33" i="12"/>
  <c r="T33" i="12"/>
  <c r="L33" i="12"/>
  <c r="L32" i="12"/>
  <c r="L31" i="12"/>
  <c r="L30" i="12"/>
  <c r="L29" i="12"/>
  <c r="L28" i="12"/>
  <c r="W27" i="12"/>
  <c r="S27" i="12"/>
  <c r="R27" i="12"/>
  <c r="T27" i="12" s="1"/>
  <c r="L27" i="12"/>
  <c r="Y26" i="12"/>
  <c r="X26" i="12"/>
  <c r="V26" i="12"/>
  <c r="T26" i="12"/>
  <c r="L26" i="12"/>
  <c r="Y25" i="12"/>
  <c r="X25" i="12"/>
  <c r="U25" i="12"/>
  <c r="T25" i="12"/>
  <c r="Y24" i="12"/>
  <c r="X24" i="12"/>
  <c r="U24" i="12"/>
  <c r="T24" i="12"/>
  <c r="Y23" i="12"/>
  <c r="X23" i="12"/>
  <c r="V23" i="12"/>
  <c r="T23" i="12"/>
  <c r="Y22" i="12"/>
  <c r="X22" i="12"/>
  <c r="T22" i="12"/>
  <c r="Y21" i="12"/>
  <c r="X21" i="12"/>
  <c r="V21" i="12"/>
  <c r="T21" i="12"/>
  <c r="Y20" i="12"/>
  <c r="X20" i="12"/>
  <c r="T20" i="12"/>
  <c r="X52" i="12" s="1"/>
  <c r="Y19" i="12"/>
  <c r="X19" i="12"/>
  <c r="V19" i="12"/>
  <c r="T19" i="12"/>
  <c r="L19" i="12"/>
  <c r="Y18" i="12"/>
  <c r="X18" i="12"/>
  <c r="U18" i="12"/>
  <c r="T18" i="12"/>
  <c r="L18" i="12"/>
  <c r="L17" i="12"/>
  <c r="L16" i="12"/>
  <c r="L15" i="12"/>
  <c r="L14" i="12"/>
  <c r="W13" i="12"/>
  <c r="V13" i="12"/>
  <c r="L13" i="12"/>
  <c r="Y12" i="12"/>
  <c r="X12" i="12"/>
  <c r="V12" i="12"/>
  <c r="U12" i="12"/>
  <c r="T12" i="12"/>
  <c r="L12" i="12"/>
  <c r="Y11" i="12"/>
  <c r="X11" i="12"/>
  <c r="V11" i="12"/>
  <c r="U11" i="12"/>
  <c r="T11" i="12"/>
  <c r="L11" i="12"/>
  <c r="Y10" i="12"/>
  <c r="X10" i="12"/>
  <c r="V10" i="12"/>
  <c r="U10" i="12"/>
  <c r="T10" i="12"/>
  <c r="L10" i="12"/>
  <c r="Y9" i="12"/>
  <c r="X9" i="12"/>
  <c r="V9" i="12"/>
  <c r="U9" i="12"/>
  <c r="T9" i="12"/>
  <c r="L9" i="12"/>
  <c r="Y8" i="12"/>
  <c r="X8" i="12"/>
  <c r="V8" i="12"/>
  <c r="U8" i="12"/>
  <c r="T8" i="12"/>
  <c r="L8" i="12"/>
  <c r="Y7" i="12"/>
  <c r="X7" i="12"/>
  <c r="V7" i="12"/>
  <c r="U7" i="12"/>
  <c r="T7" i="12"/>
  <c r="L7" i="12"/>
  <c r="Y6" i="12"/>
  <c r="X6" i="12"/>
  <c r="V6" i="12"/>
  <c r="U6" i="12"/>
  <c r="X60" i="12" s="1"/>
  <c r="T6" i="12"/>
  <c r="X51" i="12" s="1"/>
  <c r="L6" i="12"/>
  <c r="Y5" i="12"/>
  <c r="X5" i="12"/>
  <c r="V5" i="12"/>
  <c r="U5" i="12"/>
  <c r="T5" i="12"/>
  <c r="L5" i="12"/>
  <c r="Y4" i="12"/>
  <c r="X4" i="12"/>
  <c r="X13" i="12" s="1"/>
  <c r="V4" i="12"/>
  <c r="U4" i="12"/>
  <c r="T4" i="12"/>
  <c r="L4" i="12"/>
  <c r="I18" i="11"/>
  <c r="I19" i="11"/>
  <c r="I20" i="11"/>
  <c r="I21" i="11"/>
  <c r="I23" i="11"/>
  <c r="I26" i="11"/>
  <c r="I5" i="11"/>
  <c r="I6" i="11"/>
  <c r="I7" i="11"/>
  <c r="I8" i="11"/>
  <c r="I9" i="11"/>
  <c r="I10" i="11"/>
  <c r="I11" i="11"/>
  <c r="I12" i="11"/>
  <c r="I13" i="11"/>
  <c r="I14" i="11"/>
  <c r="I15" i="11"/>
  <c r="I16" i="11"/>
  <c r="E50" i="11" s="1"/>
  <c r="I17" i="11"/>
  <c r="H31" i="11"/>
  <c r="H32" i="11" s="1"/>
  <c r="G31" i="11"/>
  <c r="G32" i="11" s="1"/>
  <c r="F31" i="11"/>
  <c r="F32" i="11" s="1"/>
  <c r="E31" i="11"/>
  <c r="E32" i="11" s="1"/>
  <c r="D31" i="11"/>
  <c r="D32" i="11" s="1"/>
  <c r="C31" i="11"/>
  <c r="C32" i="11" s="1"/>
  <c r="B31" i="11"/>
  <c r="B32" i="11" s="1"/>
  <c r="H30" i="11"/>
  <c r="G30" i="11"/>
  <c r="F30" i="11"/>
  <c r="E30" i="11"/>
  <c r="D30" i="11"/>
  <c r="C30" i="11"/>
  <c r="B30" i="11"/>
  <c r="C35" i="10"/>
  <c r="D35" i="10"/>
  <c r="E35" i="10"/>
  <c r="F35" i="10"/>
  <c r="G35" i="10"/>
  <c r="H35" i="10"/>
  <c r="I35" i="10"/>
  <c r="B35" i="10"/>
  <c r="X27" i="12" l="1"/>
  <c r="U19" i="12"/>
  <c r="U27" i="12" s="1"/>
  <c r="U26" i="12"/>
  <c r="U58" i="12"/>
  <c r="T13" i="12"/>
  <c r="Y13" i="12"/>
  <c r="Y27" i="12"/>
  <c r="U20" i="12"/>
  <c r="X61" i="12" s="1"/>
  <c r="U21" i="12"/>
  <c r="X42" i="12"/>
  <c r="U34" i="12"/>
  <c r="U36" i="12"/>
  <c r="U38" i="12"/>
  <c r="U13" i="12"/>
  <c r="U22" i="12"/>
  <c r="U23" i="12"/>
  <c r="M63" i="11"/>
  <c r="U39" i="12"/>
  <c r="S58" i="12"/>
  <c r="S72" i="12"/>
  <c r="S70" i="12"/>
  <c r="S68" i="12"/>
  <c r="S66" i="12"/>
  <c r="X63" i="12" s="1"/>
  <c r="S64" i="12"/>
  <c r="S71" i="12"/>
  <c r="S69" i="12"/>
  <c r="S67" i="12"/>
  <c r="S65" i="12"/>
  <c r="S73" i="12"/>
  <c r="M61" i="11"/>
  <c r="U40" i="12"/>
  <c r="U41" i="12"/>
  <c r="V42" i="12"/>
  <c r="N83" i="10"/>
  <c r="O83" i="10"/>
  <c r="P83" i="10"/>
  <c r="Q83" i="10"/>
  <c r="R83" i="10"/>
  <c r="S83" i="10"/>
  <c r="T83" i="10"/>
  <c r="M83" i="10"/>
  <c r="F66" i="2"/>
  <c r="I66" i="2"/>
  <c r="H66" i="2"/>
  <c r="E51" i="2"/>
  <c r="D61" i="2"/>
  <c r="E61" i="2"/>
  <c r="D62" i="2"/>
  <c r="E62" i="2"/>
  <c r="M38" i="2"/>
  <c r="N38" i="2"/>
  <c r="D60" i="2"/>
  <c r="E60" i="2"/>
  <c r="E59" i="2"/>
  <c r="D59" i="2"/>
  <c r="D36" i="2"/>
  <c r="E63" i="2"/>
  <c r="D63" i="2"/>
  <c r="B60" i="11"/>
  <c r="C60" i="11"/>
  <c r="D60" i="11"/>
  <c r="E60" i="11"/>
  <c r="F60" i="11"/>
  <c r="G60" i="11"/>
  <c r="H60" i="11"/>
  <c r="C57" i="11"/>
  <c r="D57" i="11"/>
  <c r="F57" i="11"/>
  <c r="G57" i="11"/>
  <c r="H57" i="11"/>
  <c r="B57" i="11"/>
  <c r="C58" i="11"/>
  <c r="E58" i="11"/>
  <c r="F58" i="11"/>
  <c r="H58" i="11"/>
  <c r="B58" i="11"/>
  <c r="B51" i="11"/>
  <c r="B55" i="11"/>
  <c r="B54" i="11"/>
  <c r="N8" i="10"/>
  <c r="O8" i="10"/>
  <c r="P8" i="10"/>
  <c r="Q8" i="10"/>
  <c r="R8" i="10"/>
  <c r="S8" i="10"/>
  <c r="T8" i="10"/>
  <c r="M8" i="10"/>
  <c r="N11" i="10"/>
  <c r="O11" i="10"/>
  <c r="P11" i="10"/>
  <c r="Q11" i="10"/>
  <c r="R11" i="10"/>
  <c r="S11" i="10"/>
  <c r="T11" i="10"/>
  <c r="U11" i="10"/>
  <c r="M11" i="10"/>
  <c r="N14" i="10"/>
  <c r="O14" i="10"/>
  <c r="P14" i="10"/>
  <c r="Q14" i="10"/>
  <c r="R14" i="10"/>
  <c r="S14" i="10"/>
  <c r="T14" i="10"/>
  <c r="U14" i="10"/>
  <c r="M14" i="10"/>
  <c r="N17" i="10"/>
  <c r="O17" i="10"/>
  <c r="P17" i="10"/>
  <c r="Q17" i="10"/>
  <c r="R17" i="10"/>
  <c r="S17" i="10"/>
  <c r="T17" i="10"/>
  <c r="U17" i="10"/>
  <c r="M17" i="10"/>
  <c r="N20" i="10"/>
  <c r="O20" i="10"/>
  <c r="P20" i="10"/>
  <c r="Q20" i="10"/>
  <c r="R20" i="10"/>
  <c r="S20" i="10"/>
  <c r="T20" i="10"/>
  <c r="U20" i="10"/>
  <c r="M20" i="10"/>
  <c r="N23" i="10"/>
  <c r="O23" i="10"/>
  <c r="P23" i="10"/>
  <c r="Q23" i="10"/>
  <c r="R23" i="10"/>
  <c r="S23" i="10"/>
  <c r="T23" i="10"/>
  <c r="U23" i="10"/>
  <c r="M23" i="10"/>
  <c r="N26" i="10"/>
  <c r="O26" i="10"/>
  <c r="P26" i="10"/>
  <c r="Q26" i="10"/>
  <c r="R26" i="10"/>
  <c r="S26" i="10"/>
  <c r="T26" i="10"/>
  <c r="U26" i="10"/>
  <c r="M26" i="10"/>
  <c r="N29" i="10"/>
  <c r="O29" i="10"/>
  <c r="P29" i="10"/>
  <c r="Q29" i="10"/>
  <c r="R29" i="10"/>
  <c r="S29" i="10"/>
  <c r="T29" i="10"/>
  <c r="U29" i="10"/>
  <c r="M29" i="10"/>
  <c r="N32" i="10"/>
  <c r="O32" i="10"/>
  <c r="P32" i="10"/>
  <c r="Q32" i="10"/>
  <c r="R32" i="10"/>
  <c r="S32" i="10"/>
  <c r="T32" i="10"/>
  <c r="U32" i="10"/>
  <c r="M32" i="10"/>
  <c r="N35" i="10"/>
  <c r="O35" i="10"/>
  <c r="P35" i="10"/>
  <c r="Q35" i="10"/>
  <c r="R35" i="10"/>
  <c r="S35" i="10"/>
  <c r="T35" i="10"/>
  <c r="M35" i="10"/>
  <c r="N38" i="10"/>
  <c r="O38" i="10"/>
  <c r="P38" i="10"/>
  <c r="Q38" i="10"/>
  <c r="R38" i="10"/>
  <c r="S38" i="10"/>
  <c r="T38" i="10"/>
  <c r="U38" i="10"/>
  <c r="M38" i="10"/>
  <c r="N41" i="10"/>
  <c r="O41" i="10"/>
  <c r="P41" i="10"/>
  <c r="Q41" i="10"/>
  <c r="R41" i="10"/>
  <c r="S41" i="10"/>
  <c r="T41" i="10"/>
  <c r="U41" i="10"/>
  <c r="M41" i="10"/>
  <c r="N44" i="10"/>
  <c r="O44" i="10"/>
  <c r="P44" i="10"/>
  <c r="Q44" i="10"/>
  <c r="R44" i="10"/>
  <c r="S44" i="10"/>
  <c r="T44" i="10"/>
  <c r="U44" i="10"/>
  <c r="M44" i="10"/>
  <c r="N47" i="10"/>
  <c r="O47" i="10"/>
  <c r="P47" i="10"/>
  <c r="Q47" i="10"/>
  <c r="R47" i="10"/>
  <c r="S47" i="10"/>
  <c r="T47" i="10"/>
  <c r="U47" i="10"/>
  <c r="M47" i="10"/>
  <c r="N50" i="10"/>
  <c r="O50" i="10"/>
  <c r="P50" i="10"/>
  <c r="Q50" i="10"/>
  <c r="R50" i="10"/>
  <c r="S50" i="10"/>
  <c r="T50" i="10"/>
  <c r="U50" i="10"/>
  <c r="M50" i="10"/>
  <c r="N53" i="10"/>
  <c r="O53" i="10"/>
  <c r="P53" i="10"/>
  <c r="Q53" i="10"/>
  <c r="R53" i="10"/>
  <c r="S53" i="10"/>
  <c r="T53" i="10"/>
  <c r="U53" i="10"/>
  <c r="M53" i="10"/>
  <c r="N56" i="10"/>
  <c r="O56" i="10"/>
  <c r="P56" i="10"/>
  <c r="Q56" i="10"/>
  <c r="R56" i="10"/>
  <c r="S56" i="10"/>
  <c r="T56" i="10"/>
  <c r="U56" i="10"/>
  <c r="M56" i="10"/>
  <c r="N59" i="10"/>
  <c r="O59" i="10"/>
  <c r="P59" i="10"/>
  <c r="Q59" i="10"/>
  <c r="R59" i="10"/>
  <c r="S59" i="10"/>
  <c r="T59" i="10"/>
  <c r="U59" i="10"/>
  <c r="M59" i="10"/>
  <c r="N62" i="10"/>
  <c r="O62" i="10"/>
  <c r="P62" i="10"/>
  <c r="Q62" i="10"/>
  <c r="R62" i="10"/>
  <c r="S62" i="10"/>
  <c r="T62" i="10"/>
  <c r="U62" i="10"/>
  <c r="M62" i="10"/>
  <c r="N65" i="10"/>
  <c r="O65" i="10"/>
  <c r="P65" i="10"/>
  <c r="Q65" i="10"/>
  <c r="R65" i="10"/>
  <c r="S65" i="10"/>
  <c r="T65" i="10"/>
  <c r="U65" i="10"/>
  <c r="M65" i="10"/>
  <c r="N68" i="10"/>
  <c r="O68" i="10"/>
  <c r="P68" i="10"/>
  <c r="Q68" i="10"/>
  <c r="R68" i="10"/>
  <c r="S68" i="10"/>
  <c r="T68" i="10"/>
  <c r="U68" i="10"/>
  <c r="M68" i="10"/>
  <c r="N71" i="10"/>
  <c r="O71" i="10"/>
  <c r="P71" i="10"/>
  <c r="Q71" i="10"/>
  <c r="R71" i="10"/>
  <c r="S71" i="10"/>
  <c r="T71" i="10"/>
  <c r="U71" i="10"/>
  <c r="M71" i="10"/>
  <c r="N74" i="10"/>
  <c r="O74" i="10"/>
  <c r="P74" i="10"/>
  <c r="Q74" i="10"/>
  <c r="R74" i="10"/>
  <c r="S74" i="10"/>
  <c r="U74" i="10"/>
  <c r="M74" i="10"/>
  <c r="N86" i="10"/>
  <c r="O86" i="10"/>
  <c r="P86" i="10"/>
  <c r="Q86" i="10"/>
  <c r="R86" i="10"/>
  <c r="S86" i="10"/>
  <c r="T86" i="10"/>
  <c r="U86" i="10"/>
  <c r="M86" i="10"/>
  <c r="N89" i="10"/>
  <c r="O89" i="10"/>
  <c r="P89" i="10"/>
  <c r="Q89" i="10"/>
  <c r="R89" i="10"/>
  <c r="S89" i="10"/>
  <c r="T89" i="10"/>
  <c r="U89" i="10"/>
  <c r="M89" i="10"/>
  <c r="D48" i="11"/>
  <c r="L39" i="2"/>
  <c r="L40" i="2" s="1"/>
  <c r="L41" i="2" s="1"/>
  <c r="L42" i="2" s="1"/>
  <c r="D35" i="2"/>
  <c r="E35" i="2"/>
  <c r="E65" i="2"/>
  <c r="D65" i="2"/>
  <c r="E64" i="2"/>
  <c r="D64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38" i="2"/>
  <c r="D38" i="2"/>
  <c r="E37" i="2"/>
  <c r="D37" i="2"/>
  <c r="E36" i="2"/>
  <c r="M62" i="11"/>
  <c r="M65" i="11"/>
  <c r="M66" i="11"/>
  <c r="M67" i="11"/>
  <c r="C39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D42" i="11"/>
  <c r="D55" i="11"/>
  <c r="D54" i="11"/>
  <c r="D50" i="11"/>
  <c r="D46" i="11"/>
  <c r="D45" i="11"/>
  <c r="D44" i="11"/>
  <c r="D43" i="11"/>
  <c r="E39" i="11"/>
  <c r="E53" i="11"/>
  <c r="E52" i="11"/>
  <c r="E51" i="11"/>
  <c r="E49" i="11"/>
  <c r="E44" i="11"/>
  <c r="E41" i="11"/>
  <c r="E40" i="11"/>
  <c r="F50" i="11"/>
  <c r="F55" i="11"/>
  <c r="F54" i="11"/>
  <c r="F53" i="11"/>
  <c r="F52" i="11"/>
  <c r="F51" i="11"/>
  <c r="G39" i="11"/>
  <c r="G55" i="11"/>
  <c r="G54" i="11"/>
  <c r="G53" i="11"/>
  <c r="G52" i="11"/>
  <c r="G51" i="11"/>
  <c r="G50" i="11"/>
  <c r="G49" i="11"/>
  <c r="G48" i="11"/>
  <c r="G46" i="11"/>
  <c r="G45" i="11"/>
  <c r="G43" i="11"/>
  <c r="G42" i="11"/>
  <c r="G41" i="11"/>
  <c r="G40" i="11"/>
  <c r="H39" i="11"/>
  <c r="H55" i="11"/>
  <c r="H54" i="11"/>
  <c r="H53" i="11"/>
  <c r="H52" i="11"/>
  <c r="H51" i="11"/>
  <c r="H50" i="11"/>
  <c r="H49" i="11"/>
  <c r="H48" i="11"/>
  <c r="H46" i="11"/>
  <c r="H45" i="11"/>
  <c r="H43" i="11"/>
  <c r="H42" i="11"/>
  <c r="H41" i="11"/>
  <c r="H40" i="11"/>
  <c r="T42" i="12"/>
  <c r="I30" i="11"/>
  <c r="I31" i="11"/>
  <c r="I32" i="11" s="1"/>
  <c r="J9" i="10"/>
  <c r="J35" i="10" s="1"/>
  <c r="U42" i="12" l="1"/>
  <c r="I58" i="11"/>
  <c r="I57" i="11"/>
  <c r="O38" i="2"/>
  <c r="U8" i="10"/>
  <c r="M91" i="10"/>
  <c r="D66" i="2"/>
  <c r="E66" i="2"/>
  <c r="M42" i="2"/>
  <c r="N42" i="2"/>
  <c r="O42" i="2" s="1"/>
  <c r="I60" i="11"/>
  <c r="L43" i="2"/>
  <c r="U35" i="10"/>
  <c r="T91" i="10"/>
  <c r="S91" i="10"/>
  <c r="R91" i="10"/>
  <c r="Q91" i="10"/>
  <c r="P91" i="10"/>
  <c r="O91" i="10"/>
  <c r="N91" i="10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39" i="11"/>
  <c r="M43" i="2" l="1"/>
  <c r="N43" i="2"/>
  <c r="O43" i="2" s="1"/>
  <c r="L44" i="2"/>
  <c r="M44" i="2" l="1"/>
  <c r="N44" i="2"/>
  <c r="O44" i="2" s="1"/>
  <c r="L45" i="2"/>
  <c r="E24" i="6"/>
  <c r="E25" i="6"/>
  <c r="E29" i="6"/>
  <c r="E14" i="6"/>
  <c r="E16" i="6"/>
  <c r="E17" i="6"/>
  <c r="E9" i="6"/>
  <c r="E10" i="6"/>
  <c r="E11" i="6"/>
  <c r="E12" i="6"/>
  <c r="E7" i="6"/>
  <c r="E6" i="6"/>
  <c r="E5" i="6"/>
  <c r="Y12" i="9"/>
  <c r="M12" i="9"/>
  <c r="L12" i="9"/>
  <c r="K12" i="9"/>
  <c r="J12" i="9"/>
  <c r="I12" i="9"/>
  <c r="H12" i="9"/>
  <c r="G12" i="9"/>
  <c r="F12" i="9"/>
  <c r="E12" i="9"/>
  <c r="D12" i="9"/>
  <c r="C12" i="9"/>
  <c r="B12" i="9"/>
  <c r="AC57" i="4"/>
  <c r="X56" i="4"/>
  <c r="W47" i="4"/>
  <c r="V47" i="4"/>
  <c r="M47" i="4"/>
  <c r="W46" i="4"/>
  <c r="AB45" i="4"/>
  <c r="X45" i="4"/>
  <c r="W45" i="4"/>
  <c r="U45" i="4"/>
  <c r="T45" i="4"/>
  <c r="K45" i="4"/>
  <c r="I45" i="4"/>
  <c r="H45" i="4"/>
  <c r="E45" i="4"/>
  <c r="D45" i="4"/>
  <c r="AB44" i="4"/>
  <c r="X44" i="4"/>
  <c r="W44" i="4"/>
  <c r="U44" i="4"/>
  <c r="T44" i="4"/>
  <c r="K44" i="4"/>
  <c r="I44" i="4"/>
  <c r="H44" i="4"/>
  <c r="E44" i="4"/>
  <c r="D44" i="4"/>
  <c r="K43" i="4"/>
  <c r="J43" i="4"/>
  <c r="I43" i="4"/>
  <c r="D42" i="4"/>
  <c r="X41" i="4"/>
  <c r="W41" i="4"/>
  <c r="T41" i="4"/>
  <c r="U40" i="4"/>
  <c r="T40" i="4"/>
  <c r="K40" i="4"/>
  <c r="J40" i="4"/>
  <c r="E40" i="4"/>
  <c r="D40" i="4"/>
  <c r="X39" i="4"/>
  <c r="W39" i="4"/>
  <c r="J39" i="4"/>
  <c r="I39" i="4"/>
  <c r="H39" i="4"/>
  <c r="AB38" i="4"/>
  <c r="X38" i="4"/>
  <c r="W38" i="4"/>
  <c r="U38" i="4"/>
  <c r="T38" i="4"/>
  <c r="M38" i="4"/>
  <c r="K38" i="4"/>
  <c r="J38" i="4"/>
  <c r="I38" i="4"/>
  <c r="H38" i="4"/>
  <c r="E38" i="4"/>
  <c r="D38" i="4"/>
  <c r="X37" i="4"/>
  <c r="W37" i="4"/>
  <c r="J36" i="4"/>
  <c r="X28" i="4"/>
  <c r="X27" i="4"/>
  <c r="X26" i="4"/>
  <c r="X25" i="4"/>
  <c r="X24" i="4"/>
  <c r="X22" i="4"/>
  <c r="N22" i="4"/>
  <c r="N21" i="4"/>
  <c r="X20" i="4"/>
  <c r="W20" i="4"/>
  <c r="W19" i="4"/>
  <c r="W18" i="4"/>
  <c r="M18" i="4"/>
  <c r="J15" i="4"/>
  <c r="I15" i="4"/>
  <c r="D15" i="4"/>
  <c r="N14" i="4"/>
  <c r="K14" i="4"/>
  <c r="J14" i="4"/>
  <c r="I14" i="4"/>
  <c r="H14" i="4"/>
  <c r="D14" i="4"/>
  <c r="M13" i="4"/>
  <c r="M12" i="4"/>
  <c r="AC11" i="4"/>
  <c r="AB11" i="4"/>
  <c r="X11" i="4"/>
  <c r="W11" i="4"/>
  <c r="M11" i="4"/>
  <c r="D11" i="4"/>
  <c r="X10" i="4"/>
  <c r="W10" i="4"/>
  <c r="M10" i="4"/>
  <c r="K10" i="4"/>
  <c r="D10" i="4"/>
  <c r="X8" i="4"/>
  <c r="W8" i="4"/>
  <c r="N8" i="4"/>
  <c r="M8" i="4"/>
  <c r="L8" i="4"/>
  <c r="K8" i="4"/>
  <c r="J8" i="4"/>
  <c r="I8" i="4"/>
  <c r="H8" i="4"/>
  <c r="X7" i="4"/>
  <c r="W7" i="4"/>
  <c r="X5" i="4"/>
  <c r="W5" i="4"/>
  <c r="X3" i="4"/>
  <c r="W3" i="4"/>
  <c r="N3" i="4"/>
  <c r="M3" i="4"/>
  <c r="L3" i="4"/>
  <c r="K3" i="4"/>
  <c r="J3" i="4"/>
  <c r="I3" i="4"/>
  <c r="H3" i="4"/>
  <c r="D3" i="4"/>
  <c r="X2" i="4"/>
  <c r="W2" i="4"/>
  <c r="N2" i="4"/>
  <c r="M2" i="4"/>
  <c r="L2" i="4"/>
  <c r="K2" i="4"/>
  <c r="J2" i="4"/>
  <c r="I2" i="4"/>
  <c r="H2" i="4"/>
  <c r="D2" i="4"/>
  <c r="D42" i="5"/>
  <c r="E42" i="5"/>
  <c r="F41" i="5"/>
  <c r="F40" i="5"/>
  <c r="F39" i="5"/>
  <c r="F38" i="5"/>
  <c r="D34" i="5"/>
  <c r="E34" i="5"/>
  <c r="F31" i="5"/>
  <c r="F32" i="5"/>
  <c r="F33" i="5"/>
  <c r="F30" i="5"/>
  <c r="F34" i="5" s="1"/>
  <c r="I15" i="5"/>
  <c r="I12" i="5"/>
  <c r="I13" i="5"/>
  <c r="I11" i="5"/>
  <c r="H11" i="5"/>
  <c r="B74" i="6"/>
  <c r="B66" i="6"/>
  <c r="C66" i="6"/>
  <c r="E63" i="6"/>
  <c r="E64" i="6"/>
  <c r="E65" i="6"/>
  <c r="E62" i="6"/>
  <c r="E66" i="6" s="1"/>
  <c r="F13" i="6"/>
  <c r="E53" i="6"/>
  <c r="C53" i="6"/>
  <c r="F52" i="6"/>
  <c r="F51" i="6"/>
  <c r="F50" i="6"/>
  <c r="F49" i="6"/>
  <c r="F48" i="6"/>
  <c r="F53" i="6" s="1"/>
  <c r="E46" i="6"/>
  <c r="C46" i="6"/>
  <c r="F45" i="6"/>
  <c r="F44" i="6"/>
  <c r="F43" i="6"/>
  <c r="F42" i="6"/>
  <c r="F41" i="6"/>
  <c r="F4" i="6"/>
  <c r="BA17" i="5"/>
  <c r="AZ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D515" i="3"/>
  <c r="C33" i="6" s="1"/>
  <c r="D383" i="3"/>
  <c r="C27" i="6" s="1"/>
  <c r="C383" i="3"/>
  <c r="B27" i="6" s="1"/>
  <c r="C356" i="3"/>
  <c r="B26" i="6" s="1"/>
  <c r="C330" i="3"/>
  <c r="E330" i="3" s="1"/>
  <c r="C304" i="3"/>
  <c r="E304" i="3" s="1"/>
  <c r="C286" i="3"/>
  <c r="B23" i="6" s="1"/>
  <c r="D270" i="3"/>
  <c r="C22" i="6" s="1"/>
  <c r="C270" i="3"/>
  <c r="B22" i="6" s="1"/>
  <c r="D245" i="3"/>
  <c r="C21" i="6" s="1"/>
  <c r="D197" i="3"/>
  <c r="C19" i="6" s="1"/>
  <c r="C197" i="3"/>
  <c r="B19" i="6" s="1"/>
  <c r="F19" i="6" s="1"/>
  <c r="D179" i="3"/>
  <c r="C18" i="6" s="1"/>
  <c r="C179" i="3"/>
  <c r="B18" i="6" s="1"/>
  <c r="D161" i="3"/>
  <c r="C161" i="3"/>
  <c r="E161" i="3" s="1"/>
  <c r="D142" i="3"/>
  <c r="G142" i="3" s="1"/>
  <c r="E142" i="3"/>
  <c r="D105" i="3"/>
  <c r="C105" i="3"/>
  <c r="E105" i="3" s="1"/>
  <c r="D90" i="3"/>
  <c r="C90" i="3"/>
  <c r="E90" i="3" s="1"/>
  <c r="D76" i="3"/>
  <c r="C76" i="3"/>
  <c r="E76" i="3" s="1"/>
  <c r="D62" i="3"/>
  <c r="C62" i="3"/>
  <c r="E62" i="3" s="1"/>
  <c r="D48" i="3"/>
  <c r="C48" i="3"/>
  <c r="E48" i="3" s="1"/>
  <c r="C31" i="3"/>
  <c r="E31" i="3" s="1"/>
  <c r="D329" i="3"/>
  <c r="D330" i="3" s="1"/>
  <c r="D355" i="3"/>
  <c r="D356" i="3" s="1"/>
  <c r="C26" i="6" s="1"/>
  <c r="D303" i="3"/>
  <c r="D302" i="3"/>
  <c r="D300" i="3"/>
  <c r="D284" i="3"/>
  <c r="D283" i="3"/>
  <c r="D281" i="3"/>
  <c r="D286" i="3" s="1"/>
  <c r="C23" i="6" s="1"/>
  <c r="C218" i="3"/>
  <c r="D20" i="6" s="1"/>
  <c r="D494" i="3"/>
  <c r="D490" i="3"/>
  <c r="D489" i="3"/>
  <c r="D497" i="3" s="1"/>
  <c r="C32" i="6" s="1"/>
  <c r="C487" i="3"/>
  <c r="C483" i="3"/>
  <c r="C509" i="3"/>
  <c r="C505" i="3"/>
  <c r="C515" i="3" s="1"/>
  <c r="D30" i="3"/>
  <c r="D29" i="3"/>
  <c r="D27" i="3"/>
  <c r="D26" i="3"/>
  <c r="D31" i="3" s="1"/>
  <c r="D14" i="3"/>
  <c r="D11" i="3"/>
  <c r="D10" i="3"/>
  <c r="D9" i="3"/>
  <c r="D15" i="3" s="1"/>
  <c r="C8" i="3"/>
  <c r="C7" i="3"/>
  <c r="C5" i="3"/>
  <c r="C4" i="3"/>
  <c r="C3" i="3"/>
  <c r="C111" i="3"/>
  <c r="C114" i="3" s="1"/>
  <c r="C123" i="3" s="1"/>
  <c r="C108" i="3"/>
  <c r="F46" i="6" l="1"/>
  <c r="C497" i="3"/>
  <c r="F42" i="5"/>
  <c r="C15" i="3"/>
  <c r="E15" i="3" s="1"/>
  <c r="D304" i="3"/>
  <c r="D26" i="6"/>
  <c r="F22" i="6"/>
  <c r="F27" i="6"/>
  <c r="E23" i="6"/>
  <c r="D23" i="6"/>
  <c r="D18" i="6"/>
  <c r="D19" i="6"/>
  <c r="D22" i="6"/>
  <c r="D27" i="6"/>
  <c r="M45" i="2"/>
  <c r="N45" i="2"/>
  <c r="O45" i="2" s="1"/>
  <c r="L46" i="2"/>
  <c r="B33" i="6"/>
  <c r="F33" i="6" s="1"/>
  <c r="E515" i="3"/>
  <c r="B32" i="6"/>
  <c r="E32" i="6" s="1"/>
  <c r="E497" i="3"/>
  <c r="F18" i="6"/>
  <c r="F26" i="6"/>
  <c r="E179" i="3"/>
  <c r="E197" i="3"/>
  <c r="E270" i="3"/>
  <c r="E286" i="3"/>
  <c r="E356" i="3"/>
  <c r="E383" i="3"/>
  <c r="E384" i="3" s="1"/>
  <c r="C234" i="3"/>
  <c r="C245" i="3" s="1"/>
  <c r="D33" i="6" l="1"/>
  <c r="D32" i="6"/>
  <c r="M46" i="2"/>
  <c r="N46" i="2"/>
  <c r="O46" i="2" s="1"/>
  <c r="L47" i="2"/>
  <c r="B21" i="6"/>
  <c r="E245" i="3"/>
  <c r="F21" i="6" l="1"/>
  <c r="D21" i="6"/>
  <c r="M47" i="2"/>
  <c r="N47" i="2"/>
  <c r="O47" i="2" s="1"/>
  <c r="L48" i="2"/>
  <c r="M48" i="2" l="1"/>
  <c r="N48" i="2"/>
  <c r="O48" i="2" s="1"/>
  <c r="L49" i="2"/>
  <c r="M49" i="2" l="1"/>
  <c r="N49" i="2"/>
  <c r="O49" i="2" s="1"/>
  <c r="L50" i="2"/>
  <c r="M50" i="2" l="1"/>
  <c r="N50" i="2"/>
  <c r="O50" i="2" s="1"/>
  <c r="L51" i="2"/>
  <c r="M51" i="2" l="1"/>
  <c r="N51" i="2"/>
  <c r="L52" i="2"/>
  <c r="O51" i="2" l="1"/>
  <c r="M52" i="2"/>
  <c r="N52" i="2"/>
  <c r="O52" i="2" s="1"/>
  <c r="L53" i="2"/>
  <c r="M53" i="2" l="1"/>
  <c r="N53" i="2"/>
  <c r="O53" i="2" s="1"/>
  <c r="L54" i="2"/>
  <c r="M54" i="2" l="1"/>
  <c r="N54" i="2"/>
  <c r="O54" i="2" s="1"/>
  <c r="L55" i="2"/>
  <c r="N55" i="2" s="1"/>
  <c r="M55" i="2" l="1"/>
  <c r="O55" i="2" s="1"/>
  <c r="L56" i="2"/>
  <c r="M56" i="2" l="1"/>
  <c r="N56" i="2"/>
  <c r="L57" i="2"/>
  <c r="O56" i="2" l="1"/>
  <c r="M57" i="2"/>
  <c r="N57" i="2"/>
  <c r="O57" i="2" s="1"/>
  <c r="L58" i="2"/>
  <c r="M58" i="2" l="1"/>
  <c r="N58" i="2"/>
  <c r="O58" i="2" s="1"/>
  <c r="L59" i="2"/>
  <c r="M59" i="2" l="1"/>
  <c r="N59" i="2"/>
  <c r="O59" i="2" s="1"/>
  <c r="L60" i="2"/>
  <c r="L61" i="2" s="1"/>
  <c r="N61" i="2" l="1"/>
  <c r="M61" i="2"/>
  <c r="L62" i="2"/>
  <c r="M60" i="2"/>
  <c r="N60" i="2"/>
  <c r="O60" i="2" s="1"/>
  <c r="N62" i="2" l="1"/>
  <c r="M62" i="2"/>
  <c r="O61" i="2"/>
  <c r="L63" i="2"/>
  <c r="O62" i="2" l="1"/>
  <c r="R62" i="2" s="1"/>
  <c r="M63" i="2"/>
  <c r="N63" i="2"/>
  <c r="O63" i="2" s="1"/>
  <c r="L64" i="2"/>
  <c r="M64" i="2" l="1"/>
  <c r="N64" i="2"/>
  <c r="L65" i="2"/>
  <c r="O64" i="2" l="1"/>
  <c r="M65" i="2"/>
  <c r="N65" i="2"/>
  <c r="O65" i="2" s="1"/>
  <c r="U91" i="10"/>
  <c r="D232" i="3"/>
  <c r="D238" i="3"/>
  <c r="D236" i="3"/>
  <c r="D228" i="3"/>
  <c r="D231" i="3"/>
  <c r="D235" i="3"/>
  <c r="D227" i="3"/>
  <c r="D226" i="3"/>
  <c r="D230" i="3"/>
  <c r="D233" i="3"/>
  <c r="D229" i="3"/>
  <c r="D234" i="3"/>
  <c r="D237" i="3"/>
  <c r="D2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pag 10 1860</t>
        </r>
      </text>
    </comment>
    <comment ref="B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cm6993 hablan de los presupuestos pero no fijan los otros gastos y rentas adicionales por eso se toman estos valores
</t>
        </r>
      </text>
    </comment>
    <comment ref="A1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TC4200:</t>
        </r>
        <r>
          <rPr>
            <sz val="9"/>
            <color indexed="81"/>
            <rFont val="Tahoma"/>
            <family val="2"/>
          </rPr>
          <t xml:space="preserve">
los datos solo aparecen completos en aguardiente papel sellado impuestos los demas solo aparecen por trimestre, perdida de informacion por comienzo de guerra
</t>
        </r>
      </text>
    </comment>
    <comment ref="D2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  <comment ref="A3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asambl legislativa</t>
        </r>
      </text>
    </comment>
    <comment ref="D4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1863 presup para 1864 pag 52</t>
        </r>
      </text>
    </comment>
    <comment ref="A14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170 cm 7491 cm7528 </t>
        </r>
      </text>
    </comment>
    <comment ref="A16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225 cm7528 </t>
        </r>
      </text>
    </comment>
    <comment ref="A18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258 cm7542</t>
        </r>
      </text>
    </comment>
    <comment ref="D2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tomado de la tesis de maestria esb 1857 86 oliveros</t>
        </r>
      </text>
    </comment>
    <comment ref="B24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aquí para abajo inf secr hac cm 4438 pag 41</t>
        </r>
      </text>
    </comment>
    <comment ref="B29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informe del secr  general de hac 1877 pag 74</t>
        </r>
      </text>
    </comment>
    <comment ref="A30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gral secrectario cm 4506</t>
        </r>
      </text>
    </comment>
    <comment ref="C3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cm4543 inf pres del estado `pag 37</t>
        </r>
      </text>
    </comment>
    <comment ref="A35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cm 6924:</t>
        </r>
        <r>
          <rPr>
            <sz val="9"/>
            <color indexed="81"/>
            <rFont val="Tahoma"/>
            <family val="2"/>
          </rPr>
          <t xml:space="preserve">
se toma inform de presup rentas inf secre hac 1880 modif dic 2010 pag 42 </t>
        </r>
      </text>
    </comment>
    <comment ref="A38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1881 decreto 390 dic ene 23 dce 1880</t>
        </r>
      </text>
    </comment>
    <comment ref="B38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deguello vacuno 24000 y deguello lanar 4000</t>
        </r>
      </text>
    </comment>
    <comment ref="A41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1882 LEY 47 DE 1881 EL BOY 19 DE NOV DE 1881</t>
        </r>
      </text>
    </comment>
    <comment ref="A4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art 381 del cod fiscal el boyacense No 989 de 2 enero 1882</t>
        </r>
      </text>
    </comment>
    <comment ref="A45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 30 de dic 1884 no. 115</t>
        </r>
      </text>
    </comment>
    <comment ref="A4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 111 cm 7562 pres de rentas y gastos 1885
</t>
        </r>
      </text>
    </comment>
    <comment ref="B49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alli $ 7643 son deuda estado al tesoro </t>
        </r>
      </text>
    </comment>
    <comment ref="A50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 No 111 pres de rentas y gastos 188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1860 pag 9  cm 6999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de secr hjaciinf de gastos y rentas pag 10 cm7001</t>
        </r>
      </text>
    </comment>
    <comment ref="H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asambl legisl 1856, secrt hac pag 9
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decretos inf de secr hac pag 26 a loa 34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nov 14 de 1866</t>
        </r>
      </text>
    </comment>
    <comment ref="L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nov 14 de 1867 inf de secretario de hac</t>
        </r>
      </text>
    </comment>
    <comment ref="M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inf en las sesiones legislativas del presidente constitucional 1869</t>
        </r>
      </text>
    </comment>
    <comment ref="N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usuario:
el boyacense presu de ingre y egr no. 170 cm 7491 cm7528 </t>
        </r>
      </text>
    </comment>
    <comment ref="P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7224 INF SECR HAC PAG 39 CM 7255
</t>
        </r>
      </text>
    </comment>
    <comment ref="Q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7224 INF SECR HAC
PAG 40</t>
        </r>
      </text>
    </comment>
    <comment ref="R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SECR HAC CM 7230 PAG 41</t>
        </r>
      </text>
    </comment>
    <comment ref="S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PAG 11 CM 7222</t>
        </r>
      </text>
    </comment>
    <comment ref="T1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lg:de acuerdo con los inf de secr hac solo se cuantifico 6 meses debido a guerra y perdida de inf.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7165 INF SECR HAC 
</t>
        </r>
      </text>
    </comment>
    <comment ref="W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 48 de 1878 pres de renta y gastos inf de secretario hac</t>
        </r>
      </text>
    </comment>
    <comment ref="X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6924 inf secr 1884 presup rentas
</t>
        </r>
      </text>
    </comment>
    <comment ref="Y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 decreto 390 art 381 del codigo fiscal No. 122 pres de rentas y gastos para 1881, enero 23 de 1880
</t>
        </r>
      </text>
    </comment>
    <comment ref="Z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1882 LEY 47 DE 1881 EL BOY 19 DE NOV DE 1881</t>
        </r>
      </text>
    </comment>
    <comment ref="AA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art 381 del cod fiscal el boyacense No 989 de 2 enero 1882</t>
        </r>
      </text>
    </comment>
    <comment ref="AB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eñl boyacense cm 7553 No. 105 106 pres de rentas y gasotos 1885</t>
        </r>
      </text>
    </comment>
    <comment ref="AC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 No 111 pres de rentas y gastos 188</t>
        </r>
      </text>
    </comment>
    <comment ref="A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 los años en blanco hasta el 67 se toma informacion de tabla de informe cm70167 inf secr hac y pres </t>
        </r>
      </text>
    </comment>
    <comment ref="B2" authorId="0" shapeId="0" xr:uid="{00000000-0006-0000-0100-000017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cm 4206 inf presidente sesiones ordinarias pag </t>
        </r>
      </text>
    </comment>
    <comment ref="N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O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P2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R2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S2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T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U2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
</t>
        </r>
      </text>
    </comment>
    <comment ref="V2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4503 inf secr hac pag 68 inf general </t>
        </r>
      </text>
    </comment>
    <comment ref="L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cm7086 inf secre hac 1868b pag 29</t>
        </r>
      </text>
    </comment>
    <comment ref="B8" authorId="1" shapeId="0" xr:uid="{00000000-0006-0000-0100-000021000000}">
      <text>
        <r>
          <rPr>
            <b/>
            <sz val="9"/>
            <color rgb="FF000000"/>
            <rFont val="Tahoma"/>
            <family val="2"/>
          </rPr>
          <t xml:space="preserve">LGA: ESTE IMPUESTO BAJO EL NOMBRE DE SUBSIDIO
</t>
        </r>
      </text>
    </comment>
    <comment ref="C8" authorId="1" shapeId="0" xr:uid="{00000000-0006-0000-0100-000022000000}">
      <text>
        <r>
          <rPr>
            <b/>
            <sz val="9"/>
            <color rgb="FF000000"/>
            <rFont val="Tahoma"/>
            <family val="2"/>
          </rPr>
          <t>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ESTE IMP CON EL NOMBRE DE CONTRIBUCION DE BIENES RAICES</t>
        </r>
      </text>
    </comment>
    <comment ref="D8" authorId="1" shapeId="0" xr:uid="{00000000-0006-0000-0100-000023000000}">
      <text>
        <r>
          <rPr>
            <b/>
            <sz val="9"/>
            <color rgb="FF000000"/>
            <rFont val="Tahoma"/>
            <family val="2"/>
          </rPr>
          <t>LGA: ESTE IMP BAJO EL NOMBRE DE IMP A BIENES RAICES</t>
        </r>
      </text>
    </comment>
    <comment ref="L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cm7088 inf secr hac pag 30</t>
        </r>
      </text>
    </comment>
    <comment ref="V8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cm4543 inf pres del estado `pag 37</t>
        </r>
      </text>
    </comment>
    <comment ref="I1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4210cm</t>
        </r>
      </text>
    </comment>
    <comment ref="L12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cm7090 pag 32 inf secr hac</t>
        </r>
      </text>
    </comment>
    <comment ref="L13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cm7090 inf secr hac pag 32</t>
        </r>
      </text>
    </comment>
    <comment ref="E3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  <comment ref="A62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aquí para abajo inf secr hac cm 4438 pag 41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A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rige por el presupuesto de 1859</t>
        </r>
      </text>
    </comment>
    <comment ref="A4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LGA: SOLO HUBO 6 MESES DE RECAUDACION LO DEMAS FUE GUERRA
</t>
        </r>
      </text>
    </comment>
    <comment ref="A4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LGA:SOLO SE REALIZO RECAUDACION LOS 5 PRIMEROS MESES EL RESTO FUE GUERRA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rige por el presupuesto de 1859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52" authorId="0" shapeId="0" xr:uid="{00000000-0006-0000-0B00-000001000000}">
      <text/>
    </comment>
    <comment ref="C5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3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datos sobre el sist tributrario y rentistico del estado PAG 26 BOYACA</t>
        </r>
      </text>
    </comment>
    <comment ref="D10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creditos del estado 600 , deuda del estado 374,2</t>
        </r>
      </text>
    </comment>
    <comment ref="D11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deuda del estado cap 10 240 fijado en el pres de gastos depto de hac creditos adicionales</t>
        </r>
      </text>
    </comment>
    <comment ref="D14" authorId="0" shapeId="0" xr:uid="{00000000-0006-0000-1700-000004000000}">
      <text>
        <r>
          <rPr>
            <sz val="9"/>
            <color indexed="81"/>
            <rFont val="Tahoma"/>
            <family val="2"/>
          </rPr>
          <t>La deuda publica fue totalmente amortizada por la administracion de la epoca</t>
        </r>
      </text>
    </comment>
    <comment ref="A15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 xml:space="preserve">usuario:
</t>
        </r>
        <r>
          <rPr>
            <sz val="9"/>
            <color indexed="81"/>
            <rFont val="Tahoma"/>
            <family val="2"/>
          </rPr>
          <t xml:space="preserve">
sit fiscal de los estados 1870 memorias de hac salvador camacho roldan</t>
        </r>
      </text>
    </comment>
    <comment ref="D15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hubo deuda para este periodo </t>
        </r>
      </text>
    </comment>
    <comment ref="D21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deuda del estado para pagar al colegio de boyaca los reditos del capital que el tesoro le adeuda 386</t>
        </r>
      </text>
    </comment>
    <comment ref="B29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el pres de rentas era 324268 pero inicialmente habia deficit por ·16744 mas las partidas suprimidas por el congreso por monto $121757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B3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4206 inf presidente sesiones ordinarias pag </t>
        </r>
      </text>
    </comment>
    <comment ref="B4" authorId="1" shapeId="0" xr:uid="{00000000-0006-0000-1800-000002000000}">
      <text>
        <r>
          <rPr>
            <b/>
            <sz val="9"/>
            <color indexed="81"/>
            <rFont val="Tahoma"/>
            <family val="2"/>
          </rPr>
          <t xml:space="preserve">LGA: ESTE IMPUESTO BAJO EL NOMBRE DE SUBSIDIO
</t>
        </r>
      </text>
    </comment>
    <comment ref="C4" authorId="1" shapeId="0" xr:uid="{00000000-0006-0000-1800-000003000000}">
      <text>
        <r>
          <rPr>
            <b/>
            <sz val="9"/>
            <color indexed="81"/>
            <rFont val="Tahoma"/>
            <family val="2"/>
          </rPr>
          <t xml:space="preserve">LGA: ESTE IMPUESTO BAJO EL NOMBRE DE SUBSIDIO
</t>
        </r>
      </text>
    </comment>
    <comment ref="F4" authorId="1" shapeId="0" xr:uid="{00000000-0006-0000-1800-000004000000}">
      <text>
        <r>
          <rPr>
            <b/>
            <sz val="9"/>
            <color indexed="81"/>
            <rFont val="Tahoma"/>
            <family val="2"/>
          </rPr>
          <t>LGA: ESTE IMP BAJO EL NOMBRE DE IMP A BIENES RAICES</t>
        </r>
      </text>
    </comment>
    <comment ref="G4" authorId="1" shapeId="0" xr:uid="{00000000-0006-0000-1800-000005000000}">
      <text>
        <r>
          <rPr>
            <b/>
            <sz val="9"/>
            <color indexed="81"/>
            <rFont val="Tahoma"/>
            <family val="2"/>
          </rPr>
          <t>LGA: ESTE IMP BAJO EL NOMBRE DE IMP A BIENES RAICES</t>
        </r>
      </text>
    </comment>
    <comment ref="H11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Y5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No. 133 de 1868</t>
        </r>
      </text>
    </comment>
    <comment ref="AA5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571 1870 remates</t>
        </r>
      </text>
    </comment>
    <comment ref="AC5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411 1870 No. 170 rel de los remates de ene a ldic 31 de 1869</t>
        </r>
      </text>
    </comment>
    <comment ref="W12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No. 126 de 1868</t>
        </r>
      </text>
    </comment>
    <comment ref="AA12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pag 411 el boyacense balance gral de remates del 1 enero al 31 de dic de 1869</t>
        </r>
      </text>
    </comment>
  </commentList>
</comments>
</file>

<file path=xl/sharedStrings.xml><?xml version="1.0" encoding="utf-8"?>
<sst xmlns="http://schemas.openxmlformats.org/spreadsheetml/2006/main" count="1448" uniqueCount="548">
  <si>
    <t>GASTOS</t>
  </si>
  <si>
    <t>Combita</t>
  </si>
  <si>
    <t>Chivatá</t>
  </si>
  <si>
    <t>Cucaita</t>
  </si>
  <si>
    <t>Jenezano</t>
  </si>
  <si>
    <t>Motavita</t>
  </si>
  <si>
    <t>Ramiriquí</t>
  </si>
  <si>
    <t>Sorá</t>
  </si>
  <si>
    <t>Sotaquirá</t>
  </si>
  <si>
    <t>Tunja</t>
  </si>
  <si>
    <t>Tuta</t>
  </si>
  <si>
    <t>Umbita</t>
  </si>
  <si>
    <t>Viracachá</t>
  </si>
  <si>
    <t>Ventaquemada</t>
  </si>
  <si>
    <t>TOTAL</t>
  </si>
  <si>
    <t>RENTAS</t>
  </si>
  <si>
    <t>año</t>
  </si>
  <si>
    <t>DESCRIPCION</t>
  </si>
  <si>
    <t xml:space="preserve">reconocido </t>
  </si>
  <si>
    <t>Censo poblacional 1870 Estdo de Boyacá</t>
  </si>
  <si>
    <t>(Miles de habitantes)</t>
  </si>
  <si>
    <t xml:space="preserve">Distritos </t>
  </si>
  <si>
    <t>Miles personas</t>
  </si>
  <si>
    <t xml:space="preserve">Boyacá </t>
  </si>
  <si>
    <t>Ciénaga</t>
  </si>
  <si>
    <t xml:space="preserve">Siachoque </t>
  </si>
  <si>
    <t>Oicatá</t>
  </si>
  <si>
    <t>Tocá</t>
  </si>
  <si>
    <t>Samacá</t>
  </si>
  <si>
    <t xml:space="preserve">Soracá </t>
  </si>
  <si>
    <t xml:space="preserve">Turmeque </t>
  </si>
  <si>
    <t>Tibaná</t>
  </si>
  <si>
    <t>Chirivi</t>
  </si>
  <si>
    <t>pobl total depto</t>
  </si>
  <si>
    <t>Año</t>
  </si>
  <si>
    <t>los años en color verde son información completa y se encuentra en la hoja desagregada, sin color son años donde falta el presupuesto de gastos y no aparece información</t>
  </si>
  <si>
    <t>aguardiente</t>
  </si>
  <si>
    <t>papel timbrado</t>
  </si>
  <si>
    <t>Deguello de ganado</t>
  </si>
  <si>
    <t>remate de deguello menor o lanar de cerda</t>
  </si>
  <si>
    <t>otorgamiento de instrumentos publicos (aprx)</t>
  </si>
  <si>
    <t>Bienes del Estado</t>
  </si>
  <si>
    <t>Ingresos varios(multas)</t>
  </si>
  <si>
    <t>impuesto directo</t>
  </si>
  <si>
    <t xml:space="preserve">hipotecas y registros </t>
  </si>
  <si>
    <t>dpto gobierno</t>
  </si>
  <si>
    <t>dpto obra publicas</t>
  </si>
  <si>
    <t>dpto justicia</t>
  </si>
  <si>
    <t>dpto hacienda</t>
  </si>
  <si>
    <t>total</t>
  </si>
  <si>
    <t>Descripción</t>
  </si>
  <si>
    <t>presupuesto de rentas</t>
  </si>
  <si>
    <t>presupuesto de gastos</t>
  </si>
  <si>
    <t>dic 21 1865</t>
  </si>
  <si>
    <t>peaje en el camino de san ignacio</t>
  </si>
  <si>
    <t>Ingresos varios</t>
  </si>
  <si>
    <t>Depto gobierno</t>
  </si>
  <si>
    <t>Depto obras publicas y beneficencia</t>
  </si>
  <si>
    <t>Dpto de hacienda</t>
  </si>
  <si>
    <t>Dpto justicia</t>
  </si>
  <si>
    <t>dic 22 de 1866</t>
  </si>
  <si>
    <t>Derechos de manumicion aprox</t>
  </si>
  <si>
    <t>Depto justicia</t>
  </si>
  <si>
    <t>Dpto obras publicas y beneficencia</t>
  </si>
  <si>
    <t>Dpto hacienda</t>
  </si>
  <si>
    <t>nov 14 de 1867</t>
  </si>
  <si>
    <t>Dpto obras publicas</t>
  </si>
  <si>
    <t>Dpto de Hacienda</t>
  </si>
  <si>
    <t>Reconocimiento a favor del tesoro</t>
  </si>
  <si>
    <t>Id a cargo del mismo</t>
  </si>
  <si>
    <t>Diferencia a favor del tesoro</t>
  </si>
  <si>
    <t>Recaudado por rentas generales del estado</t>
  </si>
  <si>
    <t>Pagado a los acreedores del tesoro</t>
  </si>
  <si>
    <t>Existencia en caja el 31 de dic</t>
  </si>
  <si>
    <t>SALDOS ACTIVOS 1868</t>
  </si>
  <si>
    <t>CAJA- existencia en 31 de diciembre</t>
  </si>
  <si>
    <t>billetes en el estado en circulación</t>
  </si>
  <si>
    <t>ramos de recaudacion hasta 1866</t>
  </si>
  <si>
    <t>Aguardientes (servicio de 1867)</t>
  </si>
  <si>
    <t>id (id. De 1868)</t>
  </si>
  <si>
    <t>El tesoro nacional</t>
  </si>
  <si>
    <t>Anticipaciones (sin legalizar)</t>
  </si>
  <si>
    <t>Remesas de unas o otras oficinas</t>
  </si>
  <si>
    <t>Alcances de cuenta</t>
  </si>
  <si>
    <t>SUMA</t>
  </si>
  <si>
    <t>ley 48 de 1878 15 nov</t>
  </si>
  <si>
    <t>Deguello</t>
  </si>
  <si>
    <t xml:space="preserve">Impuesto directo </t>
  </si>
  <si>
    <t>Derecho sobre las mortuorias</t>
  </si>
  <si>
    <t xml:space="preserve">productos de penitenciaria </t>
  </si>
  <si>
    <t>Minas de esmeraldas de Muzo</t>
  </si>
  <si>
    <t>Der sobre las rentas de salinas</t>
  </si>
  <si>
    <t>Derecho de salinas (aplicación especial)Deuda de la Nación al Estado por la participación de este da en la renta de salinas y que se ha dejado de pagar en años anteriores</t>
  </si>
  <si>
    <t>Aux del gob de la Unión a la carretera del sur</t>
  </si>
  <si>
    <t>Aux para constr puente paso Chicamocha en el paso de capitanejo(der Estado)</t>
  </si>
  <si>
    <t>Aux para constr monumento en el Pte de Boyacá</t>
  </si>
  <si>
    <t>Aux del gob Nal para fomento de empresas filiales</t>
  </si>
  <si>
    <t>Suma que debe devolver la cía del Ferrocarril</t>
  </si>
  <si>
    <t>Suma que se queda a deber del aux votado para la carretera del sur el año anterior</t>
  </si>
  <si>
    <t xml:space="preserve">Ingresos varios </t>
  </si>
  <si>
    <t>Dpto legislativo</t>
  </si>
  <si>
    <t>Dpto de guerra</t>
  </si>
  <si>
    <t>Dpto justicio</t>
  </si>
  <si>
    <t>id. Del dpto y del circuito(gasto adicional fuera de presup)</t>
  </si>
  <si>
    <t xml:space="preserve">Total </t>
  </si>
  <si>
    <t>salinas</t>
  </si>
  <si>
    <t>producido der de consumo 1er trim</t>
  </si>
  <si>
    <t>imp directo</t>
  </si>
  <si>
    <t>renta de notarias</t>
  </si>
  <si>
    <t>rentas especiales del dpto, gastos juzgados</t>
  </si>
  <si>
    <t>por el 5%</t>
  </si>
  <si>
    <t>por derechos de consumo</t>
  </si>
  <si>
    <t>bienes del estado</t>
  </si>
  <si>
    <t xml:space="preserve">ingresos varios </t>
  </si>
  <si>
    <t>por premios de demora</t>
  </si>
  <si>
    <t xml:space="preserve">por suplementos </t>
  </si>
  <si>
    <t>Gastos grales estado</t>
  </si>
  <si>
    <t>por id depto y del circuito</t>
  </si>
  <si>
    <t>impuesto sobre las fincas raices IMP DIRECTO</t>
  </si>
  <si>
    <t>reconocido gastos casanare</t>
  </si>
  <si>
    <t xml:space="preserve">productos de la penitenciaria </t>
  </si>
  <si>
    <t>minas de esmeraldas muzo</t>
  </si>
  <si>
    <t>Derecho sobre las rentas de salinas (con aplicación especial)</t>
  </si>
  <si>
    <t>Deuda de la naciòn al estado por participacion de la renta de salinasy que se ha dejado de pagar en años anteriores</t>
  </si>
  <si>
    <t>Aux del gob de la union para la carr del sur</t>
  </si>
  <si>
    <t xml:space="preserve">Idem para la empresa de samaca Ferreria </t>
  </si>
  <si>
    <t>Idem para la empresa de samaca Ferreria sbvencion del gob nal para la mejora del  camino del chontales</t>
  </si>
  <si>
    <t>aux del Id. Para la construccion de los puentes 2 según ley 12 de 1877</t>
  </si>
  <si>
    <t>aux del Id. Para la construccion de los puentes sobre rios somondoco y guacanal</t>
  </si>
  <si>
    <t xml:space="preserve">Derecho de mortuorias </t>
  </si>
  <si>
    <t>dpto legislativo</t>
  </si>
  <si>
    <t>dpto obra publicas y beneficiencia</t>
  </si>
  <si>
    <t>dpto de guerra</t>
  </si>
  <si>
    <t>Impuesto directo</t>
  </si>
  <si>
    <t xml:space="preserve">Suplementos </t>
  </si>
  <si>
    <t>Emprestito forzoso</t>
  </si>
  <si>
    <t xml:space="preserve">TOTAL </t>
  </si>
  <si>
    <t>Impuesto  indirecto</t>
  </si>
  <si>
    <t xml:space="preserve">CM 7222 INF SECR HAC </t>
  </si>
  <si>
    <t>PAG 11</t>
  </si>
  <si>
    <t>renta de salinas</t>
  </si>
  <si>
    <t>aux nal a la carretera del sur</t>
  </si>
  <si>
    <t>artefactos de la penitenciaria</t>
  </si>
  <si>
    <t>minas de esmeralda muzo</t>
  </si>
  <si>
    <t>premios de demora</t>
  </si>
  <si>
    <t>suplementos</t>
  </si>
  <si>
    <t xml:space="preserve">dpto legislativo </t>
  </si>
  <si>
    <t>anticipaciones no legalizadas</t>
  </si>
  <si>
    <t>remesas a los agentes de hacienda</t>
  </si>
  <si>
    <t>pagado por servicios anteriores a 1875</t>
  </si>
  <si>
    <t>pagado por buenas cuentas de ordenes sin descargar</t>
  </si>
  <si>
    <t>SECR HAC CM 7230 PAG 41</t>
  </si>
  <si>
    <t>Fondo de salinas</t>
  </si>
  <si>
    <t>alcances de cuenta</t>
  </si>
  <si>
    <t>Impuesto  directo</t>
  </si>
  <si>
    <t>data:en ordenes de pago por anticipacion</t>
  </si>
  <si>
    <t>CM 7224 INF SECR HAC</t>
  </si>
  <si>
    <t>PAG 40</t>
  </si>
  <si>
    <t xml:space="preserve">Renta de salinas </t>
  </si>
  <si>
    <t>Bienes del estado</t>
  </si>
  <si>
    <t xml:space="preserve">suplementos </t>
  </si>
  <si>
    <t>VIGENCIAS ECON ESPIRADAS HASTA 1871</t>
  </si>
  <si>
    <t>SUELDOS Y GASTOS DEL SERVICIO 1872</t>
  </si>
  <si>
    <t>SUELDOS Y GASTOS DEL SERVICIO 1873</t>
  </si>
  <si>
    <t>ANTICIPACIONES</t>
  </si>
  <si>
    <t>REMESAS A LAS AGENCIAS DE HAC</t>
  </si>
  <si>
    <t>Devolucion de dos sumas</t>
  </si>
  <si>
    <t>papel sellado</t>
  </si>
  <si>
    <t>prod de la penitenciaria</t>
  </si>
  <si>
    <t>carretera del sur</t>
  </si>
  <si>
    <t>instrumentos públicos</t>
  </si>
  <si>
    <t>otros ingresos</t>
  </si>
  <si>
    <t>der en la renta de salinas</t>
  </si>
  <si>
    <t>caminos de guantila, salinas , oriente y occ</t>
  </si>
  <si>
    <t>dpto obras públicas</t>
  </si>
  <si>
    <t>dpto de beneficencia</t>
  </si>
  <si>
    <t>dpto de hacienda</t>
  </si>
  <si>
    <t>acreedores</t>
  </si>
  <si>
    <t>vigencias economicas expiradas</t>
  </si>
  <si>
    <t>rezagos de rentas del estado</t>
  </si>
  <si>
    <t>rezagos de aux nacionales</t>
  </si>
  <si>
    <t>anticipaciones</t>
  </si>
  <si>
    <t>por el 5% del id</t>
  </si>
  <si>
    <t>derechos de registro</t>
  </si>
  <si>
    <t>derechos de sales(con aplicación especial)</t>
  </si>
  <si>
    <t xml:space="preserve">rezagos de años anteriores </t>
  </si>
  <si>
    <t>Aguardientes</t>
  </si>
  <si>
    <t xml:space="preserve">Papel Sellado </t>
  </si>
  <si>
    <t>Rentas parroquiales</t>
  </si>
  <si>
    <t>Derecho de deguello</t>
  </si>
  <si>
    <t>Impuesto indirecto</t>
  </si>
  <si>
    <t>Instrumentos publicos</t>
  </si>
  <si>
    <t>Ingresos varios - multas</t>
  </si>
  <si>
    <t>por bienes del estado</t>
  </si>
  <si>
    <t>por ingresos varios</t>
  </si>
  <si>
    <t>prod de penitenciaria</t>
  </si>
  <si>
    <t>minas de esmeraldas de muzo</t>
  </si>
  <si>
    <t>rezagos de años anteriores</t>
  </si>
  <si>
    <t>Premios de demora</t>
  </si>
  <si>
    <t>Suplementos</t>
  </si>
  <si>
    <t>alcances de cuentas</t>
  </si>
  <si>
    <t>data: en vales de fuerza publica</t>
  </si>
  <si>
    <t>diferencia en contra del tesoro</t>
  </si>
  <si>
    <t>por derechos de manumicion</t>
  </si>
  <si>
    <t>gastos reconocidos casanare</t>
  </si>
  <si>
    <t xml:space="preserve">Aux varios </t>
  </si>
  <si>
    <t>id del dpto y el circuito (presup adic)</t>
  </si>
  <si>
    <t>por emprestito forzoso</t>
  </si>
  <si>
    <t>existencia en 31 de dic 1873</t>
  </si>
  <si>
    <t>Camino del sur</t>
  </si>
  <si>
    <t>Acreedores</t>
  </si>
  <si>
    <t>por rezago</t>
  </si>
  <si>
    <t>por vigencias económicas expiradas</t>
  </si>
  <si>
    <t>vigencias economicas espiradas hasta 1872</t>
  </si>
  <si>
    <t>sueldos y gastos del servicio de 1873</t>
  </si>
  <si>
    <t>anticipaciones (servicio de 1874)</t>
  </si>
  <si>
    <t>pagos definitivos (id)</t>
  </si>
  <si>
    <t>remesas a las agencias de hac</t>
  </si>
  <si>
    <t>id por la participacion del estado en las minas de sal</t>
  </si>
  <si>
    <t xml:space="preserve">Antioquia </t>
  </si>
  <si>
    <t xml:space="preserve">Tolima </t>
  </si>
  <si>
    <t xml:space="preserve">Cauca </t>
  </si>
  <si>
    <t xml:space="preserve">Bolívar </t>
  </si>
  <si>
    <t>Total</t>
  </si>
  <si>
    <t>recaudado</t>
  </si>
  <si>
    <t>aguardientes</t>
  </si>
  <si>
    <t>degüello</t>
  </si>
  <si>
    <t>ingresos varios</t>
  </si>
  <si>
    <t>presupuestado</t>
  </si>
  <si>
    <t>BALANCE FISCAL A PARTIR DE 1853 A 1886</t>
  </si>
  <si>
    <t>ESTADO SOBERANO DE BOYACA</t>
  </si>
  <si>
    <t>AÑO</t>
  </si>
  <si>
    <t>DEFICIT</t>
  </si>
  <si>
    <t>SUPERAVIT</t>
  </si>
  <si>
    <t>SE IGNORA</t>
  </si>
  <si>
    <t>guerra por tres años</t>
  </si>
  <si>
    <t>guerra mas cruenta de la época</t>
  </si>
  <si>
    <t>Véase en Informe del secretario general al presidente del Estado de Boyacá de 1878, Imprenta a cargo de H. Wilson, Tunja , 1878, pp. 1-75.</t>
  </si>
  <si>
    <t>Véase en Leyes y decretos expedidos por la Asamblea Legislativa del Estado Soberano de Boyacá, en sus sesiones de 1865, 1866, 1867, Imprenta Torres y Hermanos, Bogotá, 1867, pp. 41-42.</t>
  </si>
  <si>
    <t>Fuente: Informe del presidente del Est. Soberano de Boyacá a la Asamblea Legislativa en sus sesiones</t>
  </si>
  <si>
    <t>de 1868.  págs 3-4.  Tunja.  Imprenta Torres Hnos y Cía., en Boyacá, Informe del Presidente del Estado</t>
  </si>
  <si>
    <t>1858-1868.  Archivo departamental de la Gobernación de Boyacá.</t>
  </si>
  <si>
    <t>cuadro de presupuesto de Rentas Generales del  Est. Soberano de Boyacá años 1876 y 1877</t>
  </si>
  <si>
    <t>Años</t>
  </si>
  <si>
    <t>Renta</t>
  </si>
  <si>
    <t>Se presupuesto</t>
  </si>
  <si>
    <t xml:space="preserve">se produjo </t>
  </si>
  <si>
    <t>Diferencia</t>
  </si>
  <si>
    <t>Por aguardiente</t>
  </si>
  <si>
    <t>Derechos de registro</t>
  </si>
  <si>
    <t>Fuente:</t>
  </si>
  <si>
    <t>Informe  del Secretario de Hacienda  al presidente del estado de Boyacá 1877. pág 77. Tunja.  Imprenta Torres Hnos y Cía, en Boyacá</t>
  </si>
  <si>
    <t>Archivo Departamental.</t>
  </si>
  <si>
    <t>inf tomada del desagregado año a año</t>
  </si>
  <si>
    <t>CUADRO CANT RECAUDADA POR DEPTOS 1858</t>
  </si>
  <si>
    <t>Departamento</t>
  </si>
  <si>
    <t>cuota correspondiente</t>
  </si>
  <si>
    <t>saldo</t>
  </si>
  <si>
    <t>cantidad  recaudada</t>
  </si>
  <si>
    <t>tunja</t>
  </si>
  <si>
    <t>tundama</t>
  </si>
  <si>
    <t>oriente</t>
  </si>
  <si>
    <t>casanare</t>
  </si>
  <si>
    <t>SUMATORIA</t>
  </si>
  <si>
    <t>CUADRO CUAOTA DE CONTRIBUCION CORRESPONDIENTE A CADA DPTO 1858</t>
  </si>
  <si>
    <t>CANTIDAD</t>
  </si>
  <si>
    <t>pagado</t>
  </si>
  <si>
    <t>hip y reg</t>
  </si>
  <si>
    <t>deguello</t>
  </si>
  <si>
    <t>instrumentos pùblicos</t>
  </si>
  <si>
    <t>se presupuesto</t>
  </si>
  <si>
    <t>produjo</t>
  </si>
  <si>
    <t>diferencia</t>
  </si>
  <si>
    <t>sumatoria</t>
  </si>
  <si>
    <t xml:space="preserve">Rentas anuales </t>
  </si>
  <si>
    <t xml:space="preserve">Gastos anuales </t>
  </si>
  <si>
    <t>Presupuesto Anual</t>
  </si>
  <si>
    <t>Estado Soberano de Boyacà</t>
  </si>
  <si>
    <t>Riqueza declarada</t>
  </si>
  <si>
    <t>1858-1886</t>
  </si>
  <si>
    <t>en pesos</t>
  </si>
  <si>
    <t>1858-1886 en pesos</t>
  </si>
  <si>
    <t>Gastos</t>
  </si>
  <si>
    <t>presupuesto</t>
  </si>
  <si>
    <t xml:space="preserve">año </t>
  </si>
  <si>
    <t>riqueza</t>
  </si>
  <si>
    <t>nd</t>
  </si>
  <si>
    <t>CUADRO DE REMATES DE AGUARDIENTES</t>
  </si>
  <si>
    <t>DPTO</t>
  </si>
  <si>
    <t>PRESUP</t>
  </si>
  <si>
    <t>RECONOCIDO</t>
  </si>
  <si>
    <t>CENTRO</t>
  </si>
  <si>
    <t>occidente</t>
  </si>
  <si>
    <t>norte</t>
  </si>
  <si>
    <t>chameza</t>
  </si>
  <si>
    <t>1857-1886</t>
  </si>
  <si>
    <t>Renta / Año</t>
  </si>
  <si>
    <t>promedio</t>
  </si>
  <si>
    <t>Rentas recaudadas de forma desagregada</t>
  </si>
  <si>
    <t>pro</t>
  </si>
  <si>
    <t>Departamento de</t>
  </si>
  <si>
    <t xml:space="preserve">Departamento de </t>
  </si>
  <si>
    <t>Justicia</t>
  </si>
  <si>
    <t>Deuda Pública</t>
  </si>
  <si>
    <t>var</t>
  </si>
  <si>
    <t>s</t>
  </si>
  <si>
    <t xml:space="preserve">Departamento </t>
  </si>
  <si>
    <t>legislativo</t>
  </si>
  <si>
    <t>gobierno</t>
  </si>
  <si>
    <t>Obras publicas</t>
  </si>
  <si>
    <t>y beneficencia</t>
  </si>
  <si>
    <t>Guerra</t>
  </si>
  <si>
    <t>Hacienda</t>
  </si>
  <si>
    <t xml:space="preserve"> Diferentes contribuciones de los Estados para 1870</t>
  </si>
  <si>
    <t>Rentas y gastos de los Estados para 1870</t>
  </si>
  <si>
    <t>Rentas  de los Estados para 1870</t>
  </si>
  <si>
    <t>rentas</t>
  </si>
  <si>
    <t>antioquia</t>
  </si>
  <si>
    <t>bolivar</t>
  </si>
  <si>
    <t>Boyacà</t>
  </si>
  <si>
    <t>cauca</t>
  </si>
  <si>
    <t>cundinamarca</t>
  </si>
  <si>
    <t>magdalena</t>
  </si>
  <si>
    <t>panama</t>
  </si>
  <si>
    <t>santander</t>
  </si>
  <si>
    <t>tolima</t>
  </si>
  <si>
    <t>totales</t>
  </si>
  <si>
    <t>estados</t>
  </si>
  <si>
    <t>gastos</t>
  </si>
  <si>
    <t>% rentas</t>
  </si>
  <si>
    <t>% gastos</t>
  </si>
  <si>
    <t>superavit o deficid</t>
  </si>
  <si>
    <t>Poblacion</t>
  </si>
  <si>
    <t>Rentaxhab</t>
  </si>
  <si>
    <t>gastoxhab</t>
  </si>
  <si>
    <t xml:space="preserve"> Gastos de los Estados para 1870</t>
  </si>
  <si>
    <t>Contribución directa sobre la industria y el capital</t>
  </si>
  <si>
    <t xml:space="preserve">antioquia </t>
  </si>
  <si>
    <t>Rentas  de los Estados para 1873</t>
  </si>
  <si>
    <t>Contribución directa sobre la propiedad territorial</t>
  </si>
  <si>
    <t xml:space="preserve"> Gastos de los Estados para 1873</t>
  </si>
  <si>
    <t>Aguardiente</t>
  </si>
  <si>
    <t>Rentas  de los Estados para 1876</t>
  </si>
  <si>
    <t>Derechos de consumo sobre mercancías extranjeras</t>
  </si>
  <si>
    <t xml:space="preserve"> Gastos de los Estados para 1876</t>
  </si>
  <si>
    <t>Derechos de consumo sobre frutos del País</t>
  </si>
  <si>
    <t>Derechos de degüello</t>
  </si>
  <si>
    <t>Contribución Pecuaria</t>
  </si>
  <si>
    <t>Registro y Anotación</t>
  </si>
  <si>
    <t>Papel sellado</t>
  </si>
  <si>
    <t>Subsidio Nacional</t>
  </si>
  <si>
    <t>Subsidio de los Distritos</t>
  </si>
  <si>
    <t>censo: 1870</t>
  </si>
  <si>
    <t xml:space="preserve">Correos </t>
  </si>
  <si>
    <t>Rentas y gastos de los Estados para 1873</t>
  </si>
  <si>
    <t>Peajes</t>
  </si>
  <si>
    <t>Estado</t>
  </si>
  <si>
    <t>% gasto</t>
  </si>
  <si>
    <t>rentaxhab</t>
  </si>
  <si>
    <t>Empréstitos</t>
  </si>
  <si>
    <t>Rentas varias</t>
  </si>
  <si>
    <t>Totales</t>
  </si>
  <si>
    <t>Presupuesto de Gastos por Departamentos para  1871</t>
  </si>
  <si>
    <t>naturaleza de los gastos</t>
  </si>
  <si>
    <t xml:space="preserve">magdalena </t>
  </si>
  <si>
    <t>Poder Legislativo</t>
  </si>
  <si>
    <t xml:space="preserve">Poder Ejecutivo y Jefes Departamentales </t>
  </si>
  <si>
    <t>Poder Judicial</t>
  </si>
  <si>
    <t>Policía, Cárceles y Establecimientos de Castigo</t>
  </si>
  <si>
    <t>Fuerza Pública</t>
  </si>
  <si>
    <t>Recaudación de Rentas</t>
  </si>
  <si>
    <t>Rentas y gastos de los Estados para 1876</t>
  </si>
  <si>
    <t>Caminos</t>
  </si>
  <si>
    <t>Instrucción Pública</t>
  </si>
  <si>
    <t>Beneficencia Pública</t>
  </si>
  <si>
    <t>Correos</t>
  </si>
  <si>
    <t>Obras Públicas (edificios)</t>
  </si>
  <si>
    <t>Auxilio a los Distritos</t>
  </si>
  <si>
    <t>Gastos Varios</t>
  </si>
  <si>
    <t>Santander</t>
  </si>
  <si>
    <t>Ingresos</t>
  </si>
  <si>
    <t>Rentas  de los Estados para 1882</t>
  </si>
  <si>
    <t>Bolivar</t>
  </si>
  <si>
    <t>Cauca</t>
  </si>
  <si>
    <t>Cundinamarca</t>
  </si>
  <si>
    <t>Magdalena</t>
  </si>
  <si>
    <t>Panama</t>
  </si>
  <si>
    <t>Tolima</t>
  </si>
  <si>
    <t>RENTAS y GASTOS DE LOS ESTADOS.</t>
  </si>
  <si>
    <t>CUADRO que manifiesta la naturaleza y el importe de las rentas y contribuciones que formaron la hacienda</t>
  </si>
  <si>
    <t xml:space="preserve">             publicas de los Estados de la Union en los años de 1873 y 1874.</t>
  </si>
  <si>
    <t>bayaca</t>
  </si>
  <si>
    <t xml:space="preserve">contribucion directa </t>
  </si>
  <si>
    <t>aguardiente y licores</t>
  </si>
  <si>
    <t>derechos de consumo sobre mercacias extranjeras</t>
  </si>
  <si>
    <t>derechos de deguello</t>
  </si>
  <si>
    <t>contribucion pecuaria</t>
  </si>
  <si>
    <t>registro y anotacion</t>
  </si>
  <si>
    <t>subsidio nacional</t>
  </si>
  <si>
    <t>mortuorias</t>
  </si>
  <si>
    <t xml:space="preserve">correos </t>
  </si>
  <si>
    <t>peajes</t>
  </si>
  <si>
    <t>casa de la moneda</t>
  </si>
  <si>
    <t>minas</t>
  </si>
  <si>
    <t>renta nominal</t>
  </si>
  <si>
    <t>rentas varias</t>
  </si>
  <si>
    <t>Administracion jeneral Lejislativa i Ejecutiva</t>
  </si>
  <si>
    <t>Administracion de Justicia</t>
  </si>
  <si>
    <t>Instruccion pública</t>
  </si>
  <si>
    <t>Obras públicas</t>
  </si>
  <si>
    <t>Beneficencia i Recompemsas</t>
  </si>
  <si>
    <t>coreos</t>
  </si>
  <si>
    <t xml:space="preserve">Servicio de la deuda del Estado </t>
  </si>
  <si>
    <t>Policia o fuerza pública</t>
  </si>
  <si>
    <t>Gastos de Hacienda</t>
  </si>
  <si>
    <t>Anxilio a los distritos</t>
  </si>
  <si>
    <t>Porcentaje rentas Est Sob Boyacà</t>
  </si>
  <si>
    <t>Porcentaje gastos Est Sob Boyacà</t>
  </si>
  <si>
    <t>porcentaje</t>
  </si>
  <si>
    <t xml:space="preserve">presupuesto </t>
  </si>
  <si>
    <t>Porcentaje</t>
  </si>
  <si>
    <t>Gasto del presupuesto en ejercito en pesos</t>
  </si>
  <si>
    <t>Gasto del presupuesto en</t>
  </si>
  <si>
    <t>Obras pùblicas</t>
  </si>
  <si>
    <t>Población de colombia durante el siglo XIX</t>
  </si>
  <si>
    <t>897.00</t>
  </si>
  <si>
    <t xml:space="preserve">Cundinamarca </t>
  </si>
  <si>
    <t xml:space="preserve"> </t>
  </si>
  <si>
    <t xml:space="preserve">Magdalena </t>
  </si>
  <si>
    <t xml:space="preserve">Panamá </t>
  </si>
  <si>
    <t xml:space="preserve">Santander </t>
  </si>
  <si>
    <t xml:space="preserve">TOTALES </t>
  </si>
  <si>
    <t>4.122.00</t>
  </si>
  <si>
    <t>Fuente:  Roicer Alberto Flórez Bolívar. El uso privado de la autoridad pública en el Estado Soberano de Bolívar, 1857-1886. tesis. 21</t>
  </si>
  <si>
    <t>fuente: las vicisitudes del modelo liberal p,120</t>
  </si>
  <si>
    <t>memori de hacienda de 1869-1870 p.22</t>
  </si>
  <si>
    <t>Poblacion total Colombia</t>
  </si>
  <si>
    <t>Nota:</t>
  </si>
  <si>
    <t>la poblacion de los censos 1835 hasta 1870 incluye Panama</t>
  </si>
  <si>
    <t>Poblacion Boyacà</t>
  </si>
  <si>
    <t xml:space="preserve">Partifcipaciòn en porcentaje de las Rentas recaudadas en el presupuesto anual </t>
  </si>
  <si>
    <t>Renta Anual</t>
  </si>
  <si>
    <t>PARTICIPACION EN EL PRESUPUESTO DE GASTOS DE LOS DEPARTAMENTOS</t>
  </si>
  <si>
    <t>Población est.</t>
  </si>
  <si>
    <t>Rentaxhab est</t>
  </si>
  <si>
    <t>Gastoxhab est</t>
  </si>
  <si>
    <t>DER mortuorias</t>
  </si>
  <si>
    <t>prod de la penitencias</t>
  </si>
  <si>
    <t>peaje del puente de sota</t>
  </si>
  <si>
    <t>aux carretera del sur</t>
  </si>
  <si>
    <t>id a la ferr de samaca</t>
  </si>
  <si>
    <t>gastos departamento gobierno</t>
  </si>
  <si>
    <t>gastos departamento just</t>
  </si>
  <si>
    <t>gastos departamento hac</t>
  </si>
  <si>
    <t xml:space="preserve">DEUDA DEL ESTADO </t>
  </si>
  <si>
    <t>ESTA DEUDA ESTA COMPUTADA EN EL DEPARTAMENTO DE GOBIERNO EN LOS RESPECTIVOS PRESUPUESTOS</t>
  </si>
  <si>
    <t>VR</t>
  </si>
  <si>
    <t>Para pagar contador gral de estado tres meses de servicio del año anterior</t>
  </si>
  <si>
    <t>para cualquier otra que se reconozca</t>
  </si>
  <si>
    <t>leyes y decre infor de secret hac dic 19 de 1864 pag 35</t>
  </si>
  <si>
    <t>bibliografia</t>
  </si>
  <si>
    <t>Deuda</t>
  </si>
  <si>
    <t>la deuda se toma del vr que se da en el pres de rentas y gastos para el año proy</t>
  </si>
  <si>
    <t>OTROS</t>
  </si>
  <si>
    <t>Creditos no tenidos en cuenta aplicados (descuento de una 6 parte)</t>
  </si>
  <si>
    <t xml:space="preserve">Total efectivo </t>
  </si>
  <si>
    <t>total de los presupuestos 15 AÑOS</t>
  </si>
  <si>
    <t xml:space="preserve">otros </t>
  </si>
  <si>
    <t>decr No 57 de 1884</t>
  </si>
  <si>
    <t>Muzo</t>
  </si>
  <si>
    <t>aux del gob de la Uniòn para la carretera del sur</t>
  </si>
  <si>
    <t xml:space="preserve">Deuda de la naciòn al Estado por la participacion que este tiene de la renta de salinas y que ha dejado de pagar </t>
  </si>
  <si>
    <t xml:space="preserve">Suvbencion del gob nal para la mejora del camino de chontales </t>
  </si>
  <si>
    <t>aux para construcciòn de puentes de acuerdo al art 1 ley 12 de 1877</t>
  </si>
  <si>
    <t xml:space="preserve">Id. Del Id. Construcciòn puente sobre rios somondoco y macanal </t>
  </si>
  <si>
    <t>rentas del instituto agrario de Boyacà</t>
  </si>
  <si>
    <t>n.d.</t>
  </si>
  <si>
    <t>Gobierno</t>
  </si>
  <si>
    <t xml:space="preserve">legislativo </t>
  </si>
  <si>
    <t>Gasto  de los Estados para 1882</t>
  </si>
  <si>
    <t>rent</t>
  </si>
  <si>
    <t>gast</t>
  </si>
  <si>
    <t>Tabla 2.</t>
  </si>
  <si>
    <t>presupuestadas</t>
  </si>
  <si>
    <t>Efectiva</t>
  </si>
  <si>
    <t>Presup</t>
  </si>
  <si>
    <t xml:space="preserve">Renta pres </t>
  </si>
  <si>
    <t>Renta Efectiva</t>
  </si>
  <si>
    <t>Déficit o Superavít entre Ingresos y Gastos del Estado entre 1863 hasta 1873</t>
  </si>
  <si>
    <t xml:space="preserve">Rentas Anuales </t>
  </si>
  <si>
    <t xml:space="preserve">Gastos Anuales </t>
  </si>
  <si>
    <t>Presupuesto Anual de Rentas</t>
  </si>
  <si>
    <t>Presupuesto Anual Gastos</t>
  </si>
  <si>
    <t xml:space="preserve">Déficit o Superavít entre Ingresos y Gastos del Estado </t>
  </si>
  <si>
    <t>variacion año a año</t>
  </si>
  <si>
    <t>Diferencia entre rentas efectivas y rentas presupuestadas</t>
  </si>
  <si>
    <t>Diferencia entre gastos efectivos y gastos presupuestadas</t>
  </si>
  <si>
    <t>Rentas</t>
  </si>
  <si>
    <t>Presupuesto</t>
  </si>
  <si>
    <t>real</t>
  </si>
  <si>
    <t>igresosp</t>
  </si>
  <si>
    <t>gastosp</t>
  </si>
  <si>
    <t>1857*</t>
  </si>
  <si>
    <t>desviacion</t>
  </si>
  <si>
    <t>ingresos</t>
  </si>
  <si>
    <t xml:space="preserve">(Estado de Santander, 1858) (Estado de Santander, 1859) (Estado de Santander, 1858) </t>
  </si>
  <si>
    <t xml:space="preserve">(Estado de Santander, 1866) (Estado de Santander, 1863) (Estado de Santander, 1870) </t>
  </si>
  <si>
    <t>(Estado de Santander, 1860) (Estado de Santander, 1861) ( Estado de Santander, 1871)</t>
  </si>
  <si>
    <t xml:space="preserve"> (Estado de Santander, 1872) (Estado de Santander, 1864) (Estado de Santander, 1882) (Estados Unidos de Colombia, 1871)</t>
  </si>
  <si>
    <t>varianza</t>
  </si>
  <si>
    <t>deficit o superavit</t>
  </si>
  <si>
    <t>Deficit ò superavit entre rentax hab est y Gastoxhab est.</t>
  </si>
  <si>
    <t>gastos generales del estado</t>
  </si>
  <si>
    <t>aparece solo los gastos en los archivos de bibl</t>
  </si>
  <si>
    <t xml:space="preserve">nal archivo gob boyaca paginas quitadas </t>
  </si>
  <si>
    <t>por colocar</t>
  </si>
  <si>
    <t>72857,41 pres gastos cm6991</t>
  </si>
  <si>
    <t xml:space="preserve">otros gastos no constituidos </t>
  </si>
  <si>
    <t xml:space="preserve">otros gastos </t>
  </si>
  <si>
    <t>otras rentas no especificadas</t>
  </si>
  <si>
    <t>otros no especificados</t>
  </si>
  <si>
    <t>aux que el gob no dio a la carr del sur</t>
  </si>
  <si>
    <t>ok</t>
  </si>
  <si>
    <t>Tundama</t>
  </si>
  <si>
    <t>Oriente</t>
  </si>
  <si>
    <t>Casanare</t>
  </si>
  <si>
    <t>cuadro No.1  cap 2</t>
  </si>
  <si>
    <t>Departamentos</t>
  </si>
  <si>
    <t>Contribuciòn Territorial</t>
  </si>
  <si>
    <t xml:space="preserve">pagado </t>
  </si>
  <si>
    <t>revolucion</t>
  </si>
  <si>
    <t>Deuda de la naciòn al estado por participacion de la renta de salinas</t>
  </si>
  <si>
    <t xml:space="preserve">Derecho sobre las rentas de salinas </t>
  </si>
  <si>
    <t>Departamento Legislativo</t>
  </si>
  <si>
    <t>Departamento de Gobierno</t>
  </si>
  <si>
    <t>Departamento de Beneficencia</t>
  </si>
  <si>
    <t>Departamento de Obras Pùblicas</t>
  </si>
  <si>
    <t>Departamento de Guerra</t>
  </si>
  <si>
    <t>Departamento de Hacienda</t>
  </si>
  <si>
    <t>Departamento de Justicia</t>
  </si>
  <si>
    <t>% total</t>
  </si>
  <si>
    <t>Boyaca</t>
  </si>
  <si>
    <t>prom 1857 a 1869</t>
  </si>
  <si>
    <t>RENTAS REALES</t>
  </si>
  <si>
    <t xml:space="preserve">VERIFICAR EN TABLAS </t>
  </si>
  <si>
    <t>Rentas presupuestadas</t>
  </si>
  <si>
    <t>Rentas Reales</t>
  </si>
  <si>
    <t>Diferencia entre rentas presupuestadas y las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</si>
</sst>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.00"/>
    <numFmt numFmtId="168" formatCode="0.0%"/>
    <numFmt numFmtId="169" formatCode="_(* #,##0_);_(* \(#,##0\);_(* &quot;-&quot;??_);_(@_)"/>
    <numFmt numFmtId="170" formatCode="_(* #,##0.0_);_(* \(#,##0.0\);_(* &quot;-&quot;??_);_(@_)"/>
    <numFmt numFmtId="171" formatCode="_(* #,##0.0_);_(* \(#,##0.0\);_(* &quot;-&quot;?_);_(@_)"/>
    <numFmt numFmtId="172" formatCode="_(* #,##0.0000_);_(* \(#,##0.0000\);_(* &quot;-&quot;?_);_(@_)"/>
    <numFmt numFmtId="173" formatCode="_(* #,##0.0000_);_(* \(#,##0.0000\);_(* &quot;-&quot;????_);_(@_)"/>
    <numFmt numFmtId="174" formatCode="_(* #,##0.00_);_(* \(#,##0.00\);_(* &quot;-&quot;??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b/>
      <i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color theme="1"/>
      <name val="Microsoft Sans Serif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782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1" fillId="3" borderId="0" xfId="0" applyFont="1" applyFill="1"/>
    <xf numFmtId="0" fontId="0" fillId="0" borderId="0" xfId="0" applyBorder="1"/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1" fillId="6" borderId="0" xfId="0" applyFont="1" applyFill="1" applyAlignment="1">
      <alignment horizontal="right"/>
    </xf>
    <xf numFmtId="0" fontId="0" fillId="6" borderId="0" xfId="0" applyFill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justify" vertical="justify" wrapText="1"/>
    </xf>
    <xf numFmtId="0" fontId="0" fillId="4" borderId="0" xfId="0" applyFill="1" applyAlignment="1">
      <alignment horizontal="center" vertical="center" wrapText="1"/>
    </xf>
    <xf numFmtId="9" fontId="0" fillId="3" borderId="0" xfId="1" applyFont="1" applyFill="1"/>
    <xf numFmtId="0" fontId="0" fillId="4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6" borderId="0" xfId="0" applyFont="1" applyFill="1"/>
    <xf numFmtId="0" fontId="2" fillId="3" borderId="0" xfId="0" applyFont="1" applyFill="1" applyAlignment="1">
      <alignment horizontal="right"/>
    </xf>
    <xf numFmtId="0" fontId="6" fillId="3" borderId="0" xfId="0" applyFont="1" applyFill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justify" vertical="justify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justify" vertical="justify" wrapText="1"/>
    </xf>
    <xf numFmtId="0" fontId="2" fillId="6" borderId="0" xfId="0" applyFont="1" applyFill="1"/>
    <xf numFmtId="0" fontId="0" fillId="6" borderId="0" xfId="0" applyFill="1" applyAlignment="1">
      <alignment horizontal="right"/>
    </xf>
    <xf numFmtId="0" fontId="8" fillId="4" borderId="0" xfId="0" applyFont="1" applyFill="1"/>
    <xf numFmtId="0" fontId="8" fillId="4" borderId="0" xfId="0" applyFont="1" applyFill="1" applyAlignment="1">
      <alignment horizontal="justify" vertical="justify" wrapText="1"/>
    </xf>
    <xf numFmtId="0" fontId="8" fillId="4" borderId="0" xfId="0" applyFont="1" applyFill="1" applyAlignment="1">
      <alignment wrapText="1"/>
    </xf>
    <xf numFmtId="0" fontId="1" fillId="6" borderId="0" xfId="0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0" borderId="0" xfId="0" applyFont="1"/>
    <xf numFmtId="0" fontId="1" fillId="4" borderId="0" xfId="0" applyFont="1" applyFill="1" applyAlignment="1">
      <alignment horizontal="center"/>
    </xf>
    <xf numFmtId="39" fontId="0" fillId="7" borderId="0" xfId="0" applyNumberFormat="1" applyFill="1"/>
    <xf numFmtId="9" fontId="0" fillId="3" borderId="0" xfId="1" applyFont="1" applyFill="1" applyAlignment="1">
      <alignment wrapText="1"/>
    </xf>
    <xf numFmtId="9" fontId="2" fillId="3" borderId="0" xfId="1" applyFont="1" applyFill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165" fontId="0" fillId="0" borderId="12" xfId="2" applyFont="1" applyBorder="1"/>
    <xf numFmtId="165" fontId="0" fillId="0" borderId="13" xfId="2" applyFont="1" applyBorder="1"/>
    <xf numFmtId="165" fontId="0" fillId="0" borderId="2" xfId="2" applyFont="1" applyBorder="1"/>
    <xf numFmtId="165" fontId="0" fillId="0" borderId="4" xfId="2" applyFont="1" applyBorder="1"/>
    <xf numFmtId="0" fontId="0" fillId="0" borderId="14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5" fontId="0" fillId="0" borderId="6" xfId="2" applyFont="1" applyBorder="1"/>
    <xf numFmtId="165" fontId="0" fillId="0" borderId="5" xfId="2" applyFont="1" applyBorder="1"/>
    <xf numFmtId="165" fontId="0" fillId="0" borderId="0" xfId="2" applyFont="1"/>
    <xf numFmtId="165" fontId="0" fillId="0" borderId="15" xfId="2" applyFont="1" applyBorder="1"/>
    <xf numFmtId="165" fontId="0" fillId="0" borderId="7" xfId="2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8" xfId="0" applyNumberFormat="1" applyBorder="1"/>
    <xf numFmtId="165" fontId="0" fillId="0" borderId="9" xfId="2" applyFont="1" applyBorder="1"/>
    <xf numFmtId="165" fontId="0" fillId="0" borderId="8" xfId="2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Font="1" applyBorder="1" applyAlignment="1">
      <alignment horizontal="center"/>
    </xf>
    <xf numFmtId="0" fontId="0" fillId="0" borderId="0" xfId="0" applyBorder="1" applyAlignment="1"/>
    <xf numFmtId="0" fontId="10" fillId="0" borderId="0" xfId="0" applyFont="1"/>
    <xf numFmtId="0" fontId="2" fillId="0" borderId="1" xfId="0" applyFont="1" applyBorder="1"/>
    <xf numFmtId="165" fontId="0" fillId="0" borderId="1" xfId="0" applyNumberFormat="1" applyBorder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8" fillId="0" borderId="0" xfId="0" applyFont="1"/>
    <xf numFmtId="0" fontId="8" fillId="0" borderId="0" xfId="0" applyFont="1" applyAlignment="1"/>
    <xf numFmtId="0" fontId="0" fillId="9" borderId="1" xfId="0" applyFill="1" applyBorder="1"/>
    <xf numFmtId="165" fontId="0" fillId="0" borderId="0" xfId="0" applyNumberFormat="1"/>
    <xf numFmtId="0" fontId="12" fillId="0" borderId="0" xfId="0" applyFont="1"/>
    <xf numFmtId="0" fontId="12" fillId="3" borderId="0" xfId="0" applyFont="1" applyFill="1"/>
    <xf numFmtId="165" fontId="12" fillId="0" borderId="0" xfId="0" applyNumberFormat="1" applyFont="1"/>
    <xf numFmtId="0" fontId="0" fillId="10" borderId="0" xfId="0" applyFill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3" borderId="22" xfId="0" applyFont="1" applyFill="1" applyBorder="1"/>
    <xf numFmtId="0" fontId="1" fillId="3" borderId="23" xfId="0" applyFont="1" applyFill="1" applyBorder="1"/>
    <xf numFmtId="0" fontId="0" fillId="3" borderId="18" xfId="0" applyFill="1" applyBorder="1"/>
    <xf numFmtId="0" fontId="0" fillId="3" borderId="5" xfId="0" applyFill="1" applyBorder="1"/>
    <xf numFmtId="0" fontId="0" fillId="0" borderId="24" xfId="0" applyBorder="1"/>
    <xf numFmtId="0" fontId="0" fillId="0" borderId="25" xfId="0" applyBorder="1"/>
    <xf numFmtId="165" fontId="0" fillId="0" borderId="1" xfId="2" applyFont="1" applyBorder="1"/>
    <xf numFmtId="165" fontId="0" fillId="0" borderId="6" xfId="0" applyNumberFormat="1" applyBorder="1"/>
    <xf numFmtId="165" fontId="0" fillId="0" borderId="23" xfId="2" applyFont="1" applyBorder="1"/>
    <xf numFmtId="165" fontId="0" fillId="0" borderId="12" xfId="0" applyNumberFormat="1" applyBorder="1"/>
    <xf numFmtId="165" fontId="1" fillId="0" borderId="29" xfId="0" applyNumberFormat="1" applyFont="1" applyBorder="1"/>
    <xf numFmtId="165" fontId="1" fillId="0" borderId="30" xfId="2" applyFont="1" applyBorder="1"/>
    <xf numFmtId="165" fontId="1" fillId="0" borderId="31" xfId="0" applyNumberFormat="1" applyFont="1" applyBorder="1"/>
    <xf numFmtId="0" fontId="0" fillId="11" borderId="26" xfId="0" applyFill="1" applyBorder="1" applyAlignment="1"/>
    <xf numFmtId="0" fontId="0" fillId="2" borderId="2" xfId="0" applyFill="1" applyBorder="1" applyAlignment="1"/>
    <xf numFmtId="0" fontId="0" fillId="11" borderId="2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41" xfId="2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40" xfId="2" applyFont="1" applyBorder="1" applyAlignment="1">
      <alignment horizontal="center"/>
    </xf>
    <xf numFmtId="165" fontId="0" fillId="0" borderId="0" xfId="2" applyFont="1" applyBorder="1" applyAlignment="1">
      <alignment horizontal="center"/>
    </xf>
    <xf numFmtId="165" fontId="0" fillId="0" borderId="42" xfId="2" applyFont="1" applyBorder="1" applyAlignment="1">
      <alignment horizontal="center"/>
    </xf>
    <xf numFmtId="165" fontId="0" fillId="0" borderId="14" xfId="2" applyFont="1" applyBorder="1" applyAlignment="1">
      <alignment horizontal="center"/>
    </xf>
    <xf numFmtId="165" fontId="0" fillId="0" borderId="44" xfId="2" applyFont="1" applyBorder="1"/>
    <xf numFmtId="165" fontId="0" fillId="0" borderId="45" xfId="2" applyFont="1" applyBorder="1"/>
    <xf numFmtId="165" fontId="0" fillId="3" borderId="42" xfId="2" applyFont="1" applyFill="1" applyBorder="1" applyAlignment="1">
      <alignment horizontal="center"/>
    </xf>
    <xf numFmtId="165" fontId="1" fillId="3" borderId="42" xfId="2" applyFont="1" applyFill="1" applyBorder="1" applyAlignment="1">
      <alignment horizontal="center"/>
    </xf>
    <xf numFmtId="165" fontId="0" fillId="0" borderId="14" xfId="2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1" fillId="0" borderId="42" xfId="2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65" fontId="0" fillId="0" borderId="46" xfId="2" applyFont="1" applyBorder="1" applyAlignment="1">
      <alignment horizontal="center"/>
    </xf>
    <xf numFmtId="0" fontId="0" fillId="0" borderId="46" xfId="0" applyBorder="1" applyAlignment="1">
      <alignment horizontal="center"/>
    </xf>
    <xf numFmtId="165" fontId="1" fillId="0" borderId="48" xfId="2" applyFont="1" applyBorder="1" applyAlignment="1">
      <alignment horizontal="center"/>
    </xf>
    <xf numFmtId="0" fontId="13" fillId="0" borderId="1" xfId="0" applyFont="1" applyBorder="1"/>
    <xf numFmtId="0" fontId="0" fillId="3" borderId="1" xfId="0" applyFill="1" applyBorder="1" applyAlignment="1"/>
    <xf numFmtId="0" fontId="0" fillId="3" borderId="22" xfId="0" applyFill="1" applyBorder="1" applyAlignment="1"/>
    <xf numFmtId="0" fontId="0" fillId="3" borderId="0" xfId="0" applyFill="1" applyBorder="1" applyAlignment="1"/>
    <xf numFmtId="166" fontId="0" fillId="0" borderId="40" xfId="3" applyNumberFormat="1" applyFont="1" applyBorder="1" applyAlignment="1">
      <alignment horizontal="center"/>
    </xf>
    <xf numFmtId="166" fontId="0" fillId="0" borderId="14" xfId="3" applyNumberFormat="1" applyFont="1" applyBorder="1"/>
    <xf numFmtId="166" fontId="0" fillId="0" borderId="14" xfId="3" applyNumberFormat="1" applyFont="1" applyBorder="1" applyAlignment="1">
      <alignment horizontal="center"/>
    </xf>
    <xf numFmtId="0" fontId="2" fillId="7" borderId="49" xfId="0" applyFont="1" applyFill="1" applyBorder="1"/>
    <xf numFmtId="0" fontId="2" fillId="7" borderId="50" xfId="0" applyFont="1" applyFill="1" applyBorder="1"/>
    <xf numFmtId="0" fontId="2" fillId="7" borderId="51" xfId="0" applyFont="1" applyFill="1" applyBorder="1"/>
    <xf numFmtId="0" fontId="0" fillId="11" borderId="5" xfId="0" applyFont="1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1" xfId="0" applyFill="1" applyBorder="1" applyAlignment="1">
      <alignment wrapText="1"/>
    </xf>
    <xf numFmtId="0" fontId="8" fillId="11" borderId="5" xfId="0" applyFont="1" applyFill="1" applyBorder="1"/>
    <xf numFmtId="0" fontId="8" fillId="11" borderId="5" xfId="0" applyFont="1" applyFill="1" applyBorder="1" applyAlignment="1">
      <alignment horizontal="justify" vertical="justify" wrapText="1"/>
    </xf>
    <xf numFmtId="0" fontId="8" fillId="11" borderId="5" xfId="0" applyFont="1" applyFill="1" applyBorder="1" applyAlignment="1">
      <alignment wrapText="1"/>
    </xf>
    <xf numFmtId="0" fontId="0" fillId="8" borderId="5" xfId="0" applyFont="1" applyFill="1" applyBorder="1"/>
    <xf numFmtId="0" fontId="0" fillId="8" borderId="6" xfId="0" applyFill="1" applyBorder="1"/>
    <xf numFmtId="0" fontId="0" fillId="8" borderId="1" xfId="0" applyFill="1" applyBorder="1" applyAlignment="1">
      <alignment horizontal="right"/>
    </xf>
    <xf numFmtId="0" fontId="0" fillId="8" borderId="5" xfId="0" applyFont="1" applyFill="1" applyBorder="1" applyAlignment="1">
      <alignment wrapText="1"/>
    </xf>
    <xf numFmtId="0" fontId="9" fillId="8" borderId="5" xfId="0" applyFont="1" applyFill="1" applyBorder="1"/>
    <xf numFmtId="0" fontId="0" fillId="8" borderId="6" xfId="0" applyFill="1" applyBorder="1" applyAlignment="1">
      <alignment horizontal="right"/>
    </xf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38" xfId="2" applyFont="1" applyBorder="1"/>
    <xf numFmtId="165" fontId="0" fillId="0" borderId="56" xfId="2" applyFont="1" applyBorder="1"/>
    <xf numFmtId="165" fontId="0" fillId="0" borderId="14" xfId="2" applyFont="1" applyBorder="1"/>
    <xf numFmtId="9" fontId="0" fillId="0" borderId="1" xfId="1" applyFont="1" applyBorder="1"/>
    <xf numFmtId="167" fontId="0" fillId="0" borderId="14" xfId="2" applyNumberFormat="1" applyFont="1" applyBorder="1" applyAlignment="1">
      <alignment horizontal="center"/>
    </xf>
    <xf numFmtId="165" fontId="0" fillId="0" borderId="25" xfId="2" applyFont="1" applyBorder="1"/>
    <xf numFmtId="165" fontId="0" fillId="0" borderId="59" xfId="2" applyFont="1" applyBorder="1"/>
    <xf numFmtId="165" fontId="0" fillId="0" borderId="46" xfId="2" applyFont="1" applyBorder="1"/>
    <xf numFmtId="165" fontId="0" fillId="0" borderId="3" xfId="2" applyFont="1" applyBorder="1"/>
    <xf numFmtId="0" fontId="0" fillId="0" borderId="36" xfId="0" applyBorder="1"/>
    <xf numFmtId="10" fontId="0" fillId="0" borderId="0" xfId="1" applyNumberFormat="1" applyFont="1"/>
    <xf numFmtId="0" fontId="0" fillId="11" borderId="5" xfId="0" applyFill="1" applyBorder="1"/>
    <xf numFmtId="167" fontId="0" fillId="0" borderId="0" xfId="0" applyNumberFormat="1"/>
    <xf numFmtId="167" fontId="0" fillId="0" borderId="38" xfId="0" applyNumberFormat="1" applyBorder="1"/>
    <xf numFmtId="167" fontId="0" fillId="0" borderId="60" xfId="0" applyNumberFormat="1" applyBorder="1"/>
    <xf numFmtId="2" fontId="0" fillId="0" borderId="14" xfId="0" applyNumberFormat="1" applyBorder="1"/>
    <xf numFmtId="2" fontId="0" fillId="0" borderId="56" xfId="0" applyNumberFormat="1" applyBorder="1"/>
    <xf numFmtId="167" fontId="0" fillId="0" borderId="46" xfId="0" applyNumberFormat="1" applyBorder="1"/>
    <xf numFmtId="167" fontId="0" fillId="0" borderId="61" xfId="0" applyNumberFormat="1" applyBorder="1"/>
    <xf numFmtId="168" fontId="0" fillId="0" borderId="3" xfId="1" applyNumberFormat="1" applyFont="1" applyBorder="1"/>
    <xf numFmtId="10" fontId="0" fillId="0" borderId="3" xfId="1" applyNumberFormat="1" applyFont="1" applyBorder="1"/>
    <xf numFmtId="0" fontId="1" fillId="0" borderId="37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40" xfId="0" applyFont="1" applyBorder="1" applyAlignment="1">
      <alignment horizontal="center"/>
    </xf>
    <xf numFmtId="168" fontId="0" fillId="0" borderId="0" xfId="1" applyNumberFormat="1" applyFont="1"/>
    <xf numFmtId="165" fontId="0" fillId="0" borderId="40" xfId="2" applyFont="1" applyBorder="1"/>
    <xf numFmtId="165" fontId="0" fillId="0" borderId="55" xfId="2" applyFont="1" applyBorder="1"/>
    <xf numFmtId="168" fontId="0" fillId="0" borderId="38" xfId="1" applyNumberFormat="1" applyFont="1" applyBorder="1"/>
    <xf numFmtId="165" fontId="0" fillId="0" borderId="24" xfId="0" applyNumberFormat="1" applyBorder="1"/>
    <xf numFmtId="3" fontId="14" fillId="0" borderId="25" xfId="0" applyNumberFormat="1" applyFont="1" applyBorder="1" applyAlignment="1">
      <alignment horizontal="left" vertical="top" wrapText="1"/>
    </xf>
    <xf numFmtId="165" fontId="0" fillId="0" borderId="14" xfId="0" applyNumberFormat="1" applyBorder="1"/>
    <xf numFmtId="165" fontId="0" fillId="0" borderId="42" xfId="0" applyNumberFormat="1" applyBorder="1"/>
    <xf numFmtId="0" fontId="1" fillId="0" borderId="14" xfId="0" applyFont="1" applyBorder="1" applyAlignment="1">
      <alignment horizontal="center"/>
    </xf>
    <xf numFmtId="168" fontId="0" fillId="0" borderId="14" xfId="1" applyNumberFormat="1" applyFont="1" applyBorder="1"/>
    <xf numFmtId="165" fontId="0" fillId="0" borderId="25" xfId="0" applyNumberFormat="1" applyBorder="1"/>
    <xf numFmtId="0" fontId="1" fillId="0" borderId="14" xfId="0" applyFont="1" applyBorder="1" applyAlignment="1">
      <alignment horizontal="center" wrapText="1"/>
    </xf>
    <xf numFmtId="0" fontId="1" fillId="0" borderId="62" xfId="0" applyFont="1" applyBorder="1" applyAlignment="1">
      <alignment horizontal="center"/>
    </xf>
    <xf numFmtId="165" fontId="0" fillId="0" borderId="62" xfId="2" applyFont="1" applyBorder="1"/>
    <xf numFmtId="168" fontId="0" fillId="0" borderId="62" xfId="1" applyNumberFormat="1" applyFont="1" applyBorder="1"/>
    <xf numFmtId="165" fontId="0" fillId="0" borderId="63" xfId="0" applyNumberFormat="1" applyBorder="1"/>
    <xf numFmtId="3" fontId="14" fillId="0" borderId="63" xfId="0" applyNumberFormat="1" applyFont="1" applyBorder="1" applyAlignment="1">
      <alignment horizontal="left" vertical="top" wrapText="1"/>
    </xf>
    <xf numFmtId="165" fontId="0" fillId="0" borderId="62" xfId="0" applyNumberFormat="1" applyBorder="1"/>
    <xf numFmtId="165" fontId="0" fillId="0" borderId="64" xfId="0" applyNumberFormat="1" applyBorder="1"/>
    <xf numFmtId="165" fontId="0" fillId="0" borderId="27" xfId="2" applyFont="1" applyBorder="1"/>
    <xf numFmtId="168" fontId="0" fillId="0" borderId="2" xfId="0" applyNumberFormat="1" applyBorder="1"/>
    <xf numFmtId="165" fontId="0" fillId="0" borderId="26" xfId="0" applyNumberFormat="1" applyBorder="1"/>
    <xf numFmtId="3" fontId="0" fillId="0" borderId="26" xfId="0" applyNumberFormat="1" applyBorder="1"/>
    <xf numFmtId="165" fontId="0" fillId="0" borderId="2" xfId="0" applyNumberFormat="1" applyBorder="1"/>
    <xf numFmtId="165" fontId="0" fillId="0" borderId="28" xfId="0" applyNumberFormat="1" applyBorder="1"/>
    <xf numFmtId="0" fontId="1" fillId="0" borderId="3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165" fontId="0" fillId="0" borderId="49" xfId="2" applyFont="1" applyBorder="1"/>
    <xf numFmtId="165" fontId="0" fillId="0" borderId="50" xfId="2" applyFont="1" applyBorder="1"/>
    <xf numFmtId="9" fontId="0" fillId="0" borderId="50" xfId="1" applyFont="1" applyBorder="1"/>
    <xf numFmtId="165" fontId="0" fillId="0" borderId="50" xfId="1" applyNumberFormat="1" applyFont="1" applyBorder="1"/>
    <xf numFmtId="3" fontId="14" fillId="0" borderId="50" xfId="0" applyNumberFormat="1" applyFont="1" applyBorder="1" applyAlignment="1">
      <alignment horizontal="left" vertical="top" wrapText="1"/>
    </xf>
    <xf numFmtId="165" fontId="0" fillId="0" borderId="51" xfId="0" applyNumberFormat="1" applyBorder="1"/>
    <xf numFmtId="0" fontId="1" fillId="0" borderId="62" xfId="0" applyFont="1" applyBorder="1" applyAlignment="1">
      <alignment horizontal="center" wrapText="1"/>
    </xf>
    <xf numFmtId="165" fontId="0" fillId="0" borderId="62" xfId="2" applyFont="1" applyBorder="1" applyAlignment="1">
      <alignment horizontal="center"/>
    </xf>
    <xf numFmtId="165" fontId="0" fillId="0" borderId="1" xfId="1" applyNumberFormat="1" applyFont="1" applyBorder="1"/>
    <xf numFmtId="3" fontId="14" fillId="0" borderId="1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165" fontId="0" fillId="0" borderId="3" xfId="2" applyFont="1" applyBorder="1" applyAlignment="1">
      <alignment horizontal="center"/>
    </xf>
    <xf numFmtId="0" fontId="1" fillId="0" borderId="3" xfId="0" applyFont="1" applyBorder="1"/>
    <xf numFmtId="165" fontId="0" fillId="0" borderId="65" xfId="2" applyFont="1" applyBorder="1"/>
    <xf numFmtId="165" fontId="0" fillId="0" borderId="21" xfId="2" applyFont="1" applyBorder="1"/>
    <xf numFmtId="9" fontId="0" fillId="0" borderId="21" xfId="1" applyFont="1" applyBorder="1"/>
    <xf numFmtId="165" fontId="0" fillId="0" borderId="21" xfId="1" applyNumberFormat="1" applyFont="1" applyBorder="1"/>
    <xf numFmtId="3" fontId="14" fillId="0" borderId="21" xfId="0" applyNumberFormat="1" applyFont="1" applyBorder="1" applyAlignment="1">
      <alignment horizontal="left" vertical="top" wrapText="1"/>
    </xf>
    <xf numFmtId="165" fontId="0" fillId="0" borderId="66" xfId="0" applyNumberFormat="1" applyBorder="1"/>
    <xf numFmtId="165" fontId="0" fillId="0" borderId="57" xfId="0" applyNumberFormat="1" applyBorder="1"/>
    <xf numFmtId="9" fontId="0" fillId="0" borderId="57" xfId="1" applyFont="1" applyBorder="1"/>
    <xf numFmtId="9" fontId="0" fillId="0" borderId="57" xfId="0" applyNumberFormat="1" applyBorder="1"/>
    <xf numFmtId="165" fontId="0" fillId="0" borderId="57" xfId="1" applyNumberFormat="1" applyFont="1" applyBorder="1"/>
    <xf numFmtId="3" fontId="0" fillId="0" borderId="57" xfId="0" applyNumberFormat="1" applyBorder="1"/>
    <xf numFmtId="165" fontId="0" fillId="0" borderId="57" xfId="2" applyFont="1" applyBorder="1"/>
    <xf numFmtId="165" fontId="0" fillId="0" borderId="24" xfId="2" applyFont="1" applyBorder="1"/>
    <xf numFmtId="9" fontId="0" fillId="0" borderId="24" xfId="1" applyFont="1" applyBorder="1"/>
    <xf numFmtId="165" fontId="0" fillId="0" borderId="60" xfId="1" applyNumberFormat="1" applyFont="1" applyBorder="1"/>
    <xf numFmtId="3" fontId="14" fillId="0" borderId="38" xfId="0" applyNumberFormat="1" applyFont="1" applyBorder="1" applyAlignment="1">
      <alignment horizontal="left" vertical="top" wrapText="1"/>
    </xf>
    <xf numFmtId="2" fontId="0" fillId="0" borderId="60" xfId="0" applyNumberFormat="1" applyBorder="1"/>
    <xf numFmtId="165" fontId="0" fillId="0" borderId="38" xfId="0" applyNumberFormat="1" applyBorder="1"/>
    <xf numFmtId="3" fontId="14" fillId="0" borderId="14" xfId="0" applyNumberFormat="1" applyFont="1" applyBorder="1" applyAlignment="1">
      <alignment horizontal="left" vertical="top" wrapText="1"/>
    </xf>
    <xf numFmtId="165" fontId="0" fillId="0" borderId="47" xfId="2" applyFont="1" applyBorder="1"/>
    <xf numFmtId="168" fontId="0" fillId="0" borderId="46" xfId="1" applyNumberFormat="1" applyFont="1" applyBorder="1"/>
    <xf numFmtId="3" fontId="14" fillId="0" borderId="46" xfId="0" applyNumberFormat="1" applyFont="1" applyBorder="1" applyAlignment="1">
      <alignment horizontal="left" vertical="top" wrapText="1"/>
    </xf>
    <xf numFmtId="165" fontId="0" fillId="0" borderId="46" xfId="0" applyNumberFormat="1" applyBorder="1"/>
    <xf numFmtId="165" fontId="0" fillId="0" borderId="20" xfId="0" applyNumberFormat="1" applyBorder="1"/>
    <xf numFmtId="9" fontId="0" fillId="0" borderId="26" xfId="1" applyFont="1" applyBorder="1"/>
    <xf numFmtId="9" fontId="0" fillId="0" borderId="15" xfId="0" applyNumberFormat="1" applyBorder="1"/>
    <xf numFmtId="165" fontId="0" fillId="0" borderId="27" xfId="1" applyNumberFormat="1" applyFont="1" applyBorder="1"/>
    <xf numFmtId="3" fontId="0" fillId="0" borderId="35" xfId="0" applyNumberFormat="1" applyBorder="1"/>
    <xf numFmtId="2" fontId="0" fillId="0" borderId="32" xfId="0" applyNumberFormat="1" applyBorder="1"/>
    <xf numFmtId="165" fontId="0" fillId="0" borderId="35" xfId="0" applyNumberFormat="1" applyBorder="1"/>
    <xf numFmtId="168" fontId="0" fillId="0" borderId="1" xfId="0" applyNumberFormat="1" applyBorder="1"/>
    <xf numFmtId="0" fontId="0" fillId="0" borderId="53" xfId="0" applyBorder="1"/>
    <xf numFmtId="9" fontId="0" fillId="0" borderId="1" xfId="0" applyNumberFormat="1" applyBorder="1"/>
    <xf numFmtId="0" fontId="0" fillId="0" borderId="26" xfId="0" applyBorder="1"/>
    <xf numFmtId="165" fontId="0" fillId="0" borderId="67" xfId="2" applyFont="1" applyBorder="1"/>
    <xf numFmtId="165" fontId="0" fillId="0" borderId="39" xfId="2" applyFont="1" applyBorder="1"/>
    <xf numFmtId="165" fontId="0" fillId="0" borderId="42" xfId="2" applyFont="1" applyBorder="1"/>
    <xf numFmtId="165" fontId="0" fillId="0" borderId="56" xfId="2" applyFont="1" applyBorder="1" applyAlignment="1">
      <alignment horizontal="center"/>
    </xf>
    <xf numFmtId="165" fontId="0" fillId="0" borderId="29" xfId="2" applyFont="1" applyBorder="1"/>
    <xf numFmtId="165" fontId="0" fillId="0" borderId="30" xfId="2" applyFont="1" applyBorder="1"/>
    <xf numFmtId="165" fontId="0" fillId="0" borderId="48" xfId="2" applyFont="1" applyBorder="1"/>
    <xf numFmtId="165" fontId="0" fillId="0" borderId="33" xfId="0" applyNumberFormat="1" applyBorder="1"/>
    <xf numFmtId="165" fontId="0" fillId="0" borderId="15" xfId="0" applyNumberFormat="1" applyBorder="1"/>
    <xf numFmtId="3" fontId="14" fillId="0" borderId="23" xfId="0" applyNumberFormat="1" applyFont="1" applyBorder="1" applyAlignment="1">
      <alignment horizontal="left" vertical="top" wrapText="1"/>
    </xf>
    <xf numFmtId="165" fontId="0" fillId="3" borderId="46" xfId="2" applyFont="1" applyFill="1" applyBorder="1"/>
    <xf numFmtId="165" fontId="0" fillId="0" borderId="3" xfId="0" applyNumberFormat="1" applyBorder="1"/>
    <xf numFmtId="3" fontId="14" fillId="0" borderId="57" xfId="0" applyNumberFormat="1" applyFont="1" applyBorder="1" applyAlignment="1">
      <alignment horizontal="left" vertical="top" wrapText="1"/>
    </xf>
    <xf numFmtId="0" fontId="1" fillId="0" borderId="35" xfId="0" applyFont="1" applyBorder="1" applyAlignment="1">
      <alignment horizontal="center"/>
    </xf>
    <xf numFmtId="0" fontId="0" fillId="0" borderId="0" xfId="0" applyFill="1"/>
    <xf numFmtId="0" fontId="1" fillId="0" borderId="1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5" fontId="0" fillId="0" borderId="38" xfId="2" applyFont="1" applyFill="1" applyBorder="1"/>
    <xf numFmtId="165" fontId="0" fillId="0" borderId="14" xfId="2" applyFont="1" applyFill="1" applyBorder="1"/>
    <xf numFmtId="0" fontId="1" fillId="0" borderId="25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65" fontId="0" fillId="0" borderId="62" xfId="2" applyFont="1" applyFill="1" applyBorder="1"/>
    <xf numFmtId="165" fontId="0" fillId="0" borderId="3" xfId="2" applyFont="1" applyFill="1" applyBorder="1"/>
    <xf numFmtId="0" fontId="15" fillId="13" borderId="2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" fillId="13" borderId="35" xfId="0" applyFont="1" applyFill="1" applyBorder="1"/>
    <xf numFmtId="0" fontId="15" fillId="13" borderId="35" xfId="0" applyFont="1" applyFill="1" applyBorder="1" applyAlignment="1">
      <alignment horizontal="center"/>
    </xf>
    <xf numFmtId="167" fontId="0" fillId="13" borderId="38" xfId="0" applyNumberFormat="1" applyFill="1" applyBorder="1" applyAlignment="1">
      <alignment horizontal="center"/>
    </xf>
    <xf numFmtId="0" fontId="2" fillId="14" borderId="24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9" fontId="0" fillId="13" borderId="14" xfId="1" applyFont="1" applyFill="1" applyBorder="1" applyAlignment="1">
      <alignment horizontal="center"/>
    </xf>
    <xf numFmtId="9" fontId="0" fillId="0" borderId="40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67" fontId="16" fillId="0" borderId="14" xfId="2" applyNumberFormat="1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top"/>
    </xf>
    <xf numFmtId="9" fontId="0" fillId="0" borderId="0" xfId="0" applyNumberFormat="1"/>
    <xf numFmtId="165" fontId="0" fillId="0" borderId="24" xfId="2" applyFont="1" applyBorder="1" applyAlignment="1"/>
    <xf numFmtId="167" fontId="0" fillId="0" borderId="25" xfId="2" applyNumberFormat="1" applyFont="1" applyBorder="1" applyAlignment="1"/>
    <xf numFmtId="0" fontId="1" fillId="13" borderId="15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wrapText="1"/>
    </xf>
    <xf numFmtId="167" fontId="0" fillId="0" borderId="3" xfId="2" applyNumberFormat="1" applyFont="1" applyBorder="1" applyAlignment="1">
      <alignment horizontal="center"/>
    </xf>
    <xf numFmtId="0" fontId="17" fillId="0" borderId="3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top" wrapText="1"/>
    </xf>
    <xf numFmtId="0" fontId="17" fillId="0" borderId="68" xfId="0" applyFont="1" applyBorder="1" applyAlignment="1">
      <alignment horizontal="left" vertical="top" wrapText="1"/>
    </xf>
    <xf numFmtId="0" fontId="17" fillId="0" borderId="40" xfId="0" applyFont="1" applyBorder="1" applyAlignment="1">
      <alignment horizontal="left" vertical="top" wrapText="1"/>
    </xf>
    <xf numFmtId="3" fontId="14" fillId="0" borderId="4" xfId="0" applyNumberFormat="1" applyFont="1" applyBorder="1" applyAlignment="1">
      <alignment horizontal="left" vertical="top" wrapText="1"/>
    </xf>
    <xf numFmtId="3" fontId="14" fillId="0" borderId="43" xfId="0" applyNumberFormat="1" applyFont="1" applyBorder="1" applyAlignment="1">
      <alignment horizontal="left" vertical="top" wrapText="1"/>
    </xf>
    <xf numFmtId="3" fontId="14" fillId="0" borderId="40" xfId="0" applyNumberFormat="1" applyFont="1" applyBorder="1" applyAlignment="1">
      <alignment horizontal="left" vertical="top" wrapText="1"/>
    </xf>
    <xf numFmtId="0" fontId="14" fillId="0" borderId="40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3" fontId="14" fillId="0" borderId="7" xfId="0" applyNumberFormat="1" applyFont="1" applyBorder="1" applyAlignment="1">
      <alignment horizontal="left" vertical="top" wrapText="1"/>
    </xf>
    <xf numFmtId="3" fontId="14" fillId="0" borderId="4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3" fontId="14" fillId="0" borderId="69" xfId="0" applyNumberFormat="1" applyFont="1" applyBorder="1" applyAlignment="1">
      <alignment horizontal="left" vertical="top" wrapText="1"/>
    </xf>
    <xf numFmtId="3" fontId="14" fillId="0" borderId="58" xfId="0" applyNumberFormat="1" applyFont="1" applyBorder="1" applyAlignment="1">
      <alignment horizontal="left" vertical="top" wrapText="1"/>
    </xf>
    <xf numFmtId="3" fontId="14" fillId="0" borderId="62" xfId="0" applyNumberFormat="1" applyFont="1" applyBorder="1" applyAlignment="1">
      <alignment horizontal="left" vertical="top" wrapText="1"/>
    </xf>
    <xf numFmtId="0" fontId="17" fillId="0" borderId="46" xfId="0" applyFont="1" applyBorder="1" applyAlignment="1">
      <alignment horizontal="left" vertical="top" wrapText="1"/>
    </xf>
    <xf numFmtId="3" fontId="14" fillId="0" borderId="8" xfId="0" applyNumberFormat="1" applyFont="1" applyBorder="1" applyAlignment="1">
      <alignment horizontal="left" vertical="top" wrapText="1"/>
    </xf>
    <xf numFmtId="3" fontId="14" fillId="0" borderId="68" xfId="0" applyNumberFormat="1" applyFont="1" applyBorder="1" applyAlignment="1">
      <alignment horizontal="left" vertical="top" wrapText="1"/>
    </xf>
    <xf numFmtId="3" fontId="14" fillId="0" borderId="3" xfId="0" applyNumberFormat="1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3" fontId="14" fillId="3" borderId="1" xfId="0" applyNumberFormat="1" applyFont="1" applyFill="1" applyBorder="1" applyAlignment="1">
      <alignment horizontal="left" vertical="top" wrapText="1"/>
    </xf>
    <xf numFmtId="3" fontId="14" fillId="3" borderId="3" xfId="0" applyNumberFormat="1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7" fillId="0" borderId="36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/>
    </xf>
    <xf numFmtId="3" fontId="14" fillId="0" borderId="3" xfId="0" applyNumberFormat="1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horizontal="center"/>
    </xf>
    <xf numFmtId="0" fontId="0" fillId="3" borderId="3" xfId="0" applyFill="1" applyBorder="1"/>
    <xf numFmtId="0" fontId="0" fillId="13" borderId="3" xfId="0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vertical="center"/>
    </xf>
    <xf numFmtId="0" fontId="2" fillId="3" borderId="0" xfId="0" applyFont="1" applyFill="1" applyBorder="1"/>
    <xf numFmtId="0" fontId="1" fillId="3" borderId="3" xfId="0" applyFont="1" applyFill="1" applyBorder="1"/>
    <xf numFmtId="0" fontId="0" fillId="3" borderId="3" xfId="0" applyFill="1" applyBorder="1" applyAlignment="1">
      <alignment wrapText="1"/>
    </xf>
    <xf numFmtId="0" fontId="2" fillId="8" borderId="3" xfId="0" applyFont="1" applyFill="1" applyBorder="1"/>
    <xf numFmtId="0" fontId="0" fillId="3" borderId="0" xfId="0" applyFill="1" applyBorder="1"/>
    <xf numFmtId="0" fontId="0" fillId="0" borderId="3" xfId="0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3" applyNumberFormat="1" applyFont="1" applyBorder="1" applyAlignment="1">
      <alignment horizontal="center"/>
    </xf>
    <xf numFmtId="166" fontId="0" fillId="0" borderId="3" xfId="3" applyNumberFormat="1" applyFont="1" applyBorder="1"/>
    <xf numFmtId="9" fontId="1" fillId="0" borderId="3" xfId="1" applyFont="1" applyBorder="1"/>
    <xf numFmtId="2" fontId="0" fillId="0" borderId="3" xfId="0" applyNumberFormat="1" applyBorder="1"/>
    <xf numFmtId="2" fontId="1" fillId="0" borderId="3" xfId="0" applyNumberFormat="1" applyFont="1" applyBorder="1"/>
    <xf numFmtId="0" fontId="0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66" fontId="0" fillId="15" borderId="3" xfId="3" applyNumberFormat="1" applyFont="1" applyFill="1" applyBorder="1" applyAlignment="1">
      <alignment horizontal="center"/>
    </xf>
    <xf numFmtId="3" fontId="14" fillId="15" borderId="3" xfId="0" applyNumberFormat="1" applyFont="1" applyFill="1" applyBorder="1" applyAlignment="1">
      <alignment horizontal="left" vertical="top" wrapText="1"/>
    </xf>
    <xf numFmtId="2" fontId="0" fillId="15" borderId="3" xfId="3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 wrapText="1"/>
    </xf>
    <xf numFmtId="3" fontId="0" fillId="0" borderId="1" xfId="0" applyNumberFormat="1" applyBorder="1"/>
    <xf numFmtId="2" fontId="0" fillId="15" borderId="1" xfId="3" applyNumberFormat="1" applyFont="1" applyFill="1" applyBorder="1" applyAlignment="1">
      <alignment horizontal="center"/>
    </xf>
    <xf numFmtId="0" fontId="0" fillId="8" borderId="65" xfId="0" applyFill="1" applyBorder="1" applyAlignment="1">
      <alignment wrapText="1"/>
    </xf>
    <xf numFmtId="0" fontId="0" fillId="8" borderId="21" xfId="0" applyFill="1" applyBorder="1"/>
    <xf numFmtId="0" fontId="0" fillId="8" borderId="66" xfId="0" applyFill="1" applyBorder="1"/>
    <xf numFmtId="0" fontId="0" fillId="16" borderId="1" xfId="0" applyFill="1" applyBorder="1"/>
    <xf numFmtId="0" fontId="0" fillId="0" borderId="15" xfId="0" applyFill="1" applyBorder="1"/>
    <xf numFmtId="0" fontId="0" fillId="0" borderId="35" xfId="0" applyBorder="1"/>
    <xf numFmtId="0" fontId="0" fillId="2" borderId="1" xfId="0" applyFill="1" applyBorder="1"/>
    <xf numFmtId="0" fontId="0" fillId="0" borderId="22" xfId="0" applyFill="1" applyBorder="1"/>
    <xf numFmtId="0" fontId="18" fillId="0" borderId="0" xfId="0" applyFont="1"/>
    <xf numFmtId="0" fontId="8" fillId="14" borderId="22" xfId="0" applyFont="1" applyFill="1" applyBorder="1" applyAlignment="1">
      <alignment horizontal="center" wrapText="1"/>
    </xf>
    <xf numFmtId="0" fontId="8" fillId="14" borderId="70" xfId="0" applyFont="1" applyFill="1" applyBorder="1" applyAlignment="1">
      <alignment horizontal="center" wrapText="1"/>
    </xf>
    <xf numFmtId="0" fontId="0" fillId="14" borderId="70" xfId="0" applyFill="1" applyBorder="1" applyAlignment="1">
      <alignment horizontal="center" wrapText="1"/>
    </xf>
    <xf numFmtId="0" fontId="0" fillId="14" borderId="1" xfId="0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36" xfId="0" applyFill="1" applyBorder="1"/>
    <xf numFmtId="167" fontId="0" fillId="0" borderId="27" xfId="0" applyNumberFormat="1" applyBorder="1"/>
    <xf numFmtId="0" fontId="0" fillId="3" borderId="9" xfId="0" applyFill="1" applyBorder="1"/>
    <xf numFmtId="0" fontId="0" fillId="3" borderId="27" xfId="0" applyFill="1" applyBorder="1"/>
    <xf numFmtId="0" fontId="0" fillId="0" borderId="1" xfId="0" applyBorder="1" applyAlignment="1">
      <alignment horizontal="center"/>
    </xf>
    <xf numFmtId="164" fontId="0" fillId="3" borderId="0" xfId="1" applyNumberFormat="1" applyFont="1" applyFill="1"/>
    <xf numFmtId="0" fontId="0" fillId="0" borderId="38" xfId="0" applyBorder="1"/>
    <xf numFmtId="165" fontId="0" fillId="0" borderId="14" xfId="3" applyNumberFormat="1" applyFont="1" applyBorder="1"/>
    <xf numFmtId="165" fontId="0" fillId="3" borderId="14" xfId="3" applyNumberFormat="1" applyFont="1" applyFill="1" applyBorder="1"/>
    <xf numFmtId="165" fontId="0" fillId="0" borderId="1" xfId="3" applyNumberFormat="1" applyFont="1" applyBorder="1"/>
    <xf numFmtId="165" fontId="0" fillId="0" borderId="14" xfId="3" applyNumberFormat="1" applyFont="1" applyBorder="1" applyAlignment="1">
      <alignment horizontal="center"/>
    </xf>
    <xf numFmtId="165" fontId="0" fillId="0" borderId="46" xfId="3" applyNumberFormat="1" applyFont="1" applyBorder="1"/>
    <xf numFmtId="165" fontId="0" fillId="3" borderId="1" xfId="0" applyNumberFormat="1" applyFill="1" applyBorder="1"/>
    <xf numFmtId="165" fontId="0" fillId="10" borderId="1" xfId="0" applyNumberFormat="1" applyFill="1" applyBorder="1"/>
    <xf numFmtId="165" fontId="11" fillId="3" borderId="1" xfId="0" applyNumberFormat="1" applyFont="1" applyFill="1" applyBorder="1" applyAlignment="1">
      <alignment horizontal="right"/>
    </xf>
    <xf numFmtId="165" fontId="0" fillId="3" borderId="0" xfId="0" applyNumberFormat="1" applyFill="1"/>
    <xf numFmtId="165" fontId="2" fillId="3" borderId="0" xfId="0" applyNumberFormat="1" applyFont="1" applyFill="1"/>
    <xf numFmtId="0" fontId="0" fillId="0" borderId="54" xfId="0" applyBorder="1"/>
    <xf numFmtId="0" fontId="0" fillId="0" borderId="0" xfId="0" applyFill="1" applyBorder="1"/>
    <xf numFmtId="168" fontId="0" fillId="0" borderId="14" xfId="1" applyNumberFormat="1" applyFont="1" applyBorder="1" applyAlignment="1">
      <alignment horizontal="right" vertical="center"/>
    </xf>
    <xf numFmtId="165" fontId="0" fillId="3" borderId="0" xfId="2" applyFont="1" applyFill="1"/>
    <xf numFmtId="165" fontId="16" fillId="0" borderId="3" xfId="2" applyFont="1" applyBorder="1" applyAlignment="1">
      <alignment horizontal="center"/>
    </xf>
    <xf numFmtId="165" fontId="0" fillId="0" borderId="25" xfId="2" applyFont="1" applyBorder="1" applyAlignment="1"/>
    <xf numFmtId="167" fontId="0" fillId="0" borderId="1" xfId="2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/>
    </xf>
    <xf numFmtId="165" fontId="0" fillId="0" borderId="1" xfId="2" applyFont="1" applyBorder="1" applyAlignment="1"/>
    <xf numFmtId="9" fontId="0" fillId="0" borderId="1" xfId="1" applyFont="1" applyBorder="1" applyAlignment="1">
      <alignment horizontal="center" vertical="center"/>
    </xf>
    <xf numFmtId="165" fontId="16" fillId="0" borderId="1" xfId="2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3" borderId="3" xfId="3" applyNumberFormat="1" applyFont="1" applyFill="1" applyBorder="1" applyAlignment="1">
      <alignment horizontal="center"/>
    </xf>
    <xf numFmtId="165" fontId="0" fillId="13" borderId="14" xfId="2" applyFont="1" applyFill="1" applyBorder="1"/>
    <xf numFmtId="165" fontId="0" fillId="13" borderId="5" xfId="2" applyFont="1" applyFill="1" applyBorder="1"/>
    <xf numFmtId="165" fontId="0" fillId="13" borderId="1" xfId="2" applyFont="1" applyFill="1" applyBorder="1"/>
    <xf numFmtId="165" fontId="0" fillId="13" borderId="46" xfId="2" applyFont="1" applyFill="1" applyBorder="1"/>
    <xf numFmtId="165" fontId="0" fillId="13" borderId="44" xfId="2" applyFont="1" applyFill="1" applyBorder="1"/>
    <xf numFmtId="165" fontId="0" fillId="13" borderId="42" xfId="2" applyFont="1" applyFill="1" applyBorder="1"/>
    <xf numFmtId="165" fontId="0" fillId="13" borderId="40" xfId="2" applyFont="1" applyFill="1" applyBorder="1"/>
    <xf numFmtId="165" fontId="0" fillId="13" borderId="62" xfId="2" applyFont="1" applyFill="1" applyBorder="1"/>
    <xf numFmtId="165" fontId="0" fillId="13" borderId="3" xfId="2" applyFont="1" applyFill="1" applyBorder="1"/>
    <xf numFmtId="165" fontId="0" fillId="13" borderId="40" xfId="2" applyFont="1" applyFill="1" applyBorder="1" applyAlignment="1">
      <alignment horizontal="center"/>
    </xf>
    <xf numFmtId="165" fontId="0" fillId="13" borderId="14" xfId="2" applyFont="1" applyFill="1" applyBorder="1" applyAlignment="1">
      <alignment horizontal="center"/>
    </xf>
    <xf numFmtId="165" fontId="0" fillId="13" borderId="62" xfId="2" applyFont="1" applyFill="1" applyBorder="1" applyAlignment="1">
      <alignment horizontal="center"/>
    </xf>
    <xf numFmtId="165" fontId="0" fillId="13" borderId="3" xfId="2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165" fontId="0" fillId="13" borderId="56" xfId="2" applyFont="1" applyFill="1" applyBorder="1"/>
    <xf numFmtId="168" fontId="0" fillId="13" borderId="14" xfId="1" applyNumberFormat="1" applyFont="1" applyFill="1" applyBorder="1"/>
    <xf numFmtId="165" fontId="0" fillId="13" borderId="25" xfId="0" applyNumberFormat="1" applyFill="1" applyBorder="1"/>
    <xf numFmtId="3" fontId="14" fillId="13" borderId="25" xfId="0" applyNumberFormat="1" applyFont="1" applyFill="1" applyBorder="1" applyAlignment="1">
      <alignment horizontal="left" vertical="top" wrapText="1"/>
    </xf>
    <xf numFmtId="165" fontId="0" fillId="13" borderId="14" xfId="0" applyNumberFormat="1" applyFill="1" applyBorder="1"/>
    <xf numFmtId="165" fontId="0" fillId="13" borderId="42" xfId="0" applyNumberFormat="1" applyFill="1" applyBorder="1"/>
    <xf numFmtId="9" fontId="0" fillId="13" borderId="1" xfId="1" applyFont="1" applyFill="1" applyBorder="1"/>
    <xf numFmtId="165" fontId="0" fillId="13" borderId="1" xfId="1" applyNumberFormat="1" applyFont="1" applyFill="1" applyBorder="1"/>
    <xf numFmtId="3" fontId="14" fillId="13" borderId="1" xfId="0" applyNumberFormat="1" applyFont="1" applyFill="1" applyBorder="1" applyAlignment="1">
      <alignment horizontal="left" vertical="top" wrapText="1"/>
    </xf>
    <xf numFmtId="165" fontId="0" fillId="13" borderId="6" xfId="0" applyNumberFormat="1" applyFill="1" applyBorder="1"/>
    <xf numFmtId="165" fontId="0" fillId="13" borderId="25" xfId="2" applyFont="1" applyFill="1" applyBorder="1"/>
    <xf numFmtId="9" fontId="0" fillId="13" borderId="24" xfId="1" applyFont="1" applyFill="1" applyBorder="1"/>
    <xf numFmtId="165" fontId="0" fillId="13" borderId="60" xfId="1" applyNumberFormat="1" applyFont="1" applyFill="1" applyBorder="1"/>
    <xf numFmtId="3" fontId="14" fillId="13" borderId="14" xfId="0" applyNumberFormat="1" applyFont="1" applyFill="1" applyBorder="1" applyAlignment="1">
      <alignment horizontal="left" vertical="top" wrapText="1"/>
    </xf>
    <xf numFmtId="2" fontId="0" fillId="13" borderId="60" xfId="0" applyNumberFormat="1" applyFill="1" applyBorder="1"/>
    <xf numFmtId="168" fontId="0" fillId="13" borderId="38" xfId="1" applyNumberFormat="1" applyFont="1" applyFill="1" applyBorder="1"/>
    <xf numFmtId="0" fontId="17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3" fontId="14" fillId="0" borderId="0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9" fontId="0" fillId="0" borderId="3" xfId="1" applyFont="1" applyBorder="1"/>
    <xf numFmtId="9" fontId="0" fillId="0" borderId="1" xfId="1" applyFont="1" applyFill="1" applyBorder="1"/>
    <xf numFmtId="9" fontId="0" fillId="0" borderId="1" xfId="0" applyNumberFormat="1" applyFill="1" applyBorder="1"/>
    <xf numFmtId="166" fontId="1" fillId="0" borderId="3" xfId="3" applyFont="1" applyBorder="1" applyAlignment="1">
      <alignment horizontal="center"/>
    </xf>
    <xf numFmtId="166" fontId="0" fillId="3" borderId="38" xfId="3" applyFont="1" applyFill="1" applyBorder="1"/>
    <xf numFmtId="166" fontId="0" fillId="0" borderId="14" xfId="3" applyFont="1" applyBorder="1" applyAlignment="1">
      <alignment horizontal="right"/>
    </xf>
    <xf numFmtId="166" fontId="0" fillId="0" borderId="14" xfId="3" applyFont="1" applyBorder="1" applyAlignment="1">
      <alignment horizontal="center"/>
    </xf>
    <xf numFmtId="166" fontId="0" fillId="0" borderId="40" xfId="3" applyFont="1" applyBorder="1"/>
    <xf numFmtId="166" fontId="0" fillId="0" borderId="14" xfId="3" applyFont="1" applyBorder="1"/>
    <xf numFmtId="166" fontId="0" fillId="0" borderId="46" xfId="3" applyFont="1" applyBorder="1"/>
    <xf numFmtId="166" fontId="0" fillId="0" borderId="3" xfId="3" applyFont="1" applyBorder="1"/>
    <xf numFmtId="166" fontId="0" fillId="3" borderId="14" xfId="3" applyFont="1" applyFill="1" applyBorder="1"/>
    <xf numFmtId="166" fontId="0" fillId="3" borderId="1" xfId="3" applyFont="1" applyFill="1" applyBorder="1"/>
    <xf numFmtId="166" fontId="0" fillId="0" borderId="46" xfId="3" applyFont="1" applyBorder="1" applyAlignment="1">
      <alignment horizontal="center"/>
    </xf>
    <xf numFmtId="0" fontId="12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6" fontId="0" fillId="0" borderId="0" xfId="3" applyFont="1" applyBorder="1" applyAlignment="1">
      <alignment horizontal="center"/>
    </xf>
    <xf numFmtId="166" fontId="0" fillId="3" borderId="0" xfId="3" applyFont="1" applyFill="1" applyBorder="1"/>
    <xf numFmtId="166" fontId="1" fillId="0" borderId="2" xfId="3" applyFont="1" applyBorder="1" applyAlignment="1">
      <alignment horizontal="center"/>
    </xf>
    <xf numFmtId="166" fontId="0" fillId="0" borderId="1" xfId="3" applyFont="1" applyBorder="1" applyAlignment="1">
      <alignment horizontal="right"/>
    </xf>
    <xf numFmtId="166" fontId="0" fillId="0" borderId="1" xfId="3" applyFont="1" applyBorder="1" applyAlignment="1">
      <alignment horizontal="center"/>
    </xf>
    <xf numFmtId="166" fontId="0" fillId="0" borderId="1" xfId="3" applyFont="1" applyBorder="1"/>
    <xf numFmtId="0" fontId="20" fillId="0" borderId="0" xfId="0" applyFont="1" applyBorder="1" applyAlignment="1">
      <alignment readingOrder="1"/>
    </xf>
    <xf numFmtId="0" fontId="1" fillId="4" borderId="3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5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53" xfId="0" applyFont="1" applyFill="1" applyBorder="1" applyAlignment="1">
      <alignment horizontal="center"/>
    </xf>
    <xf numFmtId="0" fontId="1" fillId="17" borderId="3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38" xfId="0" applyFill="1" applyBorder="1" applyAlignment="1">
      <alignment horizontal="center"/>
    </xf>
    <xf numFmtId="165" fontId="0" fillId="4" borderId="60" xfId="2" applyFont="1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165" fontId="0" fillId="17" borderId="60" xfId="2" applyFont="1" applyFill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165" fontId="0" fillId="18" borderId="60" xfId="2" applyFont="1" applyFill="1" applyBorder="1" applyAlignment="1">
      <alignment horizontal="center"/>
    </xf>
    <xf numFmtId="165" fontId="0" fillId="17" borderId="38" xfId="2" applyFont="1" applyFill="1" applyBorder="1" applyAlignment="1">
      <alignment horizontal="center"/>
    </xf>
    <xf numFmtId="165" fontId="0" fillId="19" borderId="13" xfId="2" applyFont="1" applyFill="1" applyBorder="1"/>
    <xf numFmtId="165" fontId="0" fillId="19" borderId="23" xfId="2" applyFont="1" applyFill="1" applyBorder="1"/>
    <xf numFmtId="9" fontId="0" fillId="19" borderId="23" xfId="1" applyFont="1" applyFill="1" applyBorder="1"/>
    <xf numFmtId="10" fontId="0" fillId="19" borderId="12" xfId="1" applyNumberFormat="1" applyFont="1" applyFill="1" applyBorder="1"/>
    <xf numFmtId="9" fontId="0" fillId="19" borderId="55" xfId="1" applyFont="1" applyFill="1" applyBorder="1"/>
    <xf numFmtId="165" fontId="0" fillId="19" borderId="40" xfId="1" applyNumberFormat="1" applyFont="1" applyFill="1" applyBorder="1"/>
    <xf numFmtId="165" fontId="0" fillId="19" borderId="41" xfId="1" applyNumberFormat="1" applyFont="1" applyFill="1" applyBorder="1"/>
    <xf numFmtId="0" fontId="0" fillId="4" borderId="14" xfId="0" applyFill="1" applyBorder="1" applyAlignment="1">
      <alignment horizontal="center"/>
    </xf>
    <xf numFmtId="165" fontId="0" fillId="4" borderId="56" xfId="2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165" fontId="0" fillId="17" borderId="56" xfId="2" applyFont="1" applyFill="1" applyBorder="1" applyAlignment="1">
      <alignment horizontal="center"/>
    </xf>
    <xf numFmtId="0" fontId="0" fillId="18" borderId="14" xfId="0" applyFont="1" applyFill="1" applyBorder="1" applyAlignment="1">
      <alignment horizontal="center"/>
    </xf>
    <xf numFmtId="165" fontId="0" fillId="18" borderId="56" xfId="2" applyFont="1" applyFill="1" applyBorder="1" applyAlignment="1">
      <alignment horizontal="center"/>
    </xf>
    <xf numFmtId="165" fontId="0" fillId="17" borderId="14" xfId="2" applyFont="1" applyFill="1" applyBorder="1" applyAlignment="1">
      <alignment horizontal="center"/>
    </xf>
    <xf numFmtId="165" fontId="0" fillId="19" borderId="5" xfId="2" applyFont="1" applyFill="1" applyBorder="1"/>
    <xf numFmtId="165" fontId="0" fillId="19" borderId="1" xfId="2" applyFont="1" applyFill="1" applyBorder="1"/>
    <xf numFmtId="168" fontId="0" fillId="19" borderId="1" xfId="1" applyNumberFormat="1" applyFont="1" applyFill="1" applyBorder="1"/>
    <xf numFmtId="9" fontId="0" fillId="19" borderId="1" xfId="1" applyFont="1" applyFill="1" applyBorder="1"/>
    <xf numFmtId="10" fontId="0" fillId="19" borderId="6" xfId="1" applyNumberFormat="1" applyFont="1" applyFill="1" applyBorder="1"/>
    <xf numFmtId="9" fontId="0" fillId="19" borderId="56" xfId="1" applyFont="1" applyFill="1" applyBorder="1"/>
    <xf numFmtId="165" fontId="21" fillId="17" borderId="35" xfId="2" applyFont="1" applyFill="1" applyBorder="1" applyAlignment="1">
      <alignment horizontal="center"/>
    </xf>
    <xf numFmtId="165" fontId="16" fillId="4" borderId="0" xfId="2" applyFont="1" applyFill="1" applyBorder="1" applyAlignment="1">
      <alignment horizontal="center"/>
    </xf>
    <xf numFmtId="165" fontId="16" fillId="17" borderId="0" xfId="2" applyFont="1" applyFill="1" applyBorder="1" applyAlignment="1">
      <alignment horizontal="center"/>
    </xf>
    <xf numFmtId="165" fontId="0" fillId="6" borderId="5" xfId="2" applyFont="1" applyFill="1" applyBorder="1"/>
    <xf numFmtId="165" fontId="0" fillId="6" borderId="1" xfId="2" applyFont="1" applyFill="1" applyBorder="1"/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9" fontId="0" fillId="6" borderId="56" xfId="1" applyFont="1" applyFill="1" applyBorder="1"/>
    <xf numFmtId="165" fontId="0" fillId="6" borderId="0" xfId="2" applyFont="1" applyFill="1"/>
    <xf numFmtId="2" fontId="0" fillId="6" borderId="0" xfId="0" applyNumberFormat="1" applyFill="1"/>
    <xf numFmtId="10" fontId="0" fillId="6" borderId="56" xfId="1" applyNumberFormat="1" applyFont="1" applyFill="1" applyBorder="1"/>
    <xf numFmtId="165" fontId="0" fillId="17" borderId="3" xfId="2" applyFont="1" applyFill="1" applyBorder="1"/>
    <xf numFmtId="165" fontId="0" fillId="20" borderId="5" xfId="2" applyFont="1" applyFill="1" applyBorder="1"/>
    <xf numFmtId="165" fontId="0" fillId="20" borderId="1" xfId="2" applyFont="1" applyFill="1" applyBorder="1"/>
    <xf numFmtId="9" fontId="0" fillId="20" borderId="1" xfId="1" applyFont="1" applyFill="1" applyBorder="1"/>
    <xf numFmtId="10" fontId="0" fillId="20" borderId="6" xfId="1" applyNumberFormat="1" applyFont="1" applyFill="1" applyBorder="1"/>
    <xf numFmtId="10" fontId="0" fillId="20" borderId="56" xfId="1" applyNumberFormat="1" applyFont="1" applyFill="1" applyBorder="1"/>
    <xf numFmtId="165" fontId="16" fillId="17" borderId="15" xfId="2" applyFont="1" applyFill="1" applyBorder="1" applyAlignment="1">
      <alignment horizontal="center"/>
    </xf>
    <xf numFmtId="165" fontId="0" fillId="17" borderId="14" xfId="2" applyFont="1" applyFill="1" applyBorder="1"/>
    <xf numFmtId="165" fontId="0" fillId="4" borderId="42" xfId="2" applyFont="1" applyFill="1" applyBorder="1"/>
    <xf numFmtId="0" fontId="0" fillId="4" borderId="46" xfId="0" applyFill="1" applyBorder="1" applyAlignment="1">
      <alignment horizontal="center"/>
    </xf>
    <xf numFmtId="165" fontId="0" fillId="4" borderId="61" xfId="2" applyFont="1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165" fontId="0" fillId="17" borderId="61" xfId="2" applyFont="1" applyFill="1" applyBorder="1" applyAlignment="1">
      <alignment horizontal="center"/>
    </xf>
    <xf numFmtId="0" fontId="0" fillId="18" borderId="46" xfId="0" applyFont="1" applyFill="1" applyBorder="1" applyAlignment="1">
      <alignment horizontal="center"/>
    </xf>
    <xf numFmtId="165" fontId="0" fillId="18" borderId="61" xfId="2" applyFont="1" applyFill="1" applyBorder="1" applyAlignment="1">
      <alignment horizontal="center"/>
    </xf>
    <xf numFmtId="165" fontId="0" fillId="17" borderId="46" xfId="2" applyFont="1" applyFill="1" applyBorder="1" applyAlignment="1">
      <alignment horizontal="center"/>
    </xf>
    <xf numFmtId="0" fontId="0" fillId="0" borderId="0" xfId="0" applyAlignment="1"/>
    <xf numFmtId="0" fontId="0" fillId="0" borderId="0" xfId="0" applyNumberFormat="1" applyAlignment="1"/>
    <xf numFmtId="168" fontId="0" fillId="4" borderId="1" xfId="1" applyNumberFormat="1" applyFont="1" applyFill="1" applyBorder="1" applyAlignment="1"/>
    <xf numFmtId="9" fontId="0" fillId="4" borderId="1" xfId="1" applyFont="1" applyFill="1" applyBorder="1" applyAlignment="1"/>
    <xf numFmtId="168" fontId="0" fillId="17" borderId="1" xfId="1" applyNumberFormat="1" applyFont="1" applyFill="1" applyBorder="1" applyAlignment="1"/>
    <xf numFmtId="168" fontId="0" fillId="4" borderId="1" xfId="1" applyNumberFormat="1" applyFont="1" applyFill="1" applyBorder="1"/>
    <xf numFmtId="9" fontId="0" fillId="4" borderId="1" xfId="1" applyFont="1" applyFill="1" applyBorder="1"/>
    <xf numFmtId="168" fontId="0" fillId="17" borderId="1" xfId="1" applyNumberFormat="1" applyFont="1" applyFill="1" applyBorder="1"/>
    <xf numFmtId="9" fontId="0" fillId="0" borderId="0" xfId="1" applyFont="1"/>
    <xf numFmtId="0" fontId="0" fillId="0" borderId="33" xfId="0" applyBorder="1"/>
    <xf numFmtId="165" fontId="0" fillId="0" borderId="35" xfId="2" applyFont="1" applyBorder="1"/>
    <xf numFmtId="0" fontId="1" fillId="0" borderId="0" xfId="0" applyFont="1" applyBorder="1" applyAlignment="1"/>
    <xf numFmtId="167" fontId="0" fillId="0" borderId="0" xfId="2" applyNumberFormat="1" applyFont="1" applyBorder="1" applyAlignment="1">
      <alignment horizontal="center"/>
    </xf>
    <xf numFmtId="167" fontId="16" fillId="0" borderId="0" xfId="2" applyNumberFormat="1" applyFont="1" applyBorder="1" applyAlignment="1">
      <alignment horizontal="center"/>
    </xf>
    <xf numFmtId="167" fontId="21" fillId="0" borderId="0" xfId="2" applyNumberFormat="1" applyFont="1" applyBorder="1" applyAlignment="1">
      <alignment horizontal="center"/>
    </xf>
    <xf numFmtId="167" fontId="0" fillId="0" borderId="0" xfId="0" applyNumberFormat="1" applyBorder="1"/>
    <xf numFmtId="10" fontId="0" fillId="0" borderId="0" xfId="1" applyNumberFormat="1" applyFont="1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/>
    <xf numFmtId="165" fontId="0" fillId="3" borderId="0" xfId="0" applyNumberFormat="1" applyFill="1" applyBorder="1"/>
    <xf numFmtId="9" fontId="0" fillId="0" borderId="0" xfId="1" applyFont="1" applyBorder="1"/>
    <xf numFmtId="2" fontId="0" fillId="15" borderId="0" xfId="3" applyNumberFormat="1" applyFont="1" applyFill="1" applyBorder="1" applyAlignment="1">
      <alignment horizontal="center"/>
    </xf>
    <xf numFmtId="0" fontId="0" fillId="0" borderId="44" xfId="0" applyBorder="1"/>
    <xf numFmtId="9" fontId="0" fillId="0" borderId="44" xfId="1" applyFont="1" applyBorder="1"/>
    <xf numFmtId="2" fontId="0" fillId="15" borderId="44" xfId="3" applyNumberFormat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15" borderId="44" xfId="0" applyFont="1" applyFill="1" applyBorder="1" applyAlignment="1">
      <alignment horizontal="center"/>
    </xf>
    <xf numFmtId="9" fontId="8" fillId="13" borderId="1" xfId="1" applyFont="1" applyFill="1" applyBorder="1" applyAlignment="1">
      <alignment wrapText="1"/>
    </xf>
    <xf numFmtId="0" fontId="22" fillId="3" borderId="0" xfId="0" applyFont="1" applyFill="1"/>
    <xf numFmtId="167" fontId="0" fillId="0" borderId="1" xfId="2" applyNumberFormat="1" applyFont="1" applyBorder="1" applyAlignment="1">
      <alignment horizontal="right"/>
    </xf>
    <xf numFmtId="165" fontId="0" fillId="13" borderId="1" xfId="3" applyNumberFormat="1" applyFont="1" applyFill="1" applyBorder="1"/>
    <xf numFmtId="165" fontId="0" fillId="4" borderId="1" xfId="0" applyNumberFormat="1" applyFill="1" applyBorder="1"/>
    <xf numFmtId="0" fontId="0" fillId="8" borderId="0" xfId="0" applyFill="1" applyAlignment="1">
      <alignment horizontal="right"/>
    </xf>
    <xf numFmtId="0" fontId="0" fillId="11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0" fillId="3" borderId="1" xfId="2" applyFont="1" applyFill="1" applyBorder="1"/>
    <xf numFmtId="9" fontId="0" fillId="3" borderId="1" xfId="1" applyFont="1" applyFill="1" applyBorder="1"/>
    <xf numFmtId="0" fontId="1" fillId="0" borderId="1" xfId="0" applyFont="1" applyBorder="1"/>
    <xf numFmtId="0" fontId="0" fillId="0" borderId="23" xfId="0" applyBorder="1" applyAlignment="1">
      <alignment horizontal="center" vertical="center" wrapText="1"/>
    </xf>
    <xf numFmtId="0" fontId="0" fillId="3" borderId="23" xfId="0" applyFill="1" applyBorder="1"/>
    <xf numFmtId="0" fontId="0" fillId="11" borderId="53" xfId="0" applyFill="1" applyBorder="1"/>
    <xf numFmtId="0" fontId="0" fillId="11" borderId="9" xfId="0" applyFill="1" applyBorder="1"/>
    <xf numFmtId="0" fontId="0" fillId="11" borderId="3" xfId="0" applyFill="1" applyBorder="1"/>
    <xf numFmtId="166" fontId="0" fillId="3" borderId="0" xfId="3" applyFont="1" applyFill="1"/>
    <xf numFmtId="3" fontId="1" fillId="0" borderId="3" xfId="0" applyNumberFormat="1" applyFont="1" applyBorder="1"/>
    <xf numFmtId="0" fontId="23" fillId="0" borderId="0" xfId="0" applyFont="1" applyAlignment="1">
      <alignment horizontal="justify"/>
    </xf>
    <xf numFmtId="0" fontId="23" fillId="0" borderId="0" xfId="0" applyFont="1" applyBorder="1" applyAlignment="1">
      <alignment horizontal="justify"/>
    </xf>
    <xf numFmtId="0" fontId="25" fillId="13" borderId="0" xfId="0" applyFont="1" applyFill="1" applyAlignment="1">
      <alignment horizontal="justify"/>
    </xf>
    <xf numFmtId="0" fontId="23" fillId="13" borderId="0" xfId="0" applyFont="1" applyFill="1" applyAlignment="1">
      <alignment horizontal="justify"/>
    </xf>
    <xf numFmtId="0" fontId="24" fillId="13" borderId="0" xfId="0" applyFont="1" applyFill="1" applyAlignment="1">
      <alignment horizontal="justify"/>
    </xf>
    <xf numFmtId="0" fontId="23" fillId="13" borderId="71" xfId="0" applyFont="1" applyFill="1" applyBorder="1" applyAlignment="1">
      <alignment horizontal="justify"/>
    </xf>
    <xf numFmtId="0" fontId="2" fillId="21" borderId="0" xfId="0" applyFont="1" applyFill="1" applyAlignment="1">
      <alignment vertical="center"/>
    </xf>
    <xf numFmtId="0" fontId="2" fillId="21" borderId="0" xfId="0" applyFont="1" applyFill="1" applyAlignment="1">
      <alignment vertical="center" wrapText="1"/>
    </xf>
    <xf numFmtId="0" fontId="15" fillId="13" borderId="2" xfId="0" applyFont="1" applyFill="1" applyBorder="1" applyAlignment="1">
      <alignment horizontal="center" vertical="center"/>
    </xf>
    <xf numFmtId="169" fontId="0" fillId="3" borderId="3" xfId="3" applyNumberFormat="1" applyFont="1" applyFill="1" applyBorder="1"/>
    <xf numFmtId="169" fontId="0" fillId="3" borderId="1" xfId="3" applyNumberFormat="1" applyFont="1" applyFill="1" applyBorder="1"/>
    <xf numFmtId="169" fontId="0" fillId="11" borderId="3" xfId="3" applyNumberFormat="1" applyFont="1" applyFill="1" applyBorder="1"/>
    <xf numFmtId="169" fontId="0" fillId="11" borderId="53" xfId="3" applyNumberFormat="1" applyFont="1" applyFill="1" applyBorder="1"/>
    <xf numFmtId="169" fontId="0" fillId="11" borderId="9" xfId="3" applyNumberFormat="1" applyFont="1" applyFill="1" applyBorder="1"/>
    <xf numFmtId="169" fontId="0" fillId="11" borderId="0" xfId="3" applyNumberFormat="1" applyFont="1" applyFill="1"/>
    <xf numFmtId="169" fontId="0" fillId="0" borderId="0" xfId="3" applyNumberFormat="1" applyFont="1"/>
    <xf numFmtId="0" fontId="15" fillId="13" borderId="2" xfId="0" applyFont="1" applyFill="1" applyBorder="1" applyAlignment="1">
      <alignment horizontal="center" vertical="center" wrapText="1"/>
    </xf>
    <xf numFmtId="9" fontId="1" fillId="13" borderId="2" xfId="1" applyFont="1" applyFill="1" applyBorder="1" applyAlignment="1">
      <alignment horizontal="center" vertical="center" wrapText="1"/>
    </xf>
    <xf numFmtId="169" fontId="0" fillId="0" borderId="1" xfId="3" applyNumberFormat="1" applyFont="1" applyBorder="1"/>
    <xf numFmtId="169" fontId="1" fillId="0" borderId="3" xfId="0" applyNumberFormat="1" applyFont="1" applyBorder="1"/>
    <xf numFmtId="170" fontId="0" fillId="0" borderId="1" xfId="3" applyNumberFormat="1" applyFont="1" applyBorder="1"/>
    <xf numFmtId="170" fontId="0" fillId="3" borderId="1" xfId="3" applyNumberFormat="1" applyFont="1" applyFill="1" applyBorder="1"/>
    <xf numFmtId="170" fontId="1" fillId="3" borderId="1" xfId="0" applyNumberFormat="1" applyFont="1" applyFill="1" applyBorder="1"/>
    <xf numFmtId="0" fontId="1" fillId="3" borderId="1" xfId="0" applyFont="1" applyFill="1" applyBorder="1"/>
    <xf numFmtId="171" fontId="0" fillId="0" borderId="0" xfId="0" applyNumberFormat="1"/>
    <xf numFmtId="170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0" fillId="0" borderId="1" xfId="0" applyNumberFormat="1" applyBorder="1"/>
    <xf numFmtId="174" fontId="0" fillId="0" borderId="0" xfId="0" applyNumberFormat="1"/>
    <xf numFmtId="2" fontId="0" fillId="0" borderId="0" xfId="0" applyNumberFormat="1"/>
    <xf numFmtId="0" fontId="1" fillId="6" borderId="3" xfId="0" applyFont="1" applyFill="1" applyBorder="1" applyAlignment="1">
      <alignment horizontal="center"/>
    </xf>
    <xf numFmtId="165" fontId="0" fillId="6" borderId="40" xfId="2" applyFont="1" applyFill="1" applyBorder="1" applyAlignment="1">
      <alignment horizontal="center"/>
    </xf>
    <xf numFmtId="165" fontId="0" fillId="6" borderId="14" xfId="2" applyFont="1" applyFill="1" applyBorder="1" applyAlignment="1">
      <alignment horizontal="center"/>
    </xf>
    <xf numFmtId="165" fontId="0" fillId="6" borderId="62" xfId="2" applyFont="1" applyFill="1" applyBorder="1" applyAlignment="1">
      <alignment horizontal="center"/>
    </xf>
    <xf numFmtId="165" fontId="0" fillId="6" borderId="3" xfId="2" applyFont="1" applyFill="1" applyBorder="1" applyAlignment="1">
      <alignment horizontal="center"/>
    </xf>
    <xf numFmtId="0" fontId="1" fillId="6" borderId="3" xfId="0" applyFont="1" applyFill="1" applyBorder="1"/>
    <xf numFmtId="165" fontId="0" fillId="6" borderId="40" xfId="2" applyFont="1" applyFill="1" applyBorder="1"/>
    <xf numFmtId="165" fontId="0" fillId="6" borderId="14" xfId="2" applyFont="1" applyFill="1" applyBorder="1"/>
    <xf numFmtId="165" fontId="0" fillId="6" borderId="62" xfId="2" applyFont="1" applyFill="1" applyBorder="1"/>
    <xf numFmtId="165" fontId="0" fillId="6" borderId="3" xfId="2" applyFont="1" applyFill="1" applyBorder="1"/>
    <xf numFmtId="0" fontId="1" fillId="6" borderId="14" xfId="0" applyFont="1" applyFill="1" applyBorder="1" applyAlignment="1">
      <alignment horizontal="center"/>
    </xf>
    <xf numFmtId="165" fontId="0" fillId="6" borderId="42" xfId="2" applyFont="1" applyFill="1" applyBorder="1"/>
    <xf numFmtId="168" fontId="0" fillId="6" borderId="38" xfId="1" applyNumberFormat="1" applyFont="1" applyFill="1" applyBorder="1"/>
    <xf numFmtId="3" fontId="14" fillId="6" borderId="25" xfId="0" applyNumberFormat="1" applyFont="1" applyFill="1" applyBorder="1" applyAlignment="1">
      <alignment horizontal="left" vertical="top" wrapText="1"/>
    </xf>
    <xf numFmtId="165" fontId="0" fillId="6" borderId="14" xfId="0" applyNumberFormat="1" applyFill="1" applyBorder="1"/>
    <xf numFmtId="165" fontId="0" fillId="6" borderId="56" xfId="2" applyFont="1" applyFill="1" applyBorder="1"/>
    <xf numFmtId="168" fontId="0" fillId="6" borderId="14" xfId="1" applyNumberFormat="1" applyFont="1" applyFill="1" applyBorder="1"/>
    <xf numFmtId="165" fontId="0" fillId="6" borderId="25" xfId="0" applyNumberFormat="1" applyFill="1" applyBorder="1"/>
    <xf numFmtId="165" fontId="0" fillId="6" borderId="42" xfId="0" applyNumberFormat="1" applyFill="1" applyBorder="1"/>
    <xf numFmtId="0" fontId="1" fillId="6" borderId="36" xfId="0" applyFont="1" applyFill="1" applyBorder="1" applyAlignment="1">
      <alignment horizontal="center"/>
    </xf>
    <xf numFmtId="9" fontId="0" fillId="6" borderId="1" xfId="1" applyFont="1" applyFill="1" applyBorder="1"/>
    <xf numFmtId="165" fontId="0" fillId="6" borderId="1" xfId="1" applyNumberFormat="1" applyFont="1" applyFill="1" applyBorder="1"/>
    <xf numFmtId="3" fontId="14" fillId="6" borderId="1" xfId="0" applyNumberFormat="1" applyFont="1" applyFill="1" applyBorder="1" applyAlignment="1">
      <alignment horizontal="left" vertical="top" wrapText="1"/>
    </xf>
    <xf numFmtId="165" fontId="0" fillId="6" borderId="6" xfId="0" applyNumberFormat="1" applyFill="1" applyBorder="1"/>
    <xf numFmtId="165" fontId="0" fillId="6" borderId="25" xfId="2" applyFont="1" applyFill="1" applyBorder="1"/>
    <xf numFmtId="9" fontId="0" fillId="6" borderId="24" xfId="1" applyFont="1" applyFill="1" applyBorder="1"/>
    <xf numFmtId="165" fontId="0" fillId="6" borderId="60" xfId="1" applyNumberFormat="1" applyFont="1" applyFill="1" applyBorder="1"/>
    <xf numFmtId="3" fontId="14" fillId="6" borderId="14" xfId="0" applyNumberFormat="1" applyFont="1" applyFill="1" applyBorder="1" applyAlignment="1">
      <alignment horizontal="left" vertical="top" wrapText="1"/>
    </xf>
    <xf numFmtId="2" fontId="0" fillId="6" borderId="60" xfId="0" applyNumberFormat="1" applyFill="1" applyBorder="1"/>
    <xf numFmtId="0" fontId="17" fillId="6" borderId="14" xfId="0" applyFont="1" applyFill="1" applyBorder="1" applyAlignment="1">
      <alignment horizontal="left" vertical="top" wrapText="1"/>
    </xf>
    <xf numFmtId="3" fontId="14" fillId="6" borderId="7" xfId="0" applyNumberFormat="1" applyFont="1" applyFill="1" applyBorder="1" applyAlignment="1">
      <alignment horizontal="left" vertical="top" wrapText="1"/>
    </xf>
    <xf numFmtId="3" fontId="14" fillId="6" borderId="44" xfId="0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center" vertical="center"/>
    </xf>
    <xf numFmtId="0" fontId="15" fillId="13" borderId="35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5" fillId="14" borderId="35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1" fillId="13" borderId="62" xfId="0" applyFont="1" applyFill="1" applyBorder="1" applyAlignment="1">
      <alignment horizontal="center" vertical="center" wrapText="1"/>
    </xf>
    <xf numFmtId="0" fontId="19" fillId="13" borderId="39" xfId="0" applyFont="1" applyFill="1" applyBorder="1" applyAlignment="1">
      <alignment horizontal="center" vertical="center" wrapText="1"/>
    </xf>
    <xf numFmtId="0" fontId="19" fillId="13" borderId="64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36" xfId="0" applyFont="1" applyBorder="1" applyAlignment="1">
      <alignment horizontal="center" vertical="top"/>
    </xf>
    <xf numFmtId="0" fontId="17" fillId="0" borderId="53" xfId="0" applyFont="1" applyBorder="1" applyAlignment="1">
      <alignment horizontal="center" vertical="top"/>
    </xf>
    <xf numFmtId="0" fontId="17" fillId="0" borderId="37" xfId="0" applyFont="1" applyBorder="1" applyAlignment="1">
      <alignment horizontal="center" vertical="top"/>
    </xf>
    <xf numFmtId="0" fontId="1" fillId="13" borderId="36" xfId="0" applyFont="1" applyFill="1" applyBorder="1" applyAlignment="1">
      <alignment horizontal="center"/>
    </xf>
    <xf numFmtId="0" fontId="1" fillId="13" borderId="37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36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17" borderId="20" xfId="0" applyFont="1" applyFill="1" applyBorder="1" applyAlignment="1">
      <alignment horizontal="center"/>
    </xf>
    <xf numFmtId="0" fontId="1" fillId="17" borderId="32" xfId="0" applyFont="1" applyFill="1" applyBorder="1" applyAlignment="1">
      <alignment horizontal="center"/>
    </xf>
    <xf numFmtId="0" fontId="1" fillId="18" borderId="20" xfId="0" applyFont="1" applyFill="1" applyBorder="1" applyAlignment="1">
      <alignment horizontal="center"/>
    </xf>
    <xf numFmtId="0" fontId="1" fillId="18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center"/>
    </xf>
    <xf numFmtId="0" fontId="1" fillId="17" borderId="33" xfId="0" applyFont="1" applyFill="1" applyBorder="1" applyAlignment="1">
      <alignment horizontal="center"/>
    </xf>
    <xf numFmtId="0" fontId="1" fillId="17" borderId="52" xfId="0" applyFont="1" applyFill="1" applyBorder="1" applyAlignment="1">
      <alignment horizontal="center"/>
    </xf>
    <xf numFmtId="0" fontId="1" fillId="18" borderId="33" xfId="0" applyFont="1" applyFill="1" applyBorder="1" applyAlignment="1">
      <alignment horizontal="center"/>
    </xf>
    <xf numFmtId="0" fontId="1" fillId="18" borderId="52" xfId="0" applyFont="1" applyFill="1" applyBorder="1" applyAlignment="1">
      <alignment horizontal="center"/>
    </xf>
    <xf numFmtId="0" fontId="20" fillId="0" borderId="26" xfId="0" applyFont="1" applyBorder="1" applyAlignment="1">
      <alignment horizontal="center" vertical="center" wrapText="1" readingOrder="1"/>
    </xf>
    <xf numFmtId="0" fontId="20" fillId="0" borderId="28" xfId="0" applyFont="1" applyBorder="1" applyAlignment="1">
      <alignment horizontal="center" vertical="center" wrapText="1" readingOrder="1"/>
    </xf>
    <xf numFmtId="0" fontId="20" fillId="0" borderId="20" xfId="0" applyFont="1" applyBorder="1" applyAlignment="1">
      <alignment horizontal="center" vertical="center" wrapText="1" readingOrder="1"/>
    </xf>
    <xf numFmtId="0" fontId="20" fillId="0" borderId="32" xfId="0" applyFont="1" applyBorder="1" applyAlignment="1">
      <alignment horizontal="center" vertical="center" wrapText="1" readingOrder="1"/>
    </xf>
    <xf numFmtId="0" fontId="20" fillId="0" borderId="33" xfId="0" applyFont="1" applyBorder="1" applyAlignment="1">
      <alignment horizontal="center" vertical="center" wrapText="1" readingOrder="1"/>
    </xf>
    <xf numFmtId="0" fontId="20" fillId="0" borderId="52" xfId="0" applyFont="1" applyBorder="1" applyAlignment="1">
      <alignment horizontal="center" vertical="center" wrapText="1" readingOrder="1"/>
    </xf>
    <xf numFmtId="0" fontId="1" fillId="0" borderId="26" xfId="0" applyFont="1" applyBorder="1" applyAlignment="1">
      <alignment horizontal="center" vertical="center" readingOrder="1"/>
    </xf>
    <xf numFmtId="0" fontId="1" fillId="0" borderId="27" xfId="0" applyFont="1" applyBorder="1" applyAlignment="1">
      <alignment horizontal="center" vertical="center" readingOrder="1"/>
    </xf>
    <xf numFmtId="0" fontId="1" fillId="0" borderId="28" xfId="0" applyFont="1" applyBorder="1" applyAlignment="1">
      <alignment horizontal="center" vertical="center" readingOrder="1"/>
    </xf>
    <xf numFmtId="0" fontId="1" fillId="0" borderId="20" xfId="0" applyFont="1" applyBorder="1" applyAlignment="1">
      <alignment horizontal="center" vertical="center" readingOrder="1"/>
    </xf>
    <xf numFmtId="0" fontId="1" fillId="0" borderId="0" xfId="0" applyFont="1" applyBorder="1" applyAlignment="1">
      <alignment horizontal="center" vertical="center" readingOrder="1"/>
    </xf>
    <xf numFmtId="0" fontId="1" fillId="0" borderId="32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center" vertical="center" readingOrder="1"/>
    </xf>
    <xf numFmtId="0" fontId="1" fillId="0" borderId="34" xfId="0" applyFont="1" applyBorder="1" applyAlignment="1">
      <alignment horizontal="center" vertical="center" readingOrder="1"/>
    </xf>
    <xf numFmtId="0" fontId="1" fillId="0" borderId="52" xfId="0" applyFont="1" applyBorder="1" applyAlignment="1">
      <alignment horizontal="center" vertical="center" readingOrder="1"/>
    </xf>
    <xf numFmtId="0" fontId="1" fillId="4" borderId="26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17" borderId="26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1" fillId="18" borderId="26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Milliers" xfId="3" builtinId="3"/>
    <cellStyle name="Monétaire" xfId="2" builtinId="4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worksheet" Target="worksheets/sheet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1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9.xml"/><Relationship Id="rId23" Type="http://schemas.openxmlformats.org/officeDocument/2006/relationships/worksheet" Target="worksheets/sheet10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1.xml"/><Relationship Id="rId31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worksheet" Target="worksheets/sheet9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8285968378502"/>
          <c:y val="2.2608040642554301E-2"/>
          <c:w val="0.81691714031621476"/>
          <c:h val="0.6609472057332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'!$B$79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dLbls>
            <c:delete val="1"/>
          </c:dLbls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'cuadro fiscal '!$A$80:$A$107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'!$B$80:$B$107</c:f>
              <c:numCache>
                <c:formatCode>_(* #\ ##0.0_);_(* \(#\ ##0.0\);_(*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710358.43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181474.8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0444-B1FE-BC93F1311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686656"/>
        <c:axId val="117688192"/>
      </c:barChart>
      <c:dateAx>
        <c:axId val="117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fr-CO"/>
          </a:p>
        </c:txPr>
        <c:crossAx val="117688192"/>
        <c:crosses val="autoZero"/>
        <c:auto val="0"/>
        <c:lblOffset val="100"/>
        <c:baseTimeUnit val="days"/>
      </c:dateAx>
      <c:valAx>
        <c:axId val="117688192"/>
        <c:scaling>
          <c:orientation val="minMax"/>
        </c:scaling>
        <c:delete val="0"/>
        <c:axPos val="l"/>
        <c:numFmt formatCode="_(* #\ ##0.0_);_(* \(#\ ##0.0\);_(* &quot;-&quot;??_);_(@_)" sourceLinked="1"/>
        <c:majorTickMark val="none"/>
        <c:minorTickMark val="none"/>
        <c:tickLblPos val="nextTo"/>
        <c:crossAx val="117686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8497156605424361E-2"/>
          <c:y val="0.88850503062117314"/>
          <c:w val="0.92300568678915162"/>
          <c:h val="8.3717191601049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+mn-lt"/>
        </a:defRPr>
      </a:pPr>
      <a:endParaRPr lang="fr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Población est. en el Est. Soberano de Boyacà 1858 a 1886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CENSOS!$L$34</c:f>
              <c:strCache>
                <c:ptCount val="1"/>
                <c:pt idx="0">
                  <c:v>Población est.</c:v>
                </c:pt>
              </c:strCache>
            </c:strRef>
          </c:tx>
          <c:marker>
            <c:symbol val="none"/>
          </c:marker>
          <c:cat>
            <c:numRef>
              <c:f>CENSOS!$K$35:$K$65</c:f>
              <c:numCache>
                <c:formatCode>General</c:formatCode>
                <c:ptCount val="2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</c:numCache>
            </c:numRef>
          </c:cat>
          <c:val>
            <c:numRef>
              <c:f>CENSOS!$L$35:$L$65</c:f>
              <c:numCache>
                <c:formatCode>#,##0</c:formatCode>
                <c:ptCount val="27"/>
                <c:pt idx="1">
                  <c:v>392826.89879580471</c:v>
                </c:pt>
                <c:pt idx="2">
                  <c:v>406426.8846495999</c:v>
                </c:pt>
                <c:pt idx="3">
                  <c:v>420497.71304444922</c:v>
                </c:pt>
                <c:pt idx="4">
                  <c:v>481824.05423612375</c:v>
                </c:pt>
                <c:pt idx="5">
                  <c:v>484634.69544635719</c:v>
                </c:pt>
                <c:pt idx="6">
                  <c:v>487461.73206886445</c:v>
                </c:pt>
                <c:pt idx="7">
                  <c:v>490305.25974358094</c:v>
                </c:pt>
                <c:pt idx="8">
                  <c:v>493165.37466834177</c:v>
                </c:pt>
                <c:pt idx="9">
                  <c:v>496042.17360213632</c:v>
                </c:pt>
                <c:pt idx="10">
                  <c:v>498935.75386838155</c:v>
                </c:pt>
                <c:pt idx="11">
                  <c:v>498935.75386838155</c:v>
                </c:pt>
                <c:pt idx="12">
                  <c:v>498935.75386838155</c:v>
                </c:pt>
                <c:pt idx="13">
                  <c:v>498935.75386838155</c:v>
                </c:pt>
                <c:pt idx="14">
                  <c:v>498935.75386838155</c:v>
                </c:pt>
                <c:pt idx="15">
                  <c:v>498935.75386838155</c:v>
                </c:pt>
                <c:pt idx="16">
                  <c:v>498935.75386838155</c:v>
                </c:pt>
                <c:pt idx="17">
                  <c:v>498935.75386838155</c:v>
                </c:pt>
                <c:pt idx="18">
                  <c:v>498935.75386838155</c:v>
                </c:pt>
                <c:pt idx="19">
                  <c:v>498935.75386838155</c:v>
                </c:pt>
                <c:pt idx="20">
                  <c:v>498935.75386838155</c:v>
                </c:pt>
                <c:pt idx="21">
                  <c:v>498935.75386838155</c:v>
                </c:pt>
                <c:pt idx="22">
                  <c:v>498935.75386838155</c:v>
                </c:pt>
                <c:pt idx="23">
                  <c:v>498935.75386838155</c:v>
                </c:pt>
                <c:pt idx="24">
                  <c:v>498935.75386838155</c:v>
                </c:pt>
                <c:pt idx="25">
                  <c:v>498935.75386838155</c:v>
                </c:pt>
                <c:pt idx="26">
                  <c:v>498935.75386838155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264D-A1A4-75E12FA9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19428608"/>
        <c:axId val="119430528"/>
      </c:lineChart>
      <c:catAx>
        <c:axId val="1194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430528"/>
        <c:crosses val="autoZero"/>
        <c:auto val="1"/>
        <c:lblAlgn val="ctr"/>
        <c:lblOffset val="100"/>
        <c:noMultiLvlLbl val="0"/>
      </c:catAx>
      <c:valAx>
        <c:axId val="1194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poblaciòn estimada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 por</a:t>
            </a:r>
            <a:r>
              <a:rPr lang="es-CO" baseline="0"/>
              <a:t> </a:t>
            </a:r>
            <a:r>
              <a:rPr lang="es-CO"/>
              <a:t>habitante est</a:t>
            </a:r>
          </a:p>
        </c:rich>
      </c:tx>
      <c:layout>
        <c:manualLayout>
          <c:xMode val="edge"/>
          <c:yMode val="edge"/>
          <c:x val="0.36697310202433608"/>
          <c:y val="3.62841534911753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39918023358944"/>
          <c:y val="0.14675537271650541"/>
          <c:w val="0.85031415193355597"/>
          <c:h val="0.63826668517336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CENSOS!$C$70</c:f>
              <c:strCache>
                <c:ptCount val="1"/>
                <c:pt idx="0">
                  <c:v>72374,4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CENSOS!$C$72:$C$100</c:f>
              <c:numCache>
                <c:formatCode>0%</c:formatCode>
                <c:ptCount val="24"/>
                <c:pt idx="0">
                  <c:v>93167.72</c:v>
                </c:pt>
                <c:pt idx="1">
                  <c:v>72857.41</c:v>
                </c:pt>
                <c:pt idx="2">
                  <c:v>94193.65</c:v>
                </c:pt>
                <c:pt idx="3">
                  <c:v>103389.85</c:v>
                </c:pt>
                <c:pt idx="4">
                  <c:v>99819.85</c:v>
                </c:pt>
                <c:pt idx="5">
                  <c:v>99879.4</c:v>
                </c:pt>
                <c:pt idx="6">
                  <c:v>179647.85</c:v>
                </c:pt>
                <c:pt idx="7">
                  <c:v>99549.67</c:v>
                </c:pt>
                <c:pt idx="8">
                  <c:v>126174</c:v>
                </c:pt>
                <c:pt idx="9">
                  <c:v>113430.9</c:v>
                </c:pt>
                <c:pt idx="10">
                  <c:v>45690</c:v>
                </c:pt>
                <c:pt idx="11">
                  <c:v>45461.85</c:v>
                </c:pt>
                <c:pt idx="12">
                  <c:v>67829.119999999995</c:v>
                </c:pt>
                <c:pt idx="13">
                  <c:v>118384.59999999999</c:v>
                </c:pt>
                <c:pt idx="14">
                  <c:v>266880</c:v>
                </c:pt>
                <c:pt idx="15">
                  <c:v>392726.6</c:v>
                </c:pt>
                <c:pt idx="16">
                  <c:v>406504</c:v>
                </c:pt>
                <c:pt idx="17">
                  <c:v>579565</c:v>
                </c:pt>
                <c:pt idx="18">
                  <c:v>686530.6</c:v>
                </c:pt>
                <c:pt idx="19">
                  <c:v>344435.43</c:v>
                </c:pt>
                <c:pt idx="20">
                  <c:v>391535</c:v>
                </c:pt>
                <c:pt idx="21">
                  <c:v>432299.81</c:v>
                </c:pt>
                <c:pt idx="22">
                  <c:v>426299.00000000006</c:v>
                </c:pt>
                <c:pt idx="23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C-864C-B8BB-9538510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55584"/>
        <c:axId val="119557120"/>
      </c:barChart>
      <c:catAx>
        <c:axId val="1195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19557120"/>
        <c:crosses val="autoZero"/>
        <c:auto val="1"/>
        <c:lblAlgn val="ctr"/>
        <c:lblOffset val="100"/>
        <c:noMultiLvlLbl val="0"/>
      </c:catAx>
      <c:valAx>
        <c:axId val="119557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5555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8.0555555555555991E-2"/>
          <c:y val="0.88155748952433399"/>
          <c:w val="0.83611111111111114"/>
          <c:h val="8.4088962563890646E-2"/>
        </c:manualLayout>
      </c:layout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 por habitante estimada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65263855578893"/>
          <c:y val="8.4937438736914367E-2"/>
          <c:w val="0.66748319617377583"/>
          <c:h val="0.6763718043656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CENSOS!$B$70:$B$97</c:f>
              <c:strCache>
                <c:ptCount val="28"/>
                <c:pt idx="0">
                  <c:v>Población est.</c:v>
                </c:pt>
                <c:pt idx="1">
                  <c:v>73158</c:v>
                </c:pt>
                <c:pt idx="2">
                  <c:v>17269,7</c:v>
                </c:pt>
                <c:pt idx="3">
                  <c:v>74509,8</c:v>
                </c:pt>
                <c:pt idx="4">
                  <c:v>72202,66</c:v>
                </c:pt>
                <c:pt idx="5">
                  <c:v>nd</c:v>
                </c:pt>
                <c:pt idx="6">
                  <c:v>nd</c:v>
                </c:pt>
                <c:pt idx="7">
                  <c:v>nd</c:v>
                </c:pt>
                <c:pt idx="8">
                  <c:v>81677,2</c:v>
                </c:pt>
                <c:pt idx="9">
                  <c:v>120860</c:v>
                </c:pt>
                <c:pt idx="10">
                  <c:v>120068,86</c:v>
                </c:pt>
                <c:pt idx="11">
                  <c:v>120410</c:v>
                </c:pt>
                <c:pt idx="12">
                  <c:v>100415</c:v>
                </c:pt>
                <c:pt idx="13">
                  <c:v>88445,88</c:v>
                </c:pt>
                <c:pt idx="14">
                  <c:v>126160</c:v>
                </c:pt>
                <c:pt idx="15">
                  <c:v>96138,5</c:v>
                </c:pt>
                <c:pt idx="16">
                  <c:v>102978</c:v>
                </c:pt>
                <c:pt idx="17">
                  <c:v>341754,23</c:v>
                </c:pt>
                <c:pt idx="18">
                  <c:v>229356,41</c:v>
                </c:pt>
                <c:pt idx="19">
                  <c:v>82540,12</c:v>
                </c:pt>
                <c:pt idx="20">
                  <c:v>73772,01</c:v>
                </c:pt>
                <c:pt idx="21">
                  <c:v>68445,48</c:v>
                </c:pt>
                <c:pt idx="22">
                  <c:v>464818,52</c:v>
                </c:pt>
                <c:pt idx="23">
                  <c:v>564898,65</c:v>
                </c:pt>
                <c:pt idx="24">
                  <c:v>582933</c:v>
                </c:pt>
                <c:pt idx="25">
                  <c:v>597399</c:v>
                </c:pt>
                <c:pt idx="26">
                  <c:v>273751</c:v>
                </c:pt>
                <c:pt idx="27">
                  <c:v>nd</c:v>
                </c:pt>
              </c:strCache>
            </c:strRef>
          </c:tx>
          <c:invertIfNegative val="0"/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CENSOS!$B$98:$B$100</c:f>
              <c:numCache>
                <c:formatCode>General</c:formatCode>
                <c:ptCount val="3"/>
                <c:pt idx="0">
                  <c:v>278840</c:v>
                </c:pt>
                <c:pt idx="1">
                  <c:v>324268.82</c:v>
                </c:pt>
                <c:pt idx="2">
                  <c:v>302934.94999999995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E-304E-A73E-F880C1E1C146}"/>
            </c:ext>
          </c:extLst>
        </c:ser>
        <c:ser>
          <c:idx val="0"/>
          <c:order val="1"/>
          <c:tx>
            <c:strRef>
              <c:f>CENSOS!$C$70</c:f>
              <c:strCache>
                <c:ptCount val="1"/>
                <c:pt idx="0">
                  <c:v>72374,4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CENSOS!$C$72:$C$100</c:f>
              <c:numCache>
                <c:formatCode>0%</c:formatCode>
                <c:ptCount val="24"/>
                <c:pt idx="0">
                  <c:v>93167.72</c:v>
                </c:pt>
                <c:pt idx="1">
                  <c:v>72857.41</c:v>
                </c:pt>
                <c:pt idx="2">
                  <c:v>94193.65</c:v>
                </c:pt>
                <c:pt idx="3">
                  <c:v>103389.85</c:v>
                </c:pt>
                <c:pt idx="4">
                  <c:v>99819.85</c:v>
                </c:pt>
                <c:pt idx="5">
                  <c:v>99879.4</c:v>
                </c:pt>
                <c:pt idx="6">
                  <c:v>179647.85</c:v>
                </c:pt>
                <c:pt idx="7">
                  <c:v>99549.67</c:v>
                </c:pt>
                <c:pt idx="8">
                  <c:v>126174</c:v>
                </c:pt>
                <c:pt idx="9">
                  <c:v>113430.9</c:v>
                </c:pt>
                <c:pt idx="10">
                  <c:v>45690</c:v>
                </c:pt>
                <c:pt idx="11">
                  <c:v>45461.85</c:v>
                </c:pt>
                <c:pt idx="12">
                  <c:v>67829.119999999995</c:v>
                </c:pt>
                <c:pt idx="13">
                  <c:v>118384.59999999999</c:v>
                </c:pt>
                <c:pt idx="14">
                  <c:v>266880</c:v>
                </c:pt>
                <c:pt idx="15">
                  <c:v>392726.6</c:v>
                </c:pt>
                <c:pt idx="16">
                  <c:v>406504</c:v>
                </c:pt>
                <c:pt idx="17">
                  <c:v>579565</c:v>
                </c:pt>
                <c:pt idx="18">
                  <c:v>686530.6</c:v>
                </c:pt>
                <c:pt idx="19">
                  <c:v>344435.43</c:v>
                </c:pt>
                <c:pt idx="20">
                  <c:v>391535</c:v>
                </c:pt>
                <c:pt idx="21">
                  <c:v>432299.81</c:v>
                </c:pt>
                <c:pt idx="22">
                  <c:v>426299.00000000006</c:v>
                </c:pt>
                <c:pt idx="23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E-304E-A73E-F880C1E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14240"/>
        <c:axId val="119515776"/>
      </c:barChart>
      <c:catAx>
        <c:axId val="1195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15776"/>
        <c:crosses val="autoZero"/>
        <c:auto val="1"/>
        <c:lblAlgn val="ctr"/>
        <c:lblOffset val="100"/>
        <c:noMultiLvlLbl val="0"/>
      </c:catAx>
      <c:valAx>
        <c:axId val="1195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1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5024381569543057E-2"/>
          <c:y val="0.87829350428108632"/>
          <c:w val="0.6747392390271415"/>
          <c:h val="8.9152799970373064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Gasto por habitante estimado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81018104434345"/>
          <c:y val="9.2964836349099203E-2"/>
          <c:w val="0.7605293681614087"/>
          <c:h val="0.70122385475011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CENSOS!$D$70</c:f>
              <c:strCache>
                <c:ptCount val="1"/>
                <c:pt idx="0">
                  <c:v>Rentaxhab est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CENSOS!$D$72:$D$100</c:f>
              <c:numCache>
                <c:formatCode>0%</c:formatCode>
                <c:ptCount val="24"/>
                <c:pt idx="0">
                  <c:v>4.3962620820874494E-2</c:v>
                </c:pt>
                <c:pt idx="1">
                  <c:v>0.14685566396882982</c:v>
                </c:pt>
                <c:pt idx="2">
                  <c:v>0</c:v>
                </c:pt>
                <c:pt idx="3">
                  <c:v>0.16951665090587836</c:v>
                </c:pt>
                <c:pt idx="4">
                  <c:v>0.24938371341466956</c:v>
                </c:pt>
                <c:pt idx="5">
                  <c:v>0.24631443270512504</c:v>
                </c:pt>
                <c:pt idx="6">
                  <c:v>0.2455817016178285</c:v>
                </c:pt>
                <c:pt idx="7">
                  <c:v>0.20361324042169426</c:v>
                </c:pt>
                <c:pt idx="8">
                  <c:v>0.17830314579449519</c:v>
                </c:pt>
                <c:pt idx="9">
                  <c:v>0.25285820673673509</c:v>
                </c:pt>
                <c:pt idx="10">
                  <c:v>0.192687133071969</c:v>
                </c:pt>
                <c:pt idx="11">
                  <c:v>0.76370800658338478</c:v>
                </c:pt>
                <c:pt idx="12">
                  <c:v>0.45969126931020438</c:v>
                </c:pt>
                <c:pt idx="13">
                  <c:v>0.16543236150154506</c:v>
                </c:pt>
                <c:pt idx="14">
                  <c:v>0.14785873617600259</c:v>
                </c:pt>
                <c:pt idx="15">
                  <c:v>0.13718295285379728</c:v>
                </c:pt>
                <c:pt idx="16">
                  <c:v>0.93161998593233386</c:v>
                </c:pt>
                <c:pt idx="17">
                  <c:v>1.1322071942533494</c:v>
                </c:pt>
                <c:pt idx="18">
                  <c:v>1.1683528299592993</c:v>
                </c:pt>
                <c:pt idx="19">
                  <c:v>1.1973465428528758</c:v>
                </c:pt>
                <c:pt idx="20">
                  <c:v>0</c:v>
                </c:pt>
                <c:pt idx="21">
                  <c:v>0.64992099180276741</c:v>
                </c:pt>
                <c:pt idx="22">
                  <c:v>0.60716224013064757</c:v>
                </c:pt>
                <c:pt idx="23">
                  <c:v>0.75673620716225609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4-7449-A567-5DDAEDC8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-75"/>
        <c:axId val="119698560"/>
        <c:axId val="119700096"/>
      </c:barChart>
      <c:catAx>
        <c:axId val="1196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fr-CO"/>
          </a:p>
        </c:txPr>
        <c:crossAx val="119700096"/>
        <c:crosses val="autoZero"/>
        <c:auto val="0"/>
        <c:lblAlgn val="ctr"/>
        <c:lblOffset val="100"/>
        <c:tickMarkSkip val="1"/>
        <c:noMultiLvlLbl val="0"/>
      </c:catAx>
      <c:valAx>
        <c:axId val="119700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698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868310656876317"/>
          <c:y val="0.92110753009649671"/>
          <c:w val="0.72303899550011963"/>
          <c:h val="6.6780915814685593E-2"/>
        </c:manualLayout>
      </c:layout>
      <c:overlay val="1"/>
      <c:spPr>
        <a:noFill/>
      </c:sp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Presupuesto</a:t>
            </a:r>
            <a:r>
              <a:rPr lang="es-CO" baseline="0"/>
              <a:t> de Rentas Anuales</a:t>
            </a:r>
            <a:endParaRPr lang="es-CO"/>
          </a:p>
        </c:rich>
      </c:tx>
      <c:layout>
        <c:manualLayout>
          <c:xMode val="edge"/>
          <c:yMode val="edge"/>
          <c:x val="0.33016835483321832"/>
          <c:y val="6.45051617620892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22912652379661"/>
          <c:y val="0.19480351414406533"/>
          <c:w val="0.7219235428087587"/>
          <c:h val="0.53478556716052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'consolidado ren -gast. presup'!$B$6</c:f>
              <c:strCache>
                <c:ptCount val="1"/>
                <c:pt idx="0">
                  <c:v> Renta 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5"/>
            <c:dispRSqr val="0"/>
            <c:dispEq val="0"/>
          </c:trendline>
          <c:cat>
            <c:numRef>
              <c:f>'consolidado ren -gast. presup'!$A$7:$A$36</c:f>
              <c:numCache>
                <c:formatCode>General</c:formatCode>
                <c:ptCount val="2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1885</c:v>
                </c:pt>
                <c:pt idx="26">
                  <c:v>1886</c:v>
                </c:pt>
              </c:numCache>
            </c:numRef>
          </c:cat>
          <c:val>
            <c:numRef>
              <c:f>'consolidado ren -gast. presup'!$B$7:$B$36</c:f>
              <c:numCache>
                <c:formatCode>_(* #\ ##0.00_);_(* \(#\ ##0.00\);_(* "-"??_);_(@_)</c:formatCode>
                <c:ptCount val="27"/>
                <c:pt idx="0">
                  <c:v>73158</c:v>
                </c:pt>
                <c:pt idx="1">
                  <c:v>74489.8</c:v>
                </c:pt>
                <c:pt idx="2">
                  <c:v>59686.090000000004</c:v>
                </c:pt>
                <c:pt idx="3">
                  <c:v>72202.659999999989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120860</c:v>
                </c:pt>
                <c:pt idx="8">
                  <c:v>120068.86</c:v>
                </c:pt>
                <c:pt idx="9">
                  <c:v>120410</c:v>
                </c:pt>
                <c:pt idx="10">
                  <c:v>100415</c:v>
                </c:pt>
                <c:pt idx="11">
                  <c:v>126554.9</c:v>
                </c:pt>
                <c:pt idx="12">
                  <c:v>126154.9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229356.41000000003</c:v>
                </c:pt>
                <c:pt idx="17">
                  <c:v>82540.12000000001</c:v>
                </c:pt>
                <c:pt idx="18">
                  <c:v>98306.92</c:v>
                </c:pt>
                <c:pt idx="19" formatCode="_(&quot;$&quot;\ * #\ ##0.00_);_(&quot;$&quot;\ * \(#\ ##0.00\);_(&quot;$&quot;\ * &quot;-&quot;??_);_(@_)">
                  <c:v>181474.8</c:v>
                </c:pt>
                <c:pt idx="20">
                  <c:v>464818.52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302934.94999999995</c:v>
                </c:pt>
                <c:pt idx="26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1C4B-A5AA-D5C35F4E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06688"/>
        <c:axId val="119908224"/>
      </c:barChart>
      <c:catAx>
        <c:axId val="1199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08224"/>
        <c:crosses val="autoZero"/>
        <c:auto val="1"/>
        <c:lblAlgn val="ctr"/>
        <c:lblOffset val="100"/>
        <c:noMultiLvlLbl val="0"/>
      </c:catAx>
      <c:valAx>
        <c:axId val="119908224"/>
        <c:scaling>
          <c:orientation val="minMax"/>
        </c:scaling>
        <c:delete val="0"/>
        <c:axPos val="l"/>
        <c:majorGridlines/>
        <c:numFmt formatCode="_(* #\ ##0.00_);_(* \(#\ ##0.00\);_(* &quot;-&quot;??_);_(@_)" sourceLinked="1"/>
        <c:majorTickMark val="out"/>
        <c:minorTickMark val="none"/>
        <c:tickLblPos val="nextTo"/>
        <c:crossAx val="11990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7744337312263434E-2"/>
          <c:y val="0.83252577547854878"/>
          <c:w val="0.77912510936132995"/>
          <c:h val="8.8730679498396428E-2"/>
        </c:manualLayout>
      </c:layout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81576009895316"/>
          <c:y val="3.1272210376688002E-2"/>
          <c:w val="0.71381075210426281"/>
          <c:h val="0.677382043662452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'consolidado ren -gast. presup'!$B$42</c:f>
              <c:strCache>
                <c:ptCount val="1"/>
                <c:pt idx="0">
                  <c:v>Renta pres </c:v>
                </c:pt>
              </c:strCache>
            </c:strRef>
          </c:tx>
          <c:invertIfNegative val="0"/>
          <c:trendline>
            <c:spPr>
              <a:ln cap="flat">
                <a:prstDash val="sysDash"/>
                <a:miter lim="800000"/>
              </a:ln>
            </c:spPr>
            <c:trendlineType val="poly"/>
            <c:order val="5"/>
            <c:dispRSqr val="0"/>
            <c:dispEq val="0"/>
          </c:trendline>
          <c:cat>
            <c:numRef>
              <c:f>'consolidado ren -gast. presup'!$A$43:$A$68</c:f>
              <c:numCache>
                <c:formatCode>General</c:formatCode>
                <c:ptCount val="26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</c:numCache>
            </c:numRef>
          </c:cat>
          <c:val>
            <c:numRef>
              <c:f>'consolidado ren -gast. presup'!$B$43:$B$68</c:f>
              <c:numCache>
                <c:formatCode>General</c:formatCode>
                <c:ptCount val="26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6">
                  <c:v>81677.2</c:v>
                </c:pt>
                <c:pt idx="7">
                  <c:v>93200</c:v>
                </c:pt>
                <c:pt idx="8">
                  <c:v>120280</c:v>
                </c:pt>
                <c:pt idx="9">
                  <c:v>120410</c:v>
                </c:pt>
                <c:pt idx="10">
                  <c:v>100415</c:v>
                </c:pt>
                <c:pt idx="11">
                  <c:v>100415</c:v>
                </c:pt>
                <c:pt idx="12">
                  <c:v>126554.9</c:v>
                </c:pt>
                <c:pt idx="13">
                  <c:v>45690</c:v>
                </c:pt>
                <c:pt idx="14">
                  <c:v>96138.5</c:v>
                </c:pt>
                <c:pt idx="15">
                  <c:v>102978</c:v>
                </c:pt>
                <c:pt idx="16">
                  <c:v>381041.23</c:v>
                </c:pt>
                <c:pt idx="17">
                  <c:v>710358.42999999993</c:v>
                </c:pt>
                <c:pt idx="18">
                  <c:v>82540.12000000001</c:v>
                </c:pt>
                <c:pt idx="19">
                  <c:v>73772.009999999995</c:v>
                </c:pt>
                <c:pt idx="20">
                  <c:v>68445.48</c:v>
                </c:pt>
                <c:pt idx="21">
                  <c:v>226919.15</c:v>
                </c:pt>
                <c:pt idx="22">
                  <c:v>564898.65</c:v>
                </c:pt>
                <c:pt idx="23">
                  <c:v>582933</c:v>
                </c:pt>
                <c:pt idx="24">
                  <c:v>597399</c:v>
                </c:pt>
                <c:pt idx="25">
                  <c:v>273751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8342-885B-2D20613CD69E}"/>
            </c:ext>
          </c:extLst>
        </c:ser>
        <c:ser>
          <c:idx val="1"/>
          <c:order val="1"/>
          <c:tx>
            <c:strRef>
              <c:f>'consolidado ren -gast. presup'!$C$42</c:f>
              <c:strCache>
                <c:ptCount val="1"/>
                <c:pt idx="0">
                  <c:v> Renta Efectiva </c:v>
                </c:pt>
              </c:strCache>
            </c:strRef>
          </c:tx>
          <c:invertIfNegative val="0"/>
          <c:val>
            <c:numRef>
              <c:f>'consolidado ren -gast. presup'!$C$43:$C$68</c:f>
              <c:numCache>
                <c:formatCode>_(* #\ ##0.00_);_(* \(#\ ##0.00\);_(* "-"??_);_(@_)</c:formatCode>
                <c:ptCount val="26"/>
                <c:pt idx="0">
                  <c:v>73158</c:v>
                </c:pt>
                <c:pt idx="1">
                  <c:v>74489.8</c:v>
                </c:pt>
                <c:pt idx="2">
                  <c:v>59686.090000000004</c:v>
                </c:pt>
                <c:pt idx="3">
                  <c:v>72202.659999999989</c:v>
                </c:pt>
                <c:pt idx="4">
                  <c:v>0</c:v>
                </c:pt>
                <c:pt idx="5">
                  <c:v>50671</c:v>
                </c:pt>
                <c:pt idx="6">
                  <c:v>81677.2</c:v>
                </c:pt>
                <c:pt idx="7">
                  <c:v>93200</c:v>
                </c:pt>
                <c:pt idx="8">
                  <c:v>120860</c:v>
                </c:pt>
                <c:pt idx="9">
                  <c:v>120068.86</c:v>
                </c:pt>
                <c:pt idx="10">
                  <c:v>120410</c:v>
                </c:pt>
                <c:pt idx="11">
                  <c:v>100415</c:v>
                </c:pt>
                <c:pt idx="12">
                  <c:v>126554.9</c:v>
                </c:pt>
                <c:pt idx="13">
                  <c:v>126154.9</c:v>
                </c:pt>
                <c:pt idx="14">
                  <c:v>96138.5</c:v>
                </c:pt>
                <c:pt idx="15">
                  <c:v>102978</c:v>
                </c:pt>
                <c:pt idx="16">
                  <c:v>381041.23</c:v>
                </c:pt>
                <c:pt idx="17">
                  <c:v>229356.41000000003</c:v>
                </c:pt>
                <c:pt idx="18">
                  <c:v>82540.12000000001</c:v>
                </c:pt>
                <c:pt idx="19">
                  <c:v>98306.92</c:v>
                </c:pt>
                <c:pt idx="20">
                  <c:v>181474.8</c:v>
                </c:pt>
                <c:pt idx="21">
                  <c:v>464818.52</c:v>
                </c:pt>
                <c:pt idx="22">
                  <c:v>564898.65</c:v>
                </c:pt>
                <c:pt idx="23">
                  <c:v>582933</c:v>
                </c:pt>
                <c:pt idx="24">
                  <c:v>597399</c:v>
                </c:pt>
                <c:pt idx="25">
                  <c:v>273751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8342-885B-2D20613C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3456"/>
        <c:axId val="119747712"/>
      </c:barChart>
      <c:catAx>
        <c:axId val="11776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747712"/>
        <c:crosses val="autoZero"/>
        <c:auto val="1"/>
        <c:lblAlgn val="ctr"/>
        <c:lblOffset val="100"/>
        <c:noMultiLvlLbl val="0"/>
      </c:catAx>
      <c:valAx>
        <c:axId val="119747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76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3927203065134108E-2"/>
          <c:y val="0.82089731320898562"/>
          <c:w val="0.84411877394635959"/>
          <c:h val="8.59949968940452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Deficit ò superavit Estado Soberano de Boyacà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'cuadro fiscal '!$D$3</c:f>
              <c:strCache>
                <c:ptCount val="1"/>
                <c:pt idx="0">
                  <c:v>deficit o superavit</c:v>
                </c:pt>
              </c:strCache>
            </c:strRef>
          </c:tx>
          <c:invertIfNegative val="0"/>
          <c:trendline>
            <c:trendlineType val="poly"/>
            <c:order val="6"/>
            <c:dispRSqr val="1"/>
            <c:dispEq val="0"/>
            <c:trendlineLbl>
              <c:numFmt formatCode="General" sourceLinked="0"/>
            </c:trendlineLbl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'!$D$4:$D$33</c:f>
              <c:numCache>
                <c:formatCode>_("$"\ * #\ ##0.00_);_("$"\ * \(#\ ##0.00\);_("$"\ * "-"??_);_(@_)</c:formatCode>
                <c:ptCount val="28"/>
                <c:pt idx="0">
                  <c:v>-783.60000000000582</c:v>
                </c:pt>
                <c:pt idx="1">
                  <c:v>149.91999999999825</c:v>
                </c:pt>
                <c:pt idx="2">
                  <c:v>33644.720000000001</c:v>
                </c:pt>
                <c:pt idx="3">
                  <c:v>63949.5</c:v>
                </c:pt>
                <c:pt idx="4">
                  <c:v>33644.720000000001</c:v>
                </c:pt>
                <c:pt idx="5">
                  <c:v>12516.449999999997</c:v>
                </c:pt>
                <c:pt idx="6">
                  <c:v>6612.5500000000029</c:v>
                </c:pt>
                <c:pt idx="7">
                  <c:v>324.05000000000291</c:v>
                </c:pt>
                <c:pt idx="8">
                  <c:v>-722.25</c:v>
                </c:pt>
                <c:pt idx="9">
                  <c:v>97743.25</c:v>
                </c:pt>
                <c:pt idx="10">
                  <c:v>79232.850000000006</c:v>
                </c:pt>
                <c:pt idx="11">
                  <c:v>71975.920000000013</c:v>
                </c:pt>
                <c:pt idx="12">
                  <c:v>57288</c:v>
                </c:pt>
                <c:pt idx="13">
                  <c:v>-25226.199999999997</c:v>
                </c:pt>
                <c:pt idx="14">
                  <c:v>-37445</c:v>
                </c:pt>
                <c:pt idx="15">
                  <c:v>39287</c:v>
                </c:pt>
                <c:pt idx="16">
                  <c:v>-625609.57999999996</c:v>
                </c:pt>
                <c:pt idx="17">
                  <c:v>-14711.000000000015</c:v>
                </c:pt>
                <c:pt idx="18">
                  <c:v>44612.59</c:v>
                </c:pt>
                <c:pt idx="19">
                  <c:v>85405.75</c:v>
                </c:pt>
                <c:pt idx="20">
                  <c:v>82058.850000000006</c:v>
                </c:pt>
                <c:pt idx="21">
                  <c:v>-158394.65000000002</c:v>
                </c:pt>
                <c:pt idx="22">
                  <c:v>-3368</c:v>
                </c:pt>
                <c:pt idx="23">
                  <c:v>89131.599999999977</c:v>
                </c:pt>
                <c:pt idx="24">
                  <c:v>70684.429999999993</c:v>
                </c:pt>
                <c:pt idx="25">
                  <c:v>112695</c:v>
                </c:pt>
                <c:pt idx="26">
                  <c:v>123364.0500000001</c:v>
                </c:pt>
                <c:pt idx="27">
                  <c:v>-71343.099999999977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1444-951F-4AD4092D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9768576"/>
        <c:axId val="119770112"/>
      </c:barChart>
      <c:catAx>
        <c:axId val="1197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9770112"/>
        <c:crosses val="autoZero"/>
        <c:auto val="1"/>
        <c:lblAlgn val="ctr"/>
        <c:lblOffset val="100"/>
        <c:noMultiLvlLbl val="0"/>
      </c:catAx>
      <c:valAx>
        <c:axId val="119770112"/>
        <c:scaling>
          <c:orientation val="minMax"/>
        </c:scaling>
        <c:delete val="0"/>
        <c:axPos val="b"/>
        <c:majorGridlines/>
        <c:numFmt formatCode="_(&quot;$&quot;\ * #\ ##0.00_);_(&quot;$&quot;\ * \(#\ ##0.00\);_(&quot;$&quot;\ * &quot;-&quot;??_);_(@_)" sourceLinked="1"/>
        <c:majorTickMark val="none"/>
        <c:minorTickMark val="none"/>
        <c:tickLblPos val="nextTo"/>
        <c:crossAx val="119768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Balance Fiscal</a:t>
            </a:r>
            <a:r>
              <a:rPr lang="es-CO" baseline="0"/>
              <a:t> Estado de Boyacà 1858 a 1886</a:t>
            </a:r>
            <a:endParaRPr lang="es-C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019972910650179E-2"/>
          <c:y val="7.6706509229179071E-2"/>
          <c:w val="0.85367155375781056"/>
          <c:h val="0.77698416899082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'cuadro fiscal '!$B$3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trendline>
            <c:spPr>
              <a:ln>
                <a:solidFill>
                  <a:srgbClr val="4F81BD">
                    <a:lumMod val="60000"/>
                    <a:lumOff val="40000"/>
                  </a:srgbClr>
                </a:solidFill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'!$B$4:$B$33</c:f>
              <c:numCache>
                <c:formatCode>_("$"\ * #\ ##0.00_);_("$"\ * \(#\ ##0.00\);_("$"\ 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341754.23</c:v>
                </c:pt>
                <c:pt idx="16">
                  <c:v>671071.42999999993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0-2C4C-9453-2B4E75316E2D}"/>
            </c:ext>
          </c:extLst>
        </c:ser>
        <c:ser>
          <c:idx val="1"/>
          <c:order val="1"/>
          <c:tx>
            <c:strRef>
              <c:f>'cuadro fiscal '!$C$3</c:f>
              <c:strCache>
                <c:ptCount val="1"/>
                <c:pt idx="0">
                  <c:v>GASTOS</c:v>
                </c:pt>
              </c:strCache>
            </c:strRef>
          </c:tx>
          <c:invertIfNegative val="0"/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poly"/>
            <c:order val="4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'!$C$4:$C$33</c:f>
              <c:numCache>
                <c:formatCode>_("$"\ * #\ ##0.00_);_("$"\ * \(#\ ##0.00\);_("$"\ * "-"??_);_(@_)</c:formatCode>
                <c:ptCount val="28"/>
                <c:pt idx="0">
                  <c:v>72374.399999999994</c:v>
                </c:pt>
                <c:pt idx="1">
                  <c:v>74635.72</c:v>
                </c:pt>
                <c:pt idx="2">
                  <c:v>84315.72</c:v>
                </c:pt>
                <c:pt idx="3">
                  <c:v>136401.5</c:v>
                </c:pt>
                <c:pt idx="4">
                  <c:v>84315.72</c:v>
                </c:pt>
                <c:pt idx="5">
                  <c:v>94193.65</c:v>
                </c:pt>
                <c:pt idx="6">
                  <c:v>99812.55</c:v>
                </c:pt>
                <c:pt idx="7">
                  <c:v>120604.05</c:v>
                </c:pt>
                <c:pt idx="8">
                  <c:v>119687.75</c:v>
                </c:pt>
                <c:pt idx="9">
                  <c:v>198158.25</c:v>
                </c:pt>
                <c:pt idx="10">
                  <c:v>179647.85</c:v>
                </c:pt>
                <c:pt idx="11">
                  <c:v>198530.82</c:v>
                </c:pt>
                <c:pt idx="12">
                  <c:v>102978</c:v>
                </c:pt>
                <c:pt idx="13">
                  <c:v>70912.3</c:v>
                </c:pt>
                <c:pt idx="14">
                  <c:v>65533</c:v>
                </c:pt>
                <c:pt idx="15">
                  <c:v>381041.23</c:v>
                </c:pt>
                <c:pt idx="16">
                  <c:v>45461.85</c:v>
                </c:pt>
                <c:pt idx="17">
                  <c:v>67829.119999999995</c:v>
                </c:pt>
                <c:pt idx="18">
                  <c:v>118384.59999999999</c:v>
                </c:pt>
                <c:pt idx="19">
                  <c:v>266879.75</c:v>
                </c:pt>
                <c:pt idx="20">
                  <c:v>308978</c:v>
                </c:pt>
                <c:pt idx="21">
                  <c:v>406504</c:v>
                </c:pt>
                <c:pt idx="22">
                  <c:v>579565</c:v>
                </c:pt>
                <c:pt idx="23">
                  <c:v>686530.6</c:v>
                </c:pt>
                <c:pt idx="24">
                  <c:v>344435.43</c:v>
                </c:pt>
                <c:pt idx="25">
                  <c:v>391535</c:v>
                </c:pt>
                <c:pt idx="26">
                  <c:v>426299.00000000006</c:v>
                </c:pt>
                <c:pt idx="27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0-2C4C-9453-2B4E75316E2D}"/>
            </c:ext>
          </c:extLst>
        </c:ser>
        <c:ser>
          <c:idx val="2"/>
          <c:order val="2"/>
          <c:tx>
            <c:strRef>
              <c:f>'cuadro fiscal '!$D$3</c:f>
              <c:strCache>
                <c:ptCount val="1"/>
                <c:pt idx="0">
                  <c:v>deficit o superavit</c:v>
                </c:pt>
              </c:strCache>
            </c:strRef>
          </c:tx>
          <c:invertIfNegative val="0"/>
          <c:trendline>
            <c:spPr>
              <a:ln>
                <a:solidFill>
                  <a:schemeClr val="accent3">
                    <a:lumMod val="75000"/>
                  </a:schemeClr>
                </a:solidFill>
                <a:prstDash val="dashDot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5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'!$D$4:$D$33</c:f>
              <c:numCache>
                <c:formatCode>_("$"\ * #\ ##0.00_);_("$"\ * \(#\ ##0.00\);_("$"\ * "-"??_);_(@_)</c:formatCode>
                <c:ptCount val="28"/>
                <c:pt idx="0">
                  <c:v>-783.60000000000582</c:v>
                </c:pt>
                <c:pt idx="1">
                  <c:v>149.91999999999825</c:v>
                </c:pt>
                <c:pt idx="2">
                  <c:v>33644.720000000001</c:v>
                </c:pt>
                <c:pt idx="3">
                  <c:v>63949.5</c:v>
                </c:pt>
                <c:pt idx="4">
                  <c:v>33644.720000000001</c:v>
                </c:pt>
                <c:pt idx="5">
                  <c:v>12516.449999999997</c:v>
                </c:pt>
                <c:pt idx="6">
                  <c:v>6612.5500000000029</c:v>
                </c:pt>
                <c:pt idx="7">
                  <c:v>324.05000000000291</c:v>
                </c:pt>
                <c:pt idx="8">
                  <c:v>-722.25</c:v>
                </c:pt>
                <c:pt idx="9">
                  <c:v>97743.25</c:v>
                </c:pt>
                <c:pt idx="10">
                  <c:v>79232.850000000006</c:v>
                </c:pt>
                <c:pt idx="11">
                  <c:v>71975.920000000013</c:v>
                </c:pt>
                <c:pt idx="12">
                  <c:v>57288</c:v>
                </c:pt>
                <c:pt idx="13">
                  <c:v>-25226.199999999997</c:v>
                </c:pt>
                <c:pt idx="14">
                  <c:v>-37445</c:v>
                </c:pt>
                <c:pt idx="15">
                  <c:v>39287</c:v>
                </c:pt>
                <c:pt idx="16">
                  <c:v>-625609.57999999996</c:v>
                </c:pt>
                <c:pt idx="17">
                  <c:v>-14711.000000000015</c:v>
                </c:pt>
                <c:pt idx="18">
                  <c:v>44612.59</c:v>
                </c:pt>
                <c:pt idx="19">
                  <c:v>85405.75</c:v>
                </c:pt>
                <c:pt idx="20">
                  <c:v>82058.850000000006</c:v>
                </c:pt>
                <c:pt idx="21">
                  <c:v>-158394.65000000002</c:v>
                </c:pt>
                <c:pt idx="22">
                  <c:v>-3368</c:v>
                </c:pt>
                <c:pt idx="23">
                  <c:v>89131.599999999977</c:v>
                </c:pt>
                <c:pt idx="24">
                  <c:v>70684.429999999993</c:v>
                </c:pt>
                <c:pt idx="25">
                  <c:v>112695</c:v>
                </c:pt>
                <c:pt idx="26">
                  <c:v>123364.0500000001</c:v>
                </c:pt>
                <c:pt idx="27">
                  <c:v>-71343.099999999977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0-2C4C-9453-2B4E7531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0640"/>
        <c:axId val="120162176"/>
      </c:barChart>
      <c:catAx>
        <c:axId val="12016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162176"/>
        <c:crosses val="autoZero"/>
        <c:auto val="1"/>
        <c:lblAlgn val="ctr"/>
        <c:lblOffset val="100"/>
        <c:noMultiLvlLbl val="0"/>
      </c:catAx>
      <c:valAx>
        <c:axId val="120162176"/>
        <c:scaling>
          <c:orientation val="minMax"/>
        </c:scaling>
        <c:delete val="0"/>
        <c:axPos val="b"/>
        <c:majorGridlines/>
        <c:numFmt formatCode="_(&quot;$&quot;\ * #\ ##0.00_);_(&quot;$&quot;\ * \(#\ ##0.00\);_(&quot;$&quot;\ * &quot;-&quot;??_);_(@_)" sourceLinked="1"/>
        <c:majorTickMark val="out"/>
        <c:minorTickMark val="none"/>
        <c:tickLblPos val="nextTo"/>
        <c:crossAx val="12016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2381195418597439E-2"/>
          <c:y val="0.91532783926537264"/>
          <c:w val="0.9714875932856285"/>
          <c:h val="4.1376056919853792E-2"/>
        </c:manualLayout>
      </c:layout>
      <c:overlay val="0"/>
      <c:txPr>
        <a:bodyPr/>
        <a:lstStyle/>
        <a:p>
          <a:pPr>
            <a:defRPr sz="800"/>
          </a:pPr>
          <a:endParaRPr lang="fr-CO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4574482787325"/>
          <c:y val="2.2380307132820187E-2"/>
          <c:w val="0.80351421883189111"/>
          <c:h val="0.8091890015524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'!$B$79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6"/>
            <c:dispRSqr val="0"/>
            <c:dispEq val="0"/>
          </c:trendline>
          <c:cat>
            <c:numRef>
              <c:f>'cuadro fiscal '!$A$80:$A$107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'!$B$80:$B$107</c:f>
              <c:numCache>
                <c:formatCode>_(* #\ ##0.0_);_(* \(#\ ##0.0\);_(*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710358.43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181474.8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FE41-8BC9-675090FF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72768"/>
        <c:axId val="120274304"/>
      </c:barChart>
      <c:catAx>
        <c:axId val="1202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74304"/>
        <c:crosses val="autoZero"/>
        <c:auto val="1"/>
        <c:lblAlgn val="ctr"/>
        <c:lblOffset val="100"/>
        <c:noMultiLvlLbl val="0"/>
      </c:catAx>
      <c:valAx>
        <c:axId val="1202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pesos</a:t>
                </a:r>
              </a:p>
            </c:rich>
          </c:tx>
          <c:overlay val="0"/>
        </c:title>
        <c:numFmt formatCode="_(* #\ ##0.0_);_(* \(#\ ##0.0\);_(* &quot;-&quot;??_);_(@_)" sourceLinked="1"/>
        <c:majorTickMark val="out"/>
        <c:minorTickMark val="none"/>
        <c:tickLblPos val="nextTo"/>
        <c:crossAx val="12027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040020364732528E-2"/>
          <c:y val="0.92516369533945442"/>
          <c:w val="0.94961077288355444"/>
          <c:h val="5.6776287877140556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2">
          <a:lumMod val="60000"/>
          <a:lumOff val="40000"/>
        </a:schemeClr>
      </a:solidFill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t>composición de la rentas para el año de 1876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composición de la rentas para el año de 1877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'composicion rentas'!$A$30:$A$33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'[3]rentas desagregadas'!$C$33:$C$36</c:f>
              <c:numCache>
                <c:formatCode>General</c:formatCode>
                <c:ptCount val="4"/>
                <c:pt idx="0">
                  <c:v>157193.245</c:v>
                </c:pt>
                <c:pt idx="1">
                  <c:v>93788.42</c:v>
                </c:pt>
                <c:pt idx="2">
                  <c:v>52944.88</c:v>
                </c:pt>
                <c:pt idx="3">
                  <c:v>9237.5450000000001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9144-AA36-665021A7E1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es-CO"/>
          </a:pPr>
          <a:endParaRPr lang="fr-CO"/>
        </a:p>
      </c:txPr>
    </c:legend>
    <c:plotVisOnly val="1"/>
    <c:dispBlanksAs val="gap"/>
    <c:showDLblsOverMax val="0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8348572111591"/>
          <c:y val="6.5952877265120821E-2"/>
          <c:w val="0.76628726191053853"/>
          <c:h val="0.77678452244355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'cuadro fiscal '!$D$115</c:f>
              <c:strCache>
                <c:ptCount val="1"/>
                <c:pt idx="0">
                  <c:v>Diferencia entre rentas presupuestadas y las reales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5"/>
            <c:dispRSqr val="0"/>
            <c:dispEq val="0"/>
          </c:trendline>
          <c:cat>
            <c:numRef>
              <c:f>'cuadro fiscal '!$A$116:$A$143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'!$D$116:$D$143</c:f>
              <c:numCache>
                <c:formatCode>_(* #\ ##0.0_);_(* \(#\ ##0.0\);_(* "-"??_);_(@_)</c:formatCode>
                <c:ptCount val="28"/>
                <c:pt idx="0">
                  <c:v>-34418.087868800707</c:v>
                </c:pt>
                <c:pt idx="1">
                  <c:v>256.33922282340063</c:v>
                </c:pt>
                <c:pt idx="2">
                  <c:v>-23838.800000000003</c:v>
                </c:pt>
                <c:pt idx="3">
                  <c:v>249.34000000001106</c:v>
                </c:pt>
                <c:pt idx="4">
                  <c:v>-23838.800000000003</c:v>
                </c:pt>
                <c:pt idx="5">
                  <c:v>277.70247999999265</c:v>
                </c:pt>
                <c:pt idx="6">
                  <c:v>11522.800000000003</c:v>
                </c:pt>
                <c:pt idx="7">
                  <c:v>-580</c:v>
                </c:pt>
                <c:pt idx="8">
                  <c:v>341.13999999999942</c:v>
                </c:pt>
                <c:pt idx="9">
                  <c:v>0</c:v>
                </c:pt>
                <c:pt idx="10">
                  <c:v>0</c:v>
                </c:pt>
                <c:pt idx="11">
                  <c:v>1.0199999999895226</c:v>
                </c:pt>
                <c:pt idx="12">
                  <c:v>-80264.899999999994</c:v>
                </c:pt>
                <c:pt idx="13">
                  <c:v>0</c:v>
                </c:pt>
                <c:pt idx="14">
                  <c:v>0</c:v>
                </c:pt>
                <c:pt idx="15">
                  <c:v>39287</c:v>
                </c:pt>
                <c:pt idx="16">
                  <c:v>39287.000000000116</c:v>
                </c:pt>
                <c:pt idx="17">
                  <c:v>0</c:v>
                </c:pt>
                <c:pt idx="18">
                  <c:v>-129595.28996699998</c:v>
                </c:pt>
                <c:pt idx="19">
                  <c:v>0.79999999998835847</c:v>
                </c:pt>
                <c:pt idx="20">
                  <c:v>-211899.37000000002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-177643.27387499996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D-BA47-BB31-79F4A3E9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80640"/>
        <c:axId val="118082176"/>
      </c:barChart>
      <c:catAx>
        <c:axId val="11808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082176"/>
        <c:crosses val="autoZero"/>
        <c:auto val="1"/>
        <c:lblAlgn val="ctr"/>
        <c:lblOffset val="100"/>
        <c:noMultiLvlLbl val="0"/>
      </c:catAx>
      <c:valAx>
        <c:axId val="118082176"/>
        <c:scaling>
          <c:orientation val="minMax"/>
        </c:scaling>
        <c:delete val="0"/>
        <c:axPos val="b"/>
        <c:majorGridlines/>
        <c:numFmt formatCode="_(* #\ ##0.0_);_(* \(#\ ##0.0\);_(* &quot;-&quot;??_);_(@_)" sourceLinked="1"/>
        <c:majorTickMark val="out"/>
        <c:minorTickMark val="none"/>
        <c:tickLblPos val="nextTo"/>
        <c:crossAx val="118080640"/>
        <c:crosses val="autoZero"/>
        <c:crossBetween val="between"/>
      </c:valAx>
      <c:spPr>
        <a:ln>
          <a:solidFill>
            <a:sysClr val="windowText" lastClr="000000"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2.0594221870233506E-2"/>
          <c:y val="0.92983222467731941"/>
          <c:w val="0.9373281927406435"/>
          <c:h val="3.3322534856040302E-2"/>
        </c:manualLayout>
      </c:layout>
      <c:overlay val="0"/>
    </c:legend>
    <c:plotVisOnly val="1"/>
    <c:dispBlanksAs val="gap"/>
    <c:showDLblsOverMax val="0"/>
  </c:chart>
  <c:spPr>
    <a:effectLst>
      <a:outerShdw blurRad="50800" dist="50800" dir="5400000" algn="ctr" rotWithShape="0">
        <a:schemeClr val="tx1"/>
      </a:outerShdw>
    </a:effec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comportamiento</a:t>
            </a:r>
            <a:r>
              <a:rPr lang="es-CO" baseline="0"/>
              <a:t> de las rentas para 1877</a:t>
            </a:r>
            <a:endParaRPr lang="es-CO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'composicion rentas'!$D$37</c:f>
              <c:strCache>
                <c:ptCount val="1"/>
                <c:pt idx="0">
                  <c:v>se presupuesto</c:v>
                </c:pt>
              </c:strCache>
            </c:strRef>
          </c:tx>
          <c:marker>
            <c:symbol val="none"/>
          </c:marker>
          <c:cat>
            <c:strRef>
              <c:f>'composicion rentas'!$A$38:$A$41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'composicion rentas'!$D$38:$D$41</c:f>
              <c:numCache>
                <c:formatCode>_("$"\ * #\ ##0.00_);_("$"\ * \(#\ ##0.00\);_("$"\ * "-"??_);_(@_)</c:formatCode>
                <c:ptCount val="4"/>
                <c:pt idx="0">
                  <c:v>28922</c:v>
                </c:pt>
                <c:pt idx="1">
                  <c:v>10300</c:v>
                </c:pt>
                <c:pt idx="2">
                  <c:v>49108.800000000003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3142-963B-C222BF98AAA7}"/>
            </c:ext>
          </c:extLst>
        </c:ser>
        <c:ser>
          <c:idx val="1"/>
          <c:order val="1"/>
          <c:tx>
            <c:strRef>
              <c:f>'composicion rentas'!$E$37</c:f>
              <c:strCache>
                <c:ptCount val="1"/>
                <c:pt idx="0">
                  <c:v>produjo</c:v>
                </c:pt>
              </c:strCache>
            </c:strRef>
          </c:tx>
          <c:marker>
            <c:symbol val="none"/>
          </c:marker>
          <c:cat>
            <c:strRef>
              <c:f>'composicion rentas'!$A$38:$A$41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'composicion rentas'!$E$38:$E$41</c:f>
              <c:numCache>
                <c:formatCode>_("$"\ * #\ ##0.00_);_("$"\ * \(#\ ##0.00\);_("$"\ * "-"??_);_(@_)</c:formatCode>
                <c:ptCount val="4"/>
                <c:pt idx="0">
                  <c:v>6370.05</c:v>
                </c:pt>
                <c:pt idx="1">
                  <c:v>1814</c:v>
                </c:pt>
                <c:pt idx="2">
                  <c:v>20917.5</c:v>
                </c:pt>
                <c:pt idx="3">
                  <c:v>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3142-963B-C222BF98AAA7}"/>
            </c:ext>
          </c:extLst>
        </c:ser>
        <c:ser>
          <c:idx val="2"/>
          <c:order val="2"/>
          <c:tx>
            <c:strRef>
              <c:f>'composicion rentas'!$F$37</c:f>
              <c:strCache>
                <c:ptCount val="1"/>
                <c:pt idx="0">
                  <c:v>diferencia</c:v>
                </c:pt>
              </c:strCache>
            </c:strRef>
          </c:tx>
          <c:marker>
            <c:symbol val="none"/>
          </c:marker>
          <c:val>
            <c:numRef>
              <c:f>'composicion rentas'!$F$38:$F$41</c:f>
              <c:numCache>
                <c:formatCode>_("$"\ * #\ ##0.00_);_("$"\ * \(#\ ##0.00\);_("$"\ * "-"??_);_(@_)</c:formatCode>
                <c:ptCount val="4"/>
                <c:pt idx="0">
                  <c:v>22551.95</c:v>
                </c:pt>
                <c:pt idx="1">
                  <c:v>8486</c:v>
                </c:pt>
                <c:pt idx="2">
                  <c:v>28191.300000000003</c:v>
                </c:pt>
                <c:pt idx="3">
                  <c:v>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0-3142-963B-C222BF98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70912"/>
        <c:axId val="120072448"/>
      </c:lineChart>
      <c:catAx>
        <c:axId val="12007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0072448"/>
        <c:crosses val="autoZero"/>
        <c:auto val="1"/>
        <c:lblAlgn val="ctr"/>
        <c:lblOffset val="100"/>
        <c:noMultiLvlLbl val="0"/>
      </c:catAx>
      <c:valAx>
        <c:axId val="120072448"/>
        <c:scaling>
          <c:orientation val="minMax"/>
        </c:scaling>
        <c:delete val="0"/>
        <c:axPos val="l"/>
        <c:majorGridlines/>
        <c:numFmt formatCode="_(&quot;$&quot;\ * #\ ##0.00_);_(&quot;$&quot;\ * \(#\ ##0.00\);_(&quot;$&quot;\ 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20070912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fr-CO"/>
        </a:p>
      </c:txPr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706177298356"/>
          <c:y val="9.2951662292213535E-2"/>
          <c:w val="0.76106848223382295"/>
          <c:h val="0.6553614915929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'!$B$115</c:f>
              <c:strCache>
                <c:ptCount val="1"/>
                <c:pt idx="0">
                  <c:v>Rentas presupuestadas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val>
            <c:numRef>
              <c:f>'cuadro fiscal '!$B$118:$B$143</c:f>
              <c:numCache>
                <c:formatCode>_("$"\ * #\ ##0.00_);_("$"\ * \(#\ ##0.00\);_("$"\ * "-"??_);_(@_)</c:formatCode>
                <c:ptCount val="26"/>
                <c:pt idx="0" formatCode="General">
                  <c:v>74509.8</c:v>
                </c:pt>
                <c:pt idx="1">
                  <c:v>72202.659999999989</c:v>
                </c:pt>
                <c:pt idx="2" formatCode="General">
                  <c:v>74509.8</c:v>
                </c:pt>
                <c:pt idx="3" formatCode="_(* #\ ##0.0000_);_(* \(#\ ##0.0000\);_(* &quot;-&quot;????_);_(@_)">
                  <c:v>81399.497520000004</c:v>
                </c:pt>
                <c:pt idx="4">
                  <c:v>81677.2</c:v>
                </c:pt>
                <c:pt idx="5">
                  <c:v>120860</c:v>
                </c:pt>
                <c:pt idx="6">
                  <c:v>120068.86</c:v>
                </c:pt>
                <c:pt idx="7">
                  <c:v>100415</c:v>
                </c:pt>
                <c:pt idx="8">
                  <c:v>100415</c:v>
                </c:pt>
                <c:pt idx="9">
                  <c:v>126553.88</c:v>
                </c:pt>
                <c:pt idx="10">
                  <c:v>125954.9</c:v>
                </c:pt>
                <c:pt idx="11">
                  <c:v>96138.5</c:v>
                </c:pt>
                <c:pt idx="12">
                  <c:v>102978</c:v>
                </c:pt>
                <c:pt idx="13">
                  <c:v>341754.23</c:v>
                </c:pt>
                <c:pt idx="14">
                  <c:v>671071.42999999993</c:v>
                </c:pt>
                <c:pt idx="15">
                  <c:v>82540.12000000001</c:v>
                </c:pt>
                <c:pt idx="16">
                  <c:v>203367.29996699997</c:v>
                </c:pt>
                <c:pt idx="17">
                  <c:v>181474</c:v>
                </c:pt>
                <c:pt idx="18">
                  <c:v>438818.52</c:v>
                </c:pt>
                <c:pt idx="19">
                  <c:v>564898.65</c:v>
                </c:pt>
                <c:pt idx="20">
                  <c:v>582933</c:v>
                </c:pt>
                <c:pt idx="21">
                  <c:v>597399</c:v>
                </c:pt>
                <c:pt idx="22">
                  <c:v>273751</c:v>
                </c:pt>
                <c:pt idx="23">
                  <c:v>278840</c:v>
                </c:pt>
                <c:pt idx="24">
                  <c:v>302934.94999999995</c:v>
                </c:pt>
                <c:pt idx="25">
                  <c:v>555206.02387499996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7-8F41-9A24-3F51447D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62176"/>
        <c:axId val="118584832"/>
      </c:barChart>
      <c:dateAx>
        <c:axId val="1185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 sz="1100" b="1"/>
                  <a:t>Años</a:t>
                </a:r>
              </a:p>
            </c:rich>
          </c:tx>
          <c:layout>
            <c:manualLayout>
              <c:xMode val="edge"/>
              <c:yMode val="edge"/>
              <c:x val="0.47943853893263361"/>
              <c:y val="0.819097404491105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584832"/>
        <c:crosses val="autoZero"/>
        <c:auto val="0"/>
        <c:lblOffset val="100"/>
        <c:baseTimeUnit val="days"/>
      </c:dateAx>
      <c:valAx>
        <c:axId val="1185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 sz="1200"/>
                  <a:t>Miles de pesos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6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569269540282413E-2"/>
          <c:y val="0.89076184183188312"/>
          <c:w val="0.96586111111111139"/>
          <c:h val="7.0212160979877508E-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ysClr val="windowText" lastClr="000000">
          <a:shade val="95000"/>
          <a:satMod val="105000"/>
        </a:sysClr>
      </a:solidFill>
    </a:ln>
    <a:scene3d>
      <a:camera prst="orthographicFront"/>
      <a:lightRig rig="threePt" dir="t"/>
    </a:scene3d>
    <a:sp3d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Comportamiento</a:t>
            </a:r>
            <a:r>
              <a:rPr lang="es-CO" baseline="0"/>
              <a:t> renta de </a:t>
            </a:r>
            <a:r>
              <a:rPr lang="es-CO"/>
              <a:t>Aguardientes  ESB</a:t>
            </a:r>
            <a:r>
              <a:rPr lang="es-CO" baseline="0"/>
              <a:t> de 1857 a 1886</a:t>
            </a:r>
            <a:endParaRPr lang="es-CO"/>
          </a:p>
        </c:rich>
      </c:tx>
      <c:layout>
        <c:manualLayout>
          <c:xMode val="edge"/>
          <c:yMode val="edge"/>
          <c:x val="0.16345106833584935"/>
          <c:y val="5.03946576266323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77534442712574"/>
          <c:y val="0.15738767427623354"/>
          <c:w val="0.6925181277586121"/>
          <c:h val="0.61732630231302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desagregado!$A$2</c:f>
              <c:strCache>
                <c:ptCount val="1"/>
                <c:pt idx="0">
                  <c:v>Aguardientes</c:v>
                </c:pt>
              </c:strCache>
            </c:strRef>
          </c:tx>
          <c:invertIfNegative val="0"/>
          <c:trendline>
            <c:trendlineType val="poly"/>
            <c:order val="5"/>
            <c:dispRSqr val="0"/>
            <c:dispEq val="0"/>
          </c:trendline>
          <c:cat>
            <c:numRef>
              <c:f>desagregado!$B$1:$AC$1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desagregado!$B$2:$AC$2</c:f>
              <c:numCache>
                <c:formatCode>General</c:formatCode>
                <c:ptCount val="28"/>
                <c:pt idx="0">
                  <c:v>30000</c:v>
                </c:pt>
                <c:pt idx="1">
                  <c:v>26927</c:v>
                </c:pt>
                <c:pt idx="2">
                  <c:v>22580.84</c:v>
                </c:pt>
                <c:pt idx="3">
                  <c:v>25875</c:v>
                </c:pt>
                <c:pt idx="4">
                  <c:v>25875.7</c:v>
                </c:pt>
                <c:pt idx="5">
                  <c:v>34673.199999999997</c:v>
                </c:pt>
                <c:pt idx="6">
                  <c:v>34673.199999999997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26000</c:v>
                </c:pt>
                <c:pt idx="13">
                  <c:v>26137</c:v>
                </c:pt>
                <c:pt idx="14">
                  <c:v>26590</c:v>
                </c:pt>
                <c:pt idx="15">
                  <c:v>23165</c:v>
                </c:pt>
                <c:pt idx="16">
                  <c:v>28922</c:v>
                </c:pt>
                <c:pt idx="17">
                  <c:v>28922</c:v>
                </c:pt>
                <c:pt idx="18">
                  <c:v>28922</c:v>
                </c:pt>
                <c:pt idx="19">
                  <c:v>28922</c:v>
                </c:pt>
                <c:pt idx="20">
                  <c:v>30000</c:v>
                </c:pt>
                <c:pt idx="21">
                  <c:v>34086.400000000001</c:v>
                </c:pt>
                <c:pt idx="22">
                  <c:v>34087</c:v>
                </c:pt>
                <c:pt idx="23">
                  <c:v>34087</c:v>
                </c:pt>
                <c:pt idx="24">
                  <c:v>34057</c:v>
                </c:pt>
                <c:pt idx="25">
                  <c:v>34087</c:v>
                </c:pt>
                <c:pt idx="26">
                  <c:v>37760</c:v>
                </c:pt>
                <c:pt idx="27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0-1B4A-8831-9ED8B7A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7040"/>
        <c:axId val="118653312"/>
      </c:barChart>
      <c:catAx>
        <c:axId val="1186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653312"/>
        <c:crosses val="autoZero"/>
        <c:auto val="1"/>
        <c:lblAlgn val="ctr"/>
        <c:lblOffset val="100"/>
        <c:noMultiLvlLbl val="0"/>
      </c:catAx>
      <c:valAx>
        <c:axId val="1186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Miles de pesos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4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485700483748729E-2"/>
          <c:y val="0.88986235671449687"/>
          <c:w val="0.80397285178755629"/>
          <c:h val="5.47605015720753E-2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1"/>
      <a:tileRect/>
    </a:gradFill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Rentas desagregadas Estado Soberano de Boyacá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'imp rentas desagr orde'!$X$6</c:f>
              <c:strCache>
                <c:ptCount val="1"/>
                <c:pt idx="0">
                  <c:v>Aguardientes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0.130909448180880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4C-D240-8589-82DFA486CF5B}"/>
                </c:ext>
              </c:extLst>
            </c:dLbl>
            <c:dLbl>
              <c:idx val="1"/>
              <c:layout>
                <c:manualLayout>
                  <c:x val="0"/>
                  <c:y val="-8.6358031265639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C-D240-8589-82DFA486CF5B}"/>
                </c:ext>
              </c:extLst>
            </c:dLbl>
            <c:dLbl>
              <c:idx val="2"/>
              <c:layout>
                <c:manualLayout>
                  <c:x val="0"/>
                  <c:y val="-9.45030777247518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C-D240-8589-82DFA486CF5B}"/>
                </c:ext>
              </c:extLst>
            </c:dLbl>
            <c:dLbl>
              <c:idx val="3"/>
              <c:layout>
                <c:manualLayout>
                  <c:x val="0"/>
                  <c:y val="-6.96709712963140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C-D240-8589-82DFA486CF5B}"/>
                </c:ext>
              </c:extLst>
            </c:dLbl>
            <c:dLbl>
              <c:idx val="4"/>
              <c:layout>
                <c:manualLayout>
                  <c:x val="-1.4638448195396312E-3"/>
                  <c:y val="-0.127942909122480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4C-D240-8589-82DFA486CF5B}"/>
                </c:ext>
              </c:extLst>
            </c:dLbl>
            <c:dLbl>
              <c:idx val="5"/>
              <c:layout>
                <c:manualLayout>
                  <c:x val="0"/>
                  <c:y val="-0.110388267425321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4C-D240-8589-82DFA486CF5B}"/>
                </c:ext>
              </c:extLst>
            </c:dLbl>
            <c:dLbl>
              <c:idx val="6"/>
              <c:layout>
                <c:manualLayout>
                  <c:x val="0"/>
                  <c:y val="-5.99936097986896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4C-D240-8589-82DFA486CF5B}"/>
                </c:ext>
              </c:extLst>
            </c:dLbl>
            <c:dLbl>
              <c:idx val="7"/>
              <c:layout>
                <c:manualLayout>
                  <c:x val="0"/>
                  <c:y val="-3.01239422875619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4C-D240-8589-82DFA486CF5B}"/>
                </c:ext>
              </c:extLst>
            </c:dLbl>
            <c:dLbl>
              <c:idx val="8"/>
              <c:layout>
                <c:manualLayout>
                  <c:x val="0"/>
                  <c:y val="-3.65958861134703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4C-D240-8589-82DFA486CF5B}"/>
                </c:ext>
              </c:extLst>
            </c:dLbl>
            <c:dLbl>
              <c:idx val="9"/>
              <c:layout>
                <c:manualLayout>
                  <c:x val="5.3673690006739621E-17"/>
                  <c:y val="-5.84419305137826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4C-D240-8589-82DFA486CF5B}"/>
                </c:ext>
              </c:extLst>
            </c:dLbl>
            <c:dLbl>
              <c:idx val="10"/>
              <c:layout>
                <c:manualLayout>
                  <c:x val="0"/>
                  <c:y val="-2.41735633276727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4C-D240-8589-82DFA486CF5B}"/>
                </c:ext>
              </c:extLst>
            </c:dLbl>
            <c:dLbl>
              <c:idx val="11"/>
              <c:layout>
                <c:manualLayout>
                  <c:x val="-5.3673690006739621E-17"/>
                  <c:y val="-6.98395354739502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4C-D240-8589-82DFA486CF5B}"/>
                </c:ext>
              </c:extLst>
            </c:dLbl>
            <c:dLbl>
              <c:idx val="12"/>
              <c:layout>
                <c:manualLayout>
                  <c:x val="0"/>
                  <c:y val="-3.39056843745292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4C-D240-8589-82DFA486CF5B}"/>
                </c:ext>
              </c:extLst>
            </c:dLbl>
            <c:dLbl>
              <c:idx val="13"/>
              <c:layout>
                <c:manualLayout>
                  <c:x val="0"/>
                  <c:y val="-8.30715059717272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4C-D240-8589-82DFA486CF5B}"/>
                </c:ext>
              </c:extLst>
            </c:dLbl>
            <c:dLbl>
              <c:idx val="14"/>
              <c:layout>
                <c:manualLayout>
                  <c:x val="1.4638448195396312E-3"/>
                  <c:y val="-3.98305088781102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4C-D240-8589-82DFA486CF5B}"/>
                </c:ext>
              </c:extLst>
            </c:dLbl>
            <c:dLbl>
              <c:idx val="15"/>
              <c:layout>
                <c:manualLayout>
                  <c:x val="0"/>
                  <c:y val="-0.19047815562219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4C-D240-8589-82DFA486CF5B}"/>
                </c:ext>
              </c:extLst>
            </c:dLbl>
            <c:dLbl>
              <c:idx val="17"/>
              <c:layout>
                <c:manualLayout>
                  <c:x val="1.4638448195396312E-3"/>
                  <c:y val="-0.183536232012877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4C-D240-8589-82DFA486CF5B}"/>
                </c:ext>
              </c:extLst>
            </c:dLbl>
            <c:dLbl>
              <c:idx val="21"/>
              <c:layout>
                <c:manualLayout>
                  <c:x val="1.0734738001347917E-16"/>
                  <c:y val="-4.53699531337620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4C-D240-8589-82DFA486CF5B}"/>
                </c:ext>
              </c:extLst>
            </c:dLbl>
            <c:dLbl>
              <c:idx val="22"/>
              <c:layout>
                <c:manualLayout>
                  <c:x val="2.9276896390791549E-3"/>
                  <c:y val="-1.47707931928642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4C-D240-8589-82DFA486CF5B}"/>
                </c:ext>
              </c:extLst>
            </c:dLbl>
            <c:dLbl>
              <c:idx val="23"/>
              <c:layout>
                <c:manualLayout>
                  <c:x val="0"/>
                  <c:y val="-5.01111777572742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4C-D240-8589-82DFA486CF5B}"/>
                </c:ext>
              </c:extLst>
            </c:dLbl>
            <c:dLbl>
              <c:idx val="24"/>
              <c:layout>
                <c:manualLayout>
                  <c:x val="2.9276896390792624E-3"/>
                  <c:y val="-1.36327469088234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4C-D240-8589-82DFA486CF5B}"/>
                </c:ext>
              </c:extLst>
            </c:dLbl>
            <c:dLbl>
              <c:idx val="25"/>
              <c:layout>
                <c:manualLayout>
                  <c:x val="1.4638448195397385E-3"/>
                  <c:y val="-3.1978306964890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1.07850916254237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orde'!$X$7:$X$34</c:f>
              <c:numCache>
                <c:formatCode>0%</c:formatCode>
                <c:ptCount val="28"/>
                <c:pt idx="0">
                  <c:v>0.46066815308924064</c:v>
                </c:pt>
                <c:pt idx="1">
                  <c:v>0.37964385917915605</c:v>
                </c:pt>
                <c:pt idx="2">
                  <c:v>0.4285976760165055</c:v>
                </c:pt>
                <c:pt idx="3">
                  <c:v>0.36598354453118032</c:v>
                </c:pt>
                <c:pt idx="4">
                  <c:v>0.44823055489874597</c:v>
                </c:pt>
                <c:pt idx="5">
                  <c:v>0.42453583305172321</c:v>
                </c:pt>
                <c:pt idx="6">
                  <c:v>0.42451504214150337</c:v>
                </c:pt>
                <c:pt idx="7">
                  <c:v>0.19884009942004971</c:v>
                </c:pt>
                <c:pt idx="8">
                  <c:v>0.19992359586577996</c:v>
                </c:pt>
                <c:pt idx="9">
                  <c:v>0.19948963900687408</c:v>
                </c:pt>
                <c:pt idx="10">
                  <c:v>0.23901525714058081</c:v>
                </c:pt>
                <c:pt idx="11">
                  <c:v>0.3156970492191431</c:v>
                </c:pt>
                <c:pt idx="12">
                  <c:v>0.29646184194022873</c:v>
                </c:pt>
                <c:pt idx="13">
                  <c:v>0.32614989143727069</c:v>
                </c:pt>
                <c:pt idx="14">
                  <c:v>0.25821049156130438</c:v>
                </c:pt>
                <c:pt idx="15">
                  <c:v>0.74644299692110394</c:v>
                </c:pt>
                <c:pt idx="16">
                  <c:v>0.48380753620317973</c:v>
                </c:pt>
                <c:pt idx="17">
                  <c:v>0.8603692311353589</c:v>
                </c:pt>
                <c:pt idx="18">
                  <c:v>0.62232914028979769</c:v>
                </c:pt>
                <c:pt idx="19">
                  <c:v>0.49872886390282151</c:v>
                </c:pt>
                <c:pt idx="20">
                  <c:v>0.33094402776752774</c:v>
                </c:pt>
                <c:pt idx="21">
                  <c:v>0.2387062979178747</c:v>
                </c:pt>
                <c:pt idx="22">
                  <c:v>0.23782678769527027</c:v>
                </c:pt>
                <c:pt idx="23">
                  <c:v>0.23064015210463282</c:v>
                </c:pt>
                <c:pt idx="24">
                  <c:v>0.21576913329954384</c:v>
                </c:pt>
                <c:pt idx="25">
                  <c:v>0.17695187201863843</c:v>
                </c:pt>
                <c:pt idx="26">
                  <c:v>0.19601908901997206</c:v>
                </c:pt>
                <c:pt idx="27">
                  <c:v>0.19476039854703378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4C-D240-8589-82DFA486CF5B}"/>
            </c:ext>
          </c:extLst>
        </c:ser>
        <c:ser>
          <c:idx val="2"/>
          <c:order val="1"/>
          <c:tx>
            <c:strRef>
              <c:f>'imp rentas desagr orde'!$Y$6</c:f>
              <c:strCache>
                <c:ptCount val="1"/>
                <c:pt idx="0">
                  <c:v>Papel Sellado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1.99812039831302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4C-D240-8589-82DFA486CF5B}"/>
                </c:ext>
              </c:extLst>
            </c:dLbl>
            <c:dLbl>
              <c:idx val="1"/>
              <c:layout>
                <c:manualLayout>
                  <c:x val="0"/>
                  <c:y val="-8.728195977601604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4C-D240-8589-82DFA486CF5B}"/>
                </c:ext>
              </c:extLst>
            </c:dLbl>
            <c:dLbl>
              <c:idx val="2"/>
              <c:layout>
                <c:manualLayout>
                  <c:x val="0"/>
                  <c:y val="-1.96577258343331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4C-D240-8589-82DFA486CF5B}"/>
                </c:ext>
              </c:extLst>
            </c:dLbl>
            <c:dLbl>
              <c:idx val="3"/>
              <c:layout>
                <c:manualLayout>
                  <c:x val="0"/>
                  <c:y val="-3.3139209408611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24C-D240-8589-82DFA486CF5B}"/>
                </c:ext>
              </c:extLst>
            </c:dLbl>
            <c:dLbl>
              <c:idx val="4"/>
              <c:layout>
                <c:manualLayout>
                  <c:x val="0"/>
                  <c:y val="-5.8669381047259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4C-D240-8589-82DFA486CF5B}"/>
                </c:ext>
              </c:extLst>
            </c:dLbl>
            <c:dLbl>
              <c:idx val="5"/>
              <c:layout>
                <c:manualLayout>
                  <c:x val="0"/>
                  <c:y val="-1.18818698433766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24C-D240-8589-82DFA486CF5B}"/>
                </c:ext>
              </c:extLst>
            </c:dLbl>
            <c:dLbl>
              <c:idx val="6"/>
              <c:layout>
                <c:manualLayout>
                  <c:x val="2.9276896390792624E-3"/>
                  <c:y val="1.83549247326027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24C-D240-8589-82DFA486CF5B}"/>
                </c:ext>
              </c:extLst>
            </c:dLbl>
            <c:dLbl>
              <c:idx val="9"/>
              <c:layout>
                <c:manualLayout>
                  <c:x val="5.3673690006739621E-17"/>
                  <c:y val="-4.424254131290543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24C-D240-8589-82DFA486CF5B}"/>
                </c:ext>
              </c:extLst>
            </c:dLbl>
            <c:dLbl>
              <c:idx val="22"/>
              <c:layout>
                <c:manualLayout>
                  <c:x val="-1.0734738001347917E-16"/>
                  <c:y val="-1.672943909873086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24C-D240-8589-82DFA486CF5B}"/>
                </c:ext>
              </c:extLst>
            </c:dLbl>
            <c:dLbl>
              <c:idx val="23"/>
              <c:layout>
                <c:manualLayout>
                  <c:x val="1.0734738001347917E-16"/>
                  <c:y val="3.063995183699319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24C-D240-8589-82DFA486CF5B}"/>
                </c:ext>
              </c:extLst>
            </c:dLbl>
            <c:dLbl>
              <c:idx val="24"/>
              <c:layout>
                <c:manualLayout>
                  <c:x val="0"/>
                  <c:y val="-7.545707160850706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24C-D240-8589-82DFA486CF5B}"/>
                </c:ext>
              </c:extLst>
            </c:dLbl>
            <c:dLbl>
              <c:idx val="25"/>
              <c:layout>
                <c:manualLayout>
                  <c:x val="1.0734738001347917E-16"/>
                  <c:y val="-1.463905282804500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1.595010754299226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4C-D240-8589-82DFA486CF5B}"/>
                </c:ext>
              </c:extLst>
            </c:dLbl>
            <c:dLbl>
              <c:idx val="27"/>
              <c:layout>
                <c:manualLayout>
                  <c:x val="0"/>
                  <c:y val="-5.289455009157623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orde'!$Y$7:$Y$34</c:f>
              <c:numCache>
                <c:formatCode>0%</c:formatCode>
                <c:ptCount val="28"/>
                <c:pt idx="0">
                  <c:v>0.15355605102974687</c:v>
                </c:pt>
                <c:pt idx="1">
                  <c:v>0.28198006400947451</c:v>
                </c:pt>
                <c:pt idx="2">
                  <c:v>0.2218531130066394</c:v>
                </c:pt>
                <c:pt idx="3">
                  <c:v>0.28642190441570636</c:v>
                </c:pt>
                <c:pt idx="4">
                  <c:v>0.35077964023000752</c:v>
                </c:pt>
                <c:pt idx="5">
                  <c:v>0.18365877668562025</c:v>
                </c:pt>
                <c:pt idx="6">
                  <c:v>0.18364978231379137</c:v>
                </c:pt>
                <c:pt idx="7">
                  <c:v>9.9420049710024855E-2</c:v>
                </c:pt>
                <c:pt idx="8">
                  <c:v>9.9961797932889979E-2</c:v>
                </c:pt>
                <c:pt idx="9">
                  <c:v>9.9744819503437041E-2</c:v>
                </c:pt>
                <c:pt idx="10">
                  <c:v>0.1195076285702904</c:v>
                </c:pt>
                <c:pt idx="11">
                  <c:v>0.13154043717464295</c:v>
                </c:pt>
                <c:pt idx="12">
                  <c:v>0.11402378536162644</c:v>
                </c:pt>
                <c:pt idx="13">
                  <c:v>0.12478474631261074</c:v>
                </c:pt>
                <c:pt idx="14">
                  <c:v>0.11652974421721145</c:v>
                </c:pt>
                <c:pt idx="18">
                  <c:v>0.24322951856745087</c:v>
                </c:pt>
                <c:pt idx="19">
                  <c:v>8.3702022867861686E-2</c:v>
                </c:pt>
                <c:pt idx="20">
                  <c:v>0.1323776111070111</c:v>
                </c:pt>
                <c:pt idx="21">
                  <c:v>9.804168732545078E-2</c:v>
                </c:pt>
                <c:pt idx="22">
                  <c:v>9.7678734641763243E-2</c:v>
                </c:pt>
                <c:pt idx="23">
                  <c:v>9.4727084503325593E-2</c:v>
                </c:pt>
                <c:pt idx="24">
                  <c:v>0.11403953370501774</c:v>
                </c:pt>
                <c:pt idx="25">
                  <c:v>0.11939722053652958</c:v>
                </c:pt>
                <c:pt idx="26">
                  <c:v>0.12458840403811783</c:v>
                </c:pt>
                <c:pt idx="27">
                  <c:v>0.12378838890701301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4C-D240-8589-82DFA486CF5B}"/>
            </c:ext>
          </c:extLst>
        </c:ser>
        <c:ser>
          <c:idx val="3"/>
          <c:order val="2"/>
          <c:tx>
            <c:strRef>
              <c:f>'imp rentas desagr orde'!$Z$6</c:f>
              <c:strCache>
                <c:ptCount val="1"/>
                <c:pt idx="0">
                  <c:v>Derecho de deguello</c:v>
                </c:pt>
              </c:strCache>
            </c:strRef>
          </c:tx>
          <c:invertIfNegative val="0"/>
          <c:dLbls>
            <c:dLbl>
              <c:idx val="18"/>
              <c:layout>
                <c:manualLayout>
                  <c:x val="0"/>
                  <c:y val="1.6126290440522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orde'!$Z$7:$Z$34</c:f>
              <c:numCache>
                <c:formatCode>0%</c:formatCode>
                <c:ptCount val="28"/>
                <c:pt idx="13">
                  <c:v>2.4956949262522149E-2</c:v>
                </c:pt>
                <c:pt idx="14">
                  <c:v>4.8554060090504766E-2</c:v>
                </c:pt>
                <c:pt idx="15">
                  <c:v>0.22882594328451034</c:v>
                </c:pt>
                <c:pt idx="16">
                  <c:v>9.7143742293614402E-2</c:v>
                </c:pt>
                <c:pt idx="17">
                  <c:v>0.1356802455987958</c:v>
                </c:pt>
                <c:pt idx="18">
                  <c:v>9.1406340776953893E-2</c:v>
                </c:pt>
                <c:pt idx="19">
                  <c:v>3.1280484030140318E-2</c:v>
                </c:pt>
                <c:pt idx="20">
                  <c:v>1.9064251348900281E-2</c:v>
                </c:pt>
                <c:pt idx="21">
                  <c:v>0.16807146398648706</c:v>
                </c:pt>
                <c:pt idx="22">
                  <c:v>0.16744925938587985</c:v>
                </c:pt>
                <c:pt idx="23">
                  <c:v>0.18945416900665119</c:v>
                </c:pt>
                <c:pt idx="24">
                  <c:v>0.15331981753674606</c:v>
                </c:pt>
                <c:pt idx="25">
                  <c:v>0.12458840403811783</c:v>
                </c:pt>
                <c:pt idx="26">
                  <c:v>0.24285887819562768</c:v>
                </c:pt>
                <c:pt idx="27">
                  <c:v>0.24129941703405597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24C-D240-8589-82DFA486CF5B}"/>
            </c:ext>
          </c:extLst>
        </c:ser>
        <c:ser>
          <c:idx val="4"/>
          <c:order val="3"/>
          <c:tx>
            <c:strRef>
              <c:f>'imp rentas desagr orde'!$AA$6</c:f>
              <c:strCache>
                <c:ptCount val="1"/>
                <c:pt idx="0">
                  <c:v>Impuesto directo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1.01986089169815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4C-D240-8589-82DFA486CF5B}"/>
                </c:ext>
              </c:extLst>
            </c:dLbl>
            <c:dLbl>
              <c:idx val="1"/>
              <c:layout>
                <c:manualLayout>
                  <c:x val="0"/>
                  <c:y val="4.70886093629940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4C-D240-8589-82DFA486CF5B}"/>
                </c:ext>
              </c:extLst>
            </c:dLbl>
            <c:dLbl>
              <c:idx val="2"/>
              <c:layout>
                <c:manualLayout>
                  <c:x val="0"/>
                  <c:y val="-3.91099049548820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4C-D240-8589-82DFA486CF5B}"/>
                </c:ext>
              </c:extLst>
            </c:dLbl>
            <c:dLbl>
              <c:idx val="3"/>
              <c:layout>
                <c:manualLayout>
                  <c:x val="0"/>
                  <c:y val="8.241708967757098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4C-D240-8589-82DFA486CF5B}"/>
                </c:ext>
              </c:extLst>
            </c:dLbl>
            <c:dLbl>
              <c:idx val="4"/>
              <c:layout>
                <c:manualLayout>
                  <c:x val="0"/>
                  <c:y val="-6.72955179229590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24C-D240-8589-82DFA486CF5B}"/>
                </c:ext>
              </c:extLst>
            </c:dLbl>
            <c:dLbl>
              <c:idx val="5"/>
              <c:layout>
                <c:manualLayout>
                  <c:x val="0"/>
                  <c:y val="1.76227340062038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24C-D240-8589-82DFA486CF5B}"/>
                </c:ext>
              </c:extLst>
            </c:dLbl>
            <c:dLbl>
              <c:idx val="6"/>
              <c:layout>
                <c:manualLayout>
                  <c:x val="0"/>
                  <c:y val="-1.46298468748407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24C-D240-8589-82DFA486CF5B}"/>
                </c:ext>
              </c:extLst>
            </c:dLbl>
            <c:dLbl>
              <c:idx val="7"/>
              <c:layout>
                <c:manualLayout>
                  <c:x val="0"/>
                  <c:y val="-0.120999239556520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24C-D240-8589-82DFA486CF5B}"/>
                </c:ext>
              </c:extLst>
            </c:dLbl>
            <c:dLbl>
              <c:idx val="8"/>
              <c:layout>
                <c:manualLayout>
                  <c:x val="0"/>
                  <c:y val="-3.33896748250987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24C-D240-8589-82DFA486CF5B}"/>
                </c:ext>
              </c:extLst>
            </c:dLbl>
            <c:dLbl>
              <c:idx val="9"/>
              <c:layout>
                <c:manualLayout>
                  <c:x val="4.3915344586189465E-3"/>
                  <c:y val="-8.43851002599729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24C-D240-8589-82DFA486CF5B}"/>
                </c:ext>
              </c:extLst>
            </c:dLbl>
            <c:dLbl>
              <c:idx val="10"/>
              <c:layout>
                <c:manualLayout>
                  <c:x val="2.9276896390792624E-3"/>
                  <c:y val="-2.5927297413079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24C-D240-8589-82DFA486CF5B}"/>
                </c:ext>
              </c:extLst>
            </c:dLbl>
            <c:dLbl>
              <c:idx val="11"/>
              <c:layout>
                <c:manualLayout>
                  <c:x val="1.4638448195395774E-3"/>
                  <c:y val="-5.4287664768706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24C-D240-8589-82DFA486CF5B}"/>
                </c:ext>
              </c:extLst>
            </c:dLbl>
            <c:dLbl>
              <c:idx val="12"/>
              <c:layout>
                <c:manualLayout>
                  <c:x val="2.9276896390792624E-3"/>
                  <c:y val="4.24959497773984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24C-D240-8589-82DFA486CF5B}"/>
                </c:ext>
              </c:extLst>
            </c:dLbl>
            <c:dLbl>
              <c:idx val="13"/>
              <c:layout>
                <c:manualLayout>
                  <c:x val="2.9276896390792624E-3"/>
                  <c:y val="8.97215373751383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24C-D240-8589-82DFA486CF5B}"/>
                </c:ext>
              </c:extLst>
            </c:dLbl>
            <c:dLbl>
              <c:idx val="14"/>
              <c:layout>
                <c:manualLayout>
                  <c:x val="1.4638448195396312E-3"/>
                  <c:y val="3.2139093699302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24C-D240-8589-82DFA486CF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24C-D240-8589-82DFA486CF5B}"/>
                </c:ext>
              </c:extLst>
            </c:dLbl>
            <c:dLbl>
              <c:idx val="16"/>
              <c:layout>
                <c:manualLayout>
                  <c:x val="0"/>
                  <c:y val="1.89363282944495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24C-D240-8589-82DFA486CF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24C-D240-8589-82DFA486CF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24C-D240-8589-82DFA486CF5B}"/>
                </c:ext>
              </c:extLst>
            </c:dLbl>
            <c:dLbl>
              <c:idx val="19"/>
              <c:layout>
                <c:manualLayout>
                  <c:x val="-1.4638448195396312E-3"/>
                  <c:y val="6.56109872099153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24C-D240-8589-82DFA486CF5B}"/>
                </c:ext>
              </c:extLst>
            </c:dLbl>
            <c:dLbl>
              <c:idx val="20"/>
              <c:layout>
                <c:manualLayout>
                  <c:x val="0"/>
                  <c:y val="7.54205652423522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24C-D240-8589-82DFA486CF5B}"/>
                </c:ext>
              </c:extLst>
            </c:dLbl>
            <c:dLbl>
              <c:idx val="21"/>
              <c:layout>
                <c:manualLayout>
                  <c:x val="1.0734738001347917E-16"/>
                  <c:y val="1.29965837977445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24C-D240-8589-82DFA486CF5B}"/>
                </c:ext>
              </c:extLst>
            </c:dLbl>
            <c:dLbl>
              <c:idx val="22"/>
              <c:layout>
                <c:manualLayout>
                  <c:x val="-1.4639600829111411E-3"/>
                  <c:y val="1.42224040838878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24C-D240-8589-82DFA486CF5B}"/>
                </c:ext>
              </c:extLst>
            </c:dLbl>
            <c:dLbl>
              <c:idx val="23"/>
              <c:layout>
                <c:manualLayout>
                  <c:x val="0"/>
                  <c:y val="-2.7582781756530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24C-D240-8589-82DFA486CF5B}"/>
                </c:ext>
              </c:extLst>
            </c:dLbl>
            <c:dLbl>
              <c:idx val="24"/>
              <c:layout>
                <c:manualLayout>
                  <c:x val="5.8553792781585274E-3"/>
                  <c:y val="-1.38662289288825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24C-D240-8589-82DFA486CF5B}"/>
                </c:ext>
              </c:extLst>
            </c:dLbl>
            <c:dLbl>
              <c:idx val="25"/>
              <c:layout>
                <c:manualLayout>
                  <c:x val="4.391534458618996E-3"/>
                  <c:y val="-5.10879611369098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5.84008211710258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24C-D240-8589-82DFA486CF5B}"/>
                </c:ext>
              </c:extLst>
            </c:dLbl>
            <c:dLbl>
              <c:idx val="27"/>
              <c:layout>
                <c:manualLayout>
                  <c:x val="0"/>
                  <c:y val="-8.8243188269203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orde'!$AA$7:$AA$34</c:f>
              <c:numCache>
                <c:formatCode>0%</c:formatCode>
                <c:ptCount val="28"/>
                <c:pt idx="0">
                  <c:v>0.38577579588101246</c:v>
                </c:pt>
                <c:pt idx="1">
                  <c:v>0.33837607681136944</c:v>
                </c:pt>
                <c:pt idx="2">
                  <c:v>0.22021281038010529</c:v>
                </c:pt>
                <c:pt idx="3">
                  <c:v>0.328226772597981</c:v>
                </c:pt>
                <c:pt idx="4">
                  <c:v>0.20098980487124657</c:v>
                </c:pt>
                <c:pt idx="5">
                  <c:v>0.39180539026265654</c:v>
                </c:pt>
                <c:pt idx="6">
                  <c:v>0.39178620226942157</c:v>
                </c:pt>
                <c:pt idx="7">
                  <c:v>0.60149130074565038</c:v>
                </c:pt>
                <c:pt idx="8">
                  <c:v>0.46537098405559341</c:v>
                </c:pt>
                <c:pt idx="9">
                  <c:v>0.46719642248580712</c:v>
                </c:pt>
                <c:pt idx="10">
                  <c:v>0.55976377325419269</c:v>
                </c:pt>
                <c:pt idx="11">
                  <c:v>0.41384265790607355</c:v>
                </c:pt>
                <c:pt idx="12">
                  <c:v>0.50399653367692498</c:v>
                </c:pt>
                <c:pt idx="13">
                  <c:v>0.52410841298759636</c:v>
                </c:pt>
                <c:pt idx="14">
                  <c:v>0.55631299889296748</c:v>
                </c:pt>
                <c:pt idx="15">
                  <c:v>0</c:v>
                </c:pt>
                <c:pt idx="16">
                  <c:v>0.40147226571040434</c:v>
                </c:pt>
                <c:pt idx="17">
                  <c:v>0</c:v>
                </c:pt>
                <c:pt idx="18">
                  <c:v>0</c:v>
                </c:pt>
                <c:pt idx="19">
                  <c:v>0.36069984823619627</c:v>
                </c:pt>
                <c:pt idx="20">
                  <c:v>0.51761410977656097</c:v>
                </c:pt>
                <c:pt idx="21">
                  <c:v>0.46716864010577297</c:v>
                </c:pt>
                <c:pt idx="22">
                  <c:v>0.46913700837944</c:v>
                </c:pt>
                <c:pt idx="23">
                  <c:v>0.45811371309872589</c:v>
                </c:pt>
                <c:pt idx="24">
                  <c:v>0.43986315255955399</c:v>
                </c:pt>
                <c:pt idx="25">
                  <c:v>0.36210062278628469</c:v>
                </c:pt>
                <c:pt idx="26">
                  <c:v>0.37569295810766834</c:v>
                </c:pt>
                <c:pt idx="27">
                  <c:v>0.37970179892897254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24C-D240-8589-82DFA486CF5B}"/>
            </c:ext>
          </c:extLst>
        </c:ser>
        <c:ser>
          <c:idx val="5"/>
          <c:order val="4"/>
          <c:tx>
            <c:strRef>
              <c:f>'imp rentas desagr orde'!$AB$6</c:f>
              <c:strCache>
                <c:ptCount val="1"/>
                <c:pt idx="0">
                  <c:v>Instrumentos publicos</c:v>
                </c:pt>
              </c:strCache>
            </c:strRef>
          </c:tx>
          <c:invertIfNegative val="0"/>
          <c:dLbls>
            <c:dLbl>
              <c:idx val="14"/>
              <c:layout>
                <c:manualLayout>
                  <c:x val="0"/>
                  <c:y val="-5.255329492969441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24C-D240-8589-82DFA486CF5B}"/>
                </c:ext>
              </c:extLst>
            </c:dLbl>
            <c:dLbl>
              <c:idx val="19"/>
              <c:layout>
                <c:manualLayout>
                  <c:x val="0"/>
                  <c:y val="-9.455148834073985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24C-D240-8589-82DFA486CF5B}"/>
                </c:ext>
              </c:extLst>
            </c:dLbl>
            <c:dLbl>
              <c:idx val="21"/>
              <c:layout>
                <c:manualLayout>
                  <c:x val="0"/>
                  <c:y val="-4.441078804387944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24C-D240-8589-82DFA486CF5B}"/>
                </c:ext>
              </c:extLst>
            </c:dLbl>
            <c:dLbl>
              <c:idx val="22"/>
              <c:layout>
                <c:manualLayout>
                  <c:x val="0"/>
                  <c:y val="-2.43846653580457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24C-D240-8589-82DFA486CF5B}"/>
                </c:ext>
              </c:extLst>
            </c:dLbl>
            <c:dLbl>
              <c:idx val="23"/>
              <c:layout>
                <c:manualLayout>
                  <c:x val="1.0734738001347917E-16"/>
                  <c:y val="-2.49036906507672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orde'!$AB$7:$AB$34</c:f>
              <c:numCache>
                <c:formatCode>0%</c:formatCode>
                <c:ptCount val="28"/>
                <c:pt idx="2">
                  <c:v>6.0335880528571473E-2</c:v>
                </c:pt>
                <c:pt idx="7">
                  <c:v>9.9420049710024855E-2</c:v>
                </c:pt>
                <c:pt idx="8">
                  <c:v>6.6641198621926648E-2</c:v>
                </c:pt>
                <c:pt idx="9">
                  <c:v>6.6496546335624698E-2</c:v>
                </c:pt>
                <c:pt idx="10">
                  <c:v>7.9671752380193597E-2</c:v>
                </c:pt>
                <c:pt idx="11">
                  <c:v>0.10040481569540496</c:v>
                </c:pt>
                <c:pt idx="14">
                  <c:v>1.9421624036201908E-2</c:v>
                </c:pt>
                <c:pt idx="18">
                  <c:v>4.30350003657975E-2</c:v>
                </c:pt>
                <c:pt idx="19">
                  <c:v>2.0382322008614031E-2</c:v>
                </c:pt>
                <c:pt idx="21">
                  <c:v>1.4005955332207255E-2</c:v>
                </c:pt>
                <c:pt idx="22">
                  <c:v>1.395410494882332E-2</c:v>
                </c:pt>
                <c:pt idx="23">
                  <c:v>1.3532440643332228E-2</c:v>
                </c:pt>
                <c:pt idx="24">
                  <c:v>2.217435377597567E-2</c:v>
                </c:pt>
                <c:pt idx="25">
                  <c:v>2.5955917507941215E-2</c:v>
                </c:pt>
                <c:pt idx="26">
                  <c:v>3.5819166160958878E-2</c:v>
                </c:pt>
                <c:pt idx="27">
                  <c:v>3.558916181076624E-2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24C-D240-8589-82DFA486CF5B}"/>
            </c:ext>
          </c:extLst>
        </c:ser>
        <c:ser>
          <c:idx val="6"/>
          <c:order val="5"/>
          <c:tx>
            <c:strRef>
              <c:f>'imp rentas desagr orde'!$AC$6</c:f>
              <c:strCache>
                <c:ptCount val="1"/>
                <c:pt idx="0">
                  <c:v>por bienes del estado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orde'!$AC$7:$AC$34</c:f>
            </c:numRef>
          </c:val>
          <c:extLst>
            <c:ext xmlns:c16="http://schemas.microsoft.com/office/drawing/2014/chart" uri="{C3380CC4-5D6E-409C-BE32-E72D297353CC}">
              <c16:uniqueId val="{0000004C-E24C-D240-8589-82DFA486CF5B}"/>
            </c:ext>
          </c:extLst>
        </c:ser>
        <c:ser>
          <c:idx val="7"/>
          <c:order val="6"/>
          <c:tx>
            <c:strRef>
              <c:f>'imp rentas desagr orde'!$AD$6</c:f>
              <c:strCache>
                <c:ptCount val="1"/>
                <c:pt idx="0">
                  <c:v>por derechos de manumicion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orde'!$AD$7:$AD$34</c:f>
            </c:numRef>
          </c:val>
          <c:extLst>
            <c:ext xmlns:c16="http://schemas.microsoft.com/office/drawing/2014/chart" uri="{C3380CC4-5D6E-409C-BE32-E72D297353CC}">
              <c16:uniqueId val="{0000004D-E24C-D240-8589-82DFA486CF5B}"/>
            </c:ext>
          </c:extLst>
        </c:ser>
        <c:ser>
          <c:idx val="8"/>
          <c:order val="7"/>
          <c:tx>
            <c:strRef>
              <c:f>'imp rentas desagr orde'!$AE$6</c:f>
              <c:strCache>
                <c:ptCount val="1"/>
                <c:pt idx="0">
                  <c:v>Ingresos varios - multas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orde'!$AE$7:$AE$34</c:f>
            </c:numRef>
          </c:val>
          <c:extLst>
            <c:ext xmlns:c16="http://schemas.microsoft.com/office/drawing/2014/chart" uri="{C3380CC4-5D6E-409C-BE32-E72D297353CC}">
              <c16:uniqueId val="{0000004E-E24C-D240-8589-82DFA486C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8858880"/>
        <c:axId val="118860416"/>
      </c:barChart>
      <c:catAx>
        <c:axId val="118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860416"/>
        <c:crosses val="autoZero"/>
        <c:auto val="1"/>
        <c:lblAlgn val="ctr"/>
        <c:lblOffset val="100"/>
        <c:noMultiLvlLbl val="0"/>
      </c:catAx>
      <c:valAx>
        <c:axId val="1188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1400"/>
                  <a:t>participacioòn</a:t>
                </a:r>
                <a:r>
                  <a:rPr lang="es-CO" sz="1400" baseline="0"/>
                  <a:t> % en  la renta </a:t>
                </a:r>
                <a:endParaRPr lang="es-CO" sz="1400"/>
              </a:p>
            </c:rich>
          </c:tx>
          <c:layout>
            <c:manualLayout>
              <c:xMode val="edge"/>
              <c:yMode val="edge"/>
              <c:x val="1.2544801982276269E-2"/>
              <c:y val="0.20284649418822681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118858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099309887724017E-2"/>
          <c:y val="0.95412778402699649"/>
          <c:w val="0.89536400422177032"/>
          <c:h val="3.4443644544431946E-2"/>
        </c:manualLayout>
      </c:layout>
      <c:overlay val="0"/>
    </c:legend>
    <c:plotVisOnly val="1"/>
    <c:dispBlanksAs val="gap"/>
    <c:showDLblsOverMax val="0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Rentas recaudadas de manera desagregada 1857 a 1886 ESB</a:t>
            </a:r>
          </a:p>
        </c:rich>
      </c:tx>
      <c:layout>
        <c:manualLayout>
          <c:xMode val="edge"/>
          <c:yMode val="edge"/>
          <c:x val="0.16785355281477188"/>
          <c:y val="4.3947048996555445E-2"/>
        </c:manualLayout>
      </c:layout>
      <c:overlay val="0"/>
    </c:title>
    <c:autoTitleDeleted val="0"/>
    <c:view3D>
      <c:rotX val="15"/>
      <c:rotY val="20"/>
      <c:depthPercent val="6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04151256434146"/>
          <c:y val="0.14813773200196129"/>
          <c:w val="0.70182161079870364"/>
          <c:h val="0.6096764726469713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'imp rentas desagr orde'!$B$6</c:f>
              <c:strCache>
                <c:ptCount val="1"/>
                <c:pt idx="0">
                  <c:v>Aguardientes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orde'!$B$7:$B$34</c:f>
              <c:numCache>
                <c:formatCode>_(* #\ ##0_);_(* \(#\ ##0\);_(* "-"??_);_(@_)</c:formatCode>
                <c:ptCount val="28"/>
                <c:pt idx="0">
                  <c:v>30000</c:v>
                </c:pt>
                <c:pt idx="1">
                  <c:v>26927</c:v>
                </c:pt>
                <c:pt idx="2">
                  <c:v>22580.84</c:v>
                </c:pt>
                <c:pt idx="3">
                  <c:v>25875</c:v>
                </c:pt>
                <c:pt idx="4">
                  <c:v>25875.7</c:v>
                </c:pt>
                <c:pt idx="5">
                  <c:v>34673.199999999997</c:v>
                </c:pt>
                <c:pt idx="6">
                  <c:v>34673.199999999997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26000</c:v>
                </c:pt>
                <c:pt idx="13">
                  <c:v>26137</c:v>
                </c:pt>
                <c:pt idx="14">
                  <c:v>26590</c:v>
                </c:pt>
                <c:pt idx="15">
                  <c:v>23165</c:v>
                </c:pt>
                <c:pt idx="16">
                  <c:v>28922</c:v>
                </c:pt>
                <c:pt idx="17">
                  <c:v>28922</c:v>
                </c:pt>
                <c:pt idx="18">
                  <c:v>28922</c:v>
                </c:pt>
                <c:pt idx="19">
                  <c:v>28922</c:v>
                </c:pt>
                <c:pt idx="20">
                  <c:v>30000</c:v>
                </c:pt>
                <c:pt idx="21">
                  <c:v>34086.400000000001</c:v>
                </c:pt>
                <c:pt idx="22">
                  <c:v>34087</c:v>
                </c:pt>
                <c:pt idx="23">
                  <c:v>34057</c:v>
                </c:pt>
                <c:pt idx="24">
                  <c:v>34057</c:v>
                </c:pt>
                <c:pt idx="25">
                  <c:v>34087</c:v>
                </c:pt>
                <c:pt idx="26">
                  <c:v>37760</c:v>
                </c:pt>
                <c:pt idx="27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5042-AA0E-013C4696CB83}"/>
            </c:ext>
          </c:extLst>
        </c:ser>
        <c:ser>
          <c:idx val="1"/>
          <c:order val="1"/>
          <c:tx>
            <c:strRef>
              <c:f>'imp rentas desagr orde'!$C$6</c:f>
              <c:strCache>
                <c:ptCount val="1"/>
                <c:pt idx="0">
                  <c:v>Papel Sellado 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orde'!$C$7:$C$34</c:f>
              <c:numCache>
                <c:formatCode>_(* #\ ##0_);_(* \(#\ ##0\);_(* "-"??_);_(@_)</c:formatCode>
                <c:ptCount val="28"/>
                <c:pt idx="0">
                  <c:v>10000</c:v>
                </c:pt>
                <c:pt idx="1">
                  <c:v>20000</c:v>
                </c:pt>
                <c:pt idx="2">
                  <c:v>11688.42</c:v>
                </c:pt>
                <c:pt idx="3">
                  <c:v>20250</c:v>
                </c:pt>
                <c:pt idx="4">
                  <c:v>20250</c:v>
                </c:pt>
                <c:pt idx="5">
                  <c:v>15000</c:v>
                </c:pt>
                <c:pt idx="6">
                  <c:v>15000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12000</c:v>
                </c:pt>
                <c:pt idx="18">
                  <c:v>11303.8</c:v>
                </c:pt>
                <c:pt idx="19">
                  <c:v>4854</c:v>
                </c:pt>
                <c:pt idx="20">
                  <c:v>12000</c:v>
                </c:pt>
                <c:pt idx="21">
                  <c:v>14000</c:v>
                </c:pt>
                <c:pt idx="22">
                  <c:v>14000</c:v>
                </c:pt>
                <c:pt idx="23">
                  <c:v>18000</c:v>
                </c:pt>
                <c:pt idx="24">
                  <c:v>18000</c:v>
                </c:pt>
                <c:pt idx="25">
                  <c:v>23000</c:v>
                </c:pt>
                <c:pt idx="26">
                  <c:v>24000</c:v>
                </c:pt>
                <c:pt idx="27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5042-AA0E-013C4696CB83}"/>
            </c:ext>
          </c:extLst>
        </c:ser>
        <c:ser>
          <c:idx val="2"/>
          <c:order val="2"/>
          <c:tx>
            <c:strRef>
              <c:f>'imp rentas desagr orde'!$D$6</c:f>
              <c:strCache>
                <c:ptCount val="1"/>
                <c:pt idx="0">
                  <c:v>Derecho de deguello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orde'!$D$7:$D$34</c:f>
              <c:numCache>
                <c:formatCode>_(* #\ ##0_);_(* \(#\ ##0\);_(* "-"??_);_(@_)</c:formatCode>
                <c:ptCount val="28"/>
                <c:pt idx="13">
                  <c:v>2000</c:v>
                </c:pt>
                <c:pt idx="14">
                  <c:v>5000</c:v>
                </c:pt>
                <c:pt idx="15">
                  <c:v>7101.35</c:v>
                </c:pt>
                <c:pt idx="16">
                  <c:v>5807.25</c:v>
                </c:pt>
                <c:pt idx="17">
                  <c:v>4561</c:v>
                </c:pt>
                <c:pt idx="18">
                  <c:v>4248</c:v>
                </c:pt>
                <c:pt idx="19">
                  <c:v>1814</c:v>
                </c:pt>
                <c:pt idx="20">
                  <c:v>1728.17</c:v>
                </c:pt>
                <c:pt idx="21">
                  <c:v>24000</c:v>
                </c:pt>
                <c:pt idx="22">
                  <c:v>24000</c:v>
                </c:pt>
                <c:pt idx="23">
                  <c:v>24200</c:v>
                </c:pt>
                <c:pt idx="24">
                  <c:v>24200</c:v>
                </c:pt>
                <c:pt idx="25">
                  <c:v>24000</c:v>
                </c:pt>
                <c:pt idx="26">
                  <c:v>46782.95</c:v>
                </c:pt>
                <c:pt idx="27">
                  <c:v>46782.95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5042-AA0E-013C4696CB83}"/>
            </c:ext>
          </c:extLst>
        </c:ser>
        <c:ser>
          <c:idx val="3"/>
          <c:order val="3"/>
          <c:tx>
            <c:strRef>
              <c:f>'imp rentas desagr orde'!$E$6</c:f>
              <c:strCache>
                <c:ptCount val="1"/>
                <c:pt idx="0">
                  <c:v>Impuesto directo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orde'!$E$7:$E$34</c:f>
              <c:numCache>
                <c:formatCode>_(* #\ ##0_);_(* \(#\ ##0\);_(* "-"??_);_(@_)</c:formatCode>
                <c:ptCount val="28"/>
                <c:pt idx="0">
                  <c:v>25122.799999999999</c:v>
                </c:pt>
                <c:pt idx="1">
                  <c:v>24000</c:v>
                </c:pt>
                <c:pt idx="2">
                  <c:v>11602</c:v>
                </c:pt>
                <c:pt idx="3">
                  <c:v>23205.599999999999</c:v>
                </c:pt>
                <c:pt idx="4">
                  <c:v>11602.85</c:v>
                </c:pt>
                <c:pt idx="5">
                  <c:v>32000</c:v>
                </c:pt>
                <c:pt idx="6">
                  <c:v>32000</c:v>
                </c:pt>
                <c:pt idx="7">
                  <c:v>72600</c:v>
                </c:pt>
                <c:pt idx="8">
                  <c:v>55865.86</c:v>
                </c:pt>
                <c:pt idx="9">
                  <c:v>56207</c:v>
                </c:pt>
                <c:pt idx="10">
                  <c:v>56207</c:v>
                </c:pt>
                <c:pt idx="11">
                  <c:v>31461.25</c:v>
                </c:pt>
                <c:pt idx="12">
                  <c:v>44201</c:v>
                </c:pt>
                <c:pt idx="13">
                  <c:v>42001</c:v>
                </c:pt>
                <c:pt idx="14">
                  <c:v>57288</c:v>
                </c:pt>
                <c:pt idx="16">
                  <c:v>24000</c:v>
                </c:pt>
                <c:pt idx="19">
                  <c:v>20917.5</c:v>
                </c:pt>
                <c:pt idx="20">
                  <c:v>46921.599999999999</c:v>
                </c:pt>
                <c:pt idx="21">
                  <c:v>66710</c:v>
                </c:pt>
                <c:pt idx="22">
                  <c:v>67240</c:v>
                </c:pt>
                <c:pt idx="23">
                  <c:v>69428</c:v>
                </c:pt>
                <c:pt idx="24">
                  <c:v>69428</c:v>
                </c:pt>
                <c:pt idx="25">
                  <c:v>69753</c:v>
                </c:pt>
                <c:pt idx="26">
                  <c:v>72371.350000000006</c:v>
                </c:pt>
                <c:pt idx="27">
                  <c:v>73616.3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5042-AA0E-013C4696CB83}"/>
            </c:ext>
          </c:extLst>
        </c:ser>
        <c:ser>
          <c:idx val="4"/>
          <c:order val="4"/>
          <c:tx>
            <c:strRef>
              <c:f>'imp rentas desagr orde'!$F$6</c:f>
              <c:strCache>
                <c:ptCount val="1"/>
                <c:pt idx="0">
                  <c:v>Instrumentos publicos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orde'!$F$7:$F$34</c:f>
              <c:numCache>
                <c:formatCode>_(* #\ ##0_);_(* \(#\ ##0\);_(* "-"??_);_(@_)</c:formatCode>
                <c:ptCount val="28"/>
                <c:pt idx="2">
                  <c:v>3178.8199999999997</c:v>
                </c:pt>
                <c:pt idx="7">
                  <c:v>12000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7633</c:v>
                </c:pt>
                <c:pt idx="14">
                  <c:v>2000</c:v>
                </c:pt>
                <c:pt idx="18">
                  <c:v>2000</c:v>
                </c:pt>
                <c:pt idx="19">
                  <c:v>1182</c:v>
                </c:pt>
                <c:pt idx="21">
                  <c:v>2000</c:v>
                </c:pt>
                <c:pt idx="22">
                  <c:v>2000</c:v>
                </c:pt>
                <c:pt idx="23">
                  <c:v>3500</c:v>
                </c:pt>
                <c:pt idx="24">
                  <c:v>3500</c:v>
                </c:pt>
                <c:pt idx="25">
                  <c:v>5000</c:v>
                </c:pt>
                <c:pt idx="26">
                  <c:v>6900</c:v>
                </c:pt>
                <c:pt idx="27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0-5042-AA0E-013C4696CB83}"/>
            </c:ext>
          </c:extLst>
        </c:ser>
        <c:ser>
          <c:idx val="5"/>
          <c:order val="5"/>
          <c:tx>
            <c:strRef>
              <c:f>'imp rentas desagr orde'!$G$6</c:f>
              <c:strCache>
                <c:ptCount val="1"/>
                <c:pt idx="0">
                  <c:v>Ingresos varios - multas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orde'!$G$7:$G$34</c:f>
              <c:numCache>
                <c:formatCode>_(* #\ ##0_);_(* \(#\ ##0\);_(* "-"??_);_(@_)</c:formatCode>
                <c:ptCount val="28"/>
                <c:pt idx="2">
                  <c:v>3581.92</c:v>
                </c:pt>
                <c:pt idx="3">
                  <c:v>1363.5</c:v>
                </c:pt>
                <c:pt idx="8">
                  <c:v>80</c:v>
                </c:pt>
                <c:pt idx="10">
                  <c:v>100</c:v>
                </c:pt>
                <c:pt idx="11">
                  <c:v>2891</c:v>
                </c:pt>
                <c:pt idx="14">
                  <c:v>100</c:v>
                </c:pt>
                <c:pt idx="15">
                  <c:v>732.3</c:v>
                </c:pt>
                <c:pt idx="16">
                  <c:v>1038.72</c:v>
                </c:pt>
                <c:pt idx="19">
                  <c:v>239.83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2000</c:v>
                </c:pt>
                <c:pt idx="26">
                  <c:v>4820</c:v>
                </c:pt>
                <c:pt idx="27">
                  <c:v>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0-5042-AA0E-013C4696CB83}"/>
            </c:ext>
          </c:extLst>
        </c:ser>
        <c:ser>
          <c:idx val="6"/>
          <c:order val="6"/>
          <c:tx>
            <c:strRef>
              <c:f>'imp rentas desagr orde'!$I$6</c:f>
              <c:strCache>
                <c:ptCount val="1"/>
                <c:pt idx="0">
                  <c:v>por derechos de manumicion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orde'!$H$7:$H$34</c:f>
              <c:numCache>
                <c:formatCode>_(* #\ ##0_);_(* \(#\ ##0\);_(* "-"??_);_(@_)</c:formatCode>
                <c:ptCount val="28"/>
                <c:pt idx="2">
                  <c:v>53.4</c:v>
                </c:pt>
                <c:pt idx="3">
                  <c:v>5.8</c:v>
                </c:pt>
                <c:pt idx="6">
                  <c:v>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</c:v>
                </c:pt>
                <c:pt idx="11">
                  <c:v>37</c:v>
                </c:pt>
                <c:pt idx="12">
                  <c:v>7500</c:v>
                </c:pt>
                <c:pt idx="15">
                  <c:v>35.200000000000003</c:v>
                </c:pt>
                <c:pt idx="16">
                  <c:v>12</c:v>
                </c:pt>
                <c:pt idx="17">
                  <c:v>132.80000000000001</c:v>
                </c:pt>
                <c:pt idx="19">
                  <c:v>62.1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0-5042-AA0E-013C4696CB83}"/>
            </c:ext>
          </c:extLst>
        </c:ser>
        <c:ser>
          <c:idx val="7"/>
          <c:order val="7"/>
          <c:tx>
            <c:strRef>
              <c:f>'imp rentas desagr orde'!$H$6</c:f>
              <c:strCache>
                <c:ptCount val="1"/>
                <c:pt idx="0">
                  <c:v>por bienes del estado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orde'!$I$7:$I$34</c:f>
              <c:numCache>
                <c:formatCode>_(* #\ ##0_);_(* \(#\ ##0\);_(* "-"??_);_(@_)</c:formatCode>
                <c:ptCount val="28"/>
                <c:pt idx="8">
                  <c:v>20000</c:v>
                </c:pt>
                <c:pt idx="9">
                  <c:v>20000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0-5042-AA0E-013C4696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119097984"/>
        <c:axId val="119112448"/>
        <c:axId val="0"/>
      </c:bar3DChart>
      <c:catAx>
        <c:axId val="1190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 sz="1400"/>
                  <a:t>Años</a:t>
                </a:r>
              </a:p>
            </c:rich>
          </c:tx>
          <c:layout>
            <c:manualLayout>
              <c:xMode val="edge"/>
              <c:yMode val="edge"/>
              <c:x val="0.85274896801821864"/>
              <c:y val="0.729199039079056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9112448"/>
        <c:crosses val="autoZero"/>
        <c:auto val="1"/>
        <c:lblAlgn val="ctr"/>
        <c:lblOffset val="100"/>
        <c:noMultiLvlLbl val="0"/>
      </c:catAx>
      <c:valAx>
        <c:axId val="11911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 sz="1400"/>
                  <a:t>Miles</a:t>
                </a:r>
                <a:r>
                  <a:rPr lang="es-CO" sz="1400" baseline="0"/>
                  <a:t> de pesos </a:t>
                </a:r>
                <a:endParaRPr lang="es-CO" sz="1400"/>
              </a:p>
            </c:rich>
          </c:tx>
          <c:overlay val="0"/>
        </c:title>
        <c:numFmt formatCode="_(* #\ ##0_);_(* \(#\ ##0\);_(* &quot;-&quot;??_);_(@_)" sourceLinked="1"/>
        <c:majorTickMark val="none"/>
        <c:minorTickMark val="none"/>
        <c:tickLblPos val="nextTo"/>
        <c:crossAx val="11909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0953058646118731E-2"/>
          <c:y val="0.86175491545541016"/>
          <c:w val="0.8241439418205827"/>
          <c:h val="9.7843842010201562E-2"/>
        </c:manualLayout>
      </c:layout>
      <c:overlay val="0"/>
      <c:txPr>
        <a:bodyPr/>
        <a:lstStyle/>
        <a:p>
          <a:pPr>
            <a:defRPr sz="1400" baseline="0"/>
          </a:pPr>
          <a:endParaRPr lang="fr-CO"/>
        </a:p>
      </c:txPr>
    </c:legend>
    <c:plotVisOnly val="1"/>
    <c:dispBlanksAs val="gap"/>
    <c:showDLblsOverMax val="0"/>
  </c:chart>
  <c:spPr>
    <a:noFill/>
    <a:effectLst>
      <a:outerShdw blurRad="50800" dist="38100" dir="2700000" algn="tl" rotWithShape="0">
        <a:schemeClr val="bg2">
          <a:lumMod val="75000"/>
          <a:alpha val="40000"/>
        </a:schemeClr>
      </a:outerShdw>
    </a:effectLst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7714243709653"/>
          <c:y val="3.379416282642091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'gastos desagre ordenados'!$B$2</c:f>
              <c:strCache>
                <c:ptCount val="1"/>
                <c:pt idx="0">
                  <c:v>Departamento Legislativo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ordenados'!$B$3:$B$26</c:f>
              <c:numCache>
                <c:formatCode>General</c:formatCode>
                <c:ptCount val="24"/>
                <c:pt idx="14">
                  <c:v>56</c:v>
                </c:pt>
                <c:pt idx="17">
                  <c:v>8748.4</c:v>
                </c:pt>
                <c:pt idx="18">
                  <c:v>8748.4</c:v>
                </c:pt>
                <c:pt idx="19">
                  <c:v>9743</c:v>
                </c:pt>
                <c:pt idx="20">
                  <c:v>9749.4</c:v>
                </c:pt>
                <c:pt idx="21">
                  <c:v>10178.43</c:v>
                </c:pt>
                <c:pt idx="22">
                  <c:v>21004</c:v>
                </c:pt>
                <c:pt idx="23">
                  <c:v>9950.4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814D-BCD8-0E4A888DE6DB}"/>
            </c:ext>
          </c:extLst>
        </c:ser>
        <c:ser>
          <c:idx val="2"/>
          <c:order val="1"/>
          <c:tx>
            <c:strRef>
              <c:f>'gastos desagre ordenados'!$C$2</c:f>
              <c:strCache>
                <c:ptCount val="1"/>
                <c:pt idx="0">
                  <c:v>Departamento de Gobierno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ordenados'!$C$3:$C$26</c:f>
              <c:numCache>
                <c:formatCode>General</c:formatCode>
                <c:ptCount val="24"/>
                <c:pt idx="2">
                  <c:v>1440</c:v>
                </c:pt>
                <c:pt idx="3">
                  <c:v>15031.68</c:v>
                </c:pt>
                <c:pt idx="4">
                  <c:v>15154.85</c:v>
                </c:pt>
                <c:pt idx="5">
                  <c:v>23504.25</c:v>
                </c:pt>
                <c:pt idx="6">
                  <c:v>28190.45</c:v>
                </c:pt>
                <c:pt idx="7">
                  <c:v>34570.449999999997</c:v>
                </c:pt>
                <c:pt idx="8">
                  <c:v>34570</c:v>
                </c:pt>
                <c:pt idx="9">
                  <c:v>118938.45</c:v>
                </c:pt>
                <c:pt idx="10">
                  <c:v>45161.04</c:v>
                </c:pt>
                <c:pt idx="11">
                  <c:v>26658</c:v>
                </c:pt>
                <c:pt idx="12">
                  <c:v>18729</c:v>
                </c:pt>
                <c:pt idx="13">
                  <c:v>24093</c:v>
                </c:pt>
                <c:pt idx="14">
                  <c:v>7614.17</c:v>
                </c:pt>
                <c:pt idx="15">
                  <c:v>20317.900000000001</c:v>
                </c:pt>
                <c:pt idx="16">
                  <c:v>7612.95</c:v>
                </c:pt>
                <c:pt idx="17">
                  <c:v>69620</c:v>
                </c:pt>
                <c:pt idx="18">
                  <c:v>69620</c:v>
                </c:pt>
                <c:pt idx="19">
                  <c:v>113372</c:v>
                </c:pt>
                <c:pt idx="20">
                  <c:v>138310</c:v>
                </c:pt>
                <c:pt idx="21">
                  <c:v>66704</c:v>
                </c:pt>
                <c:pt idx="22">
                  <c:v>327299</c:v>
                </c:pt>
                <c:pt idx="23">
                  <c:v>70822.75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4-814D-BCD8-0E4A888DE6DB}"/>
            </c:ext>
          </c:extLst>
        </c:ser>
        <c:ser>
          <c:idx val="3"/>
          <c:order val="2"/>
          <c:tx>
            <c:strRef>
              <c:f>'gastos desagre ordenados'!$D$2</c:f>
              <c:strCache>
                <c:ptCount val="1"/>
                <c:pt idx="0">
                  <c:v>Departamento de Beneficencia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ordenados'!$D$3:$D$26</c:f>
              <c:numCache>
                <c:formatCode>General</c:formatCode>
                <c:ptCount val="24"/>
                <c:pt idx="5">
                  <c:v>25200</c:v>
                </c:pt>
                <c:pt idx="6">
                  <c:v>25900</c:v>
                </c:pt>
                <c:pt idx="7">
                  <c:v>35041.4</c:v>
                </c:pt>
                <c:pt idx="8">
                  <c:v>15900</c:v>
                </c:pt>
                <c:pt idx="9">
                  <c:v>11300</c:v>
                </c:pt>
                <c:pt idx="11">
                  <c:v>33090</c:v>
                </c:pt>
                <c:pt idx="13">
                  <c:v>11340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197360</c:v>
                </c:pt>
                <c:pt idx="18">
                  <c:v>197360</c:v>
                </c:pt>
                <c:pt idx="19">
                  <c:v>390400</c:v>
                </c:pt>
                <c:pt idx="20">
                  <c:v>410520</c:v>
                </c:pt>
                <c:pt idx="21">
                  <c:v>0</c:v>
                </c:pt>
                <c:pt idx="22">
                  <c:v>0</c:v>
                </c:pt>
                <c:pt idx="23">
                  <c:v>2649.95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4-814D-BCD8-0E4A888DE6DB}"/>
            </c:ext>
          </c:extLst>
        </c:ser>
        <c:ser>
          <c:idx val="4"/>
          <c:order val="3"/>
          <c:tx>
            <c:strRef>
              <c:f>'gastos desagre ordenados'!$E$2</c:f>
              <c:strCache>
                <c:ptCount val="1"/>
                <c:pt idx="0">
                  <c:v>Departamento de Obras Pùblicas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ordenados'!$E$3:$E$26</c:f>
              <c:numCache>
                <c:formatCode>General</c:formatCode>
                <c:ptCount val="24"/>
                <c:pt idx="2">
                  <c:v>12600</c:v>
                </c:pt>
                <c:pt idx="3">
                  <c:v>9977.42</c:v>
                </c:pt>
                <c:pt idx="4">
                  <c:v>14798.06</c:v>
                </c:pt>
                <c:pt idx="7">
                  <c:v>30208</c:v>
                </c:pt>
                <c:pt idx="8">
                  <c:v>0</c:v>
                </c:pt>
                <c:pt idx="12">
                  <c:v>40083.300000000003</c:v>
                </c:pt>
                <c:pt idx="14">
                  <c:v>49293</c:v>
                </c:pt>
                <c:pt idx="15">
                  <c:v>31424.3</c:v>
                </c:pt>
                <c:pt idx="16">
                  <c:v>5555.2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141200</c:v>
                </c:pt>
                <c:pt idx="22">
                  <c:v>0</c:v>
                </c:pt>
                <c:pt idx="23">
                  <c:v>145151.70000000001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4-814D-BCD8-0E4A888DE6DB}"/>
            </c:ext>
          </c:extLst>
        </c:ser>
        <c:ser>
          <c:idx val="5"/>
          <c:order val="4"/>
          <c:tx>
            <c:strRef>
              <c:f>'gastos desagre ordenados'!$F$2</c:f>
              <c:strCache>
                <c:ptCount val="1"/>
                <c:pt idx="0">
                  <c:v>Departamento de Guerra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ordenados'!$F$3:$F$26</c:f>
              <c:numCache>
                <c:formatCode>General</c:formatCode>
                <c:ptCount val="24"/>
                <c:pt idx="13">
                  <c:v>12400</c:v>
                </c:pt>
                <c:pt idx="14">
                  <c:v>1327.15</c:v>
                </c:pt>
                <c:pt idx="15">
                  <c:v>33572.75</c:v>
                </c:pt>
                <c:pt idx="16">
                  <c:v>0</c:v>
                </c:pt>
                <c:pt idx="17">
                  <c:v>32000</c:v>
                </c:pt>
                <c:pt idx="18">
                  <c:v>32000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25866.15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4-814D-BCD8-0E4A888DE6DB}"/>
            </c:ext>
          </c:extLst>
        </c:ser>
        <c:ser>
          <c:idx val="6"/>
          <c:order val="5"/>
          <c:tx>
            <c:strRef>
              <c:f>'gastos desagre ordenados'!$G$2</c:f>
              <c:strCache>
                <c:ptCount val="1"/>
                <c:pt idx="0">
                  <c:v>Departamento de Hacienda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ordenados'!$G$3:$G$26</c:f>
              <c:numCache>
                <c:formatCode>General</c:formatCode>
                <c:ptCount val="24"/>
                <c:pt idx="2">
                  <c:v>15090</c:v>
                </c:pt>
                <c:pt idx="3">
                  <c:v>9341.2199999999993</c:v>
                </c:pt>
                <c:pt idx="4">
                  <c:v>8830.0300000000007</c:v>
                </c:pt>
                <c:pt idx="5">
                  <c:v>13878</c:v>
                </c:pt>
                <c:pt idx="6">
                  <c:v>14268</c:v>
                </c:pt>
                <c:pt idx="8">
                  <c:v>14378</c:v>
                </c:pt>
                <c:pt idx="9">
                  <c:v>14378</c:v>
                </c:pt>
                <c:pt idx="11">
                  <c:v>15465</c:v>
                </c:pt>
                <c:pt idx="12">
                  <c:v>5560</c:v>
                </c:pt>
                <c:pt idx="13">
                  <c:v>11160</c:v>
                </c:pt>
                <c:pt idx="14">
                  <c:v>4953.55</c:v>
                </c:pt>
                <c:pt idx="15">
                  <c:v>5606.65</c:v>
                </c:pt>
                <c:pt idx="16">
                  <c:v>3393.75</c:v>
                </c:pt>
                <c:pt idx="17">
                  <c:v>29262.6</c:v>
                </c:pt>
                <c:pt idx="18">
                  <c:v>29262.6</c:v>
                </c:pt>
                <c:pt idx="19">
                  <c:v>28950</c:v>
                </c:pt>
                <c:pt idx="20">
                  <c:v>87631.2</c:v>
                </c:pt>
                <c:pt idx="21">
                  <c:v>8148</c:v>
                </c:pt>
                <c:pt idx="22">
                  <c:v>8148</c:v>
                </c:pt>
                <c:pt idx="23">
                  <c:v>38637.15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4-814D-BCD8-0E4A888DE6DB}"/>
            </c:ext>
          </c:extLst>
        </c:ser>
        <c:ser>
          <c:idx val="7"/>
          <c:order val="6"/>
          <c:tx>
            <c:strRef>
              <c:f>'gastos desagre ordenados'!$H$2</c:f>
              <c:strCache>
                <c:ptCount val="1"/>
                <c:pt idx="0">
                  <c:v>Departamento de Justicia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ordenados'!$H$3:$H$26</c:f>
              <c:numCache>
                <c:formatCode>General</c:formatCode>
                <c:ptCount val="24"/>
                <c:pt idx="2">
                  <c:v>250</c:v>
                </c:pt>
                <c:pt idx="3">
                  <c:v>19370.8</c:v>
                </c:pt>
                <c:pt idx="4">
                  <c:v>16044.06</c:v>
                </c:pt>
                <c:pt idx="5">
                  <c:v>31611.4</c:v>
                </c:pt>
                <c:pt idx="6">
                  <c:v>35031.4</c:v>
                </c:pt>
                <c:pt idx="8">
                  <c:v>35031.4</c:v>
                </c:pt>
                <c:pt idx="9">
                  <c:v>35031.4</c:v>
                </c:pt>
                <c:pt idx="11">
                  <c:v>6540</c:v>
                </c:pt>
                <c:pt idx="12">
                  <c:v>6540</c:v>
                </c:pt>
                <c:pt idx="13">
                  <c:v>6540</c:v>
                </c:pt>
                <c:pt idx="14">
                  <c:v>4585.25</c:v>
                </c:pt>
                <c:pt idx="15">
                  <c:v>27463</c:v>
                </c:pt>
                <c:pt idx="16">
                  <c:v>7345.85</c:v>
                </c:pt>
                <c:pt idx="17">
                  <c:v>11040</c:v>
                </c:pt>
                <c:pt idx="18">
                  <c:v>11040</c:v>
                </c:pt>
                <c:pt idx="19">
                  <c:v>11100</c:v>
                </c:pt>
                <c:pt idx="20">
                  <c:v>14320</c:v>
                </c:pt>
                <c:pt idx="21">
                  <c:v>28224</c:v>
                </c:pt>
                <c:pt idx="22">
                  <c:v>35084</c:v>
                </c:pt>
                <c:pt idx="23">
                  <c:v>72453.95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4-814D-BCD8-0E4A888D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119315072"/>
        <c:axId val="119333248"/>
        <c:axId val="0"/>
      </c:bar3DChart>
      <c:catAx>
        <c:axId val="1193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9315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7529090113735797E-2"/>
          <c:y val="0.77653035306070661"/>
          <c:w val="0.82994181977252912"/>
          <c:h val="0.195691909479056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2000">
                <a:latin typeface="+mn-lt"/>
              </a:rPr>
              <a:t>Desagregado de gastos  1858 a 1885</a:t>
            </a:r>
          </a:p>
        </c:rich>
      </c:tx>
      <c:layout>
        <c:manualLayout>
          <c:xMode val="edge"/>
          <c:yMode val="edge"/>
          <c:x val="0.27707470322851591"/>
          <c:y val="6.65209480671544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56532269191149"/>
          <c:y val="0.20778233190286599"/>
          <c:w val="0.59951349636107776"/>
          <c:h val="0.521132979835311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'gastos desagre ordenados'!$B$2</c:f>
              <c:strCache>
                <c:ptCount val="1"/>
                <c:pt idx="0">
                  <c:v>Departamento Legislativo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ordenados'!$B$3:$B$26</c:f>
              <c:numCache>
                <c:formatCode>General</c:formatCode>
                <c:ptCount val="24"/>
                <c:pt idx="14">
                  <c:v>56</c:v>
                </c:pt>
                <c:pt idx="17">
                  <c:v>8748.4</c:v>
                </c:pt>
                <c:pt idx="18">
                  <c:v>8748.4</c:v>
                </c:pt>
                <c:pt idx="19">
                  <c:v>9743</c:v>
                </c:pt>
                <c:pt idx="20">
                  <c:v>9749.4</c:v>
                </c:pt>
                <c:pt idx="21">
                  <c:v>10178.43</c:v>
                </c:pt>
                <c:pt idx="22">
                  <c:v>21004</c:v>
                </c:pt>
                <c:pt idx="23">
                  <c:v>9950.4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A-3D4B-89A5-F021CE17C72D}"/>
            </c:ext>
          </c:extLst>
        </c:ser>
        <c:ser>
          <c:idx val="1"/>
          <c:order val="1"/>
          <c:tx>
            <c:strRef>
              <c:f>'gastos desagre ordenados'!$C$2</c:f>
              <c:strCache>
                <c:ptCount val="1"/>
                <c:pt idx="0">
                  <c:v>Departamento de Gobierno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ordenados'!$C$3:$C$26</c:f>
              <c:numCache>
                <c:formatCode>General</c:formatCode>
                <c:ptCount val="24"/>
                <c:pt idx="2">
                  <c:v>1440</c:v>
                </c:pt>
                <c:pt idx="3">
                  <c:v>15031.68</c:v>
                </c:pt>
                <c:pt idx="4">
                  <c:v>15154.85</c:v>
                </c:pt>
                <c:pt idx="5">
                  <c:v>23504.25</c:v>
                </c:pt>
                <c:pt idx="6">
                  <c:v>28190.45</c:v>
                </c:pt>
                <c:pt idx="7">
                  <c:v>34570.449999999997</c:v>
                </c:pt>
                <c:pt idx="8">
                  <c:v>34570</c:v>
                </c:pt>
                <c:pt idx="9">
                  <c:v>118938.45</c:v>
                </c:pt>
                <c:pt idx="10">
                  <c:v>45161.04</c:v>
                </c:pt>
                <c:pt idx="11">
                  <c:v>26658</c:v>
                </c:pt>
                <c:pt idx="12">
                  <c:v>18729</c:v>
                </c:pt>
                <c:pt idx="13">
                  <c:v>24093</c:v>
                </c:pt>
                <c:pt idx="14">
                  <c:v>7614.17</c:v>
                </c:pt>
                <c:pt idx="15">
                  <c:v>20317.900000000001</c:v>
                </c:pt>
                <c:pt idx="16">
                  <c:v>7612.95</c:v>
                </c:pt>
                <c:pt idx="17">
                  <c:v>69620</c:v>
                </c:pt>
                <c:pt idx="18">
                  <c:v>69620</c:v>
                </c:pt>
                <c:pt idx="19">
                  <c:v>113372</c:v>
                </c:pt>
                <c:pt idx="20">
                  <c:v>138310</c:v>
                </c:pt>
                <c:pt idx="21">
                  <c:v>66704</c:v>
                </c:pt>
                <c:pt idx="22">
                  <c:v>327299</c:v>
                </c:pt>
                <c:pt idx="23">
                  <c:v>70822.75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A-3D4B-89A5-F021CE17C72D}"/>
            </c:ext>
          </c:extLst>
        </c:ser>
        <c:ser>
          <c:idx val="2"/>
          <c:order val="2"/>
          <c:tx>
            <c:strRef>
              <c:f>'gastos desagre ordenados'!$D$2</c:f>
              <c:strCache>
                <c:ptCount val="1"/>
                <c:pt idx="0">
                  <c:v>Departamento de Beneficencia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ordenados'!$D$3:$D$26</c:f>
              <c:numCache>
                <c:formatCode>General</c:formatCode>
                <c:ptCount val="24"/>
                <c:pt idx="5">
                  <c:v>25200</c:v>
                </c:pt>
                <c:pt idx="6">
                  <c:v>25900</c:v>
                </c:pt>
                <c:pt idx="7">
                  <c:v>35041.4</c:v>
                </c:pt>
                <c:pt idx="8">
                  <c:v>15900</c:v>
                </c:pt>
                <c:pt idx="9">
                  <c:v>11300</c:v>
                </c:pt>
                <c:pt idx="11">
                  <c:v>33090</c:v>
                </c:pt>
                <c:pt idx="13">
                  <c:v>11340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197360</c:v>
                </c:pt>
                <c:pt idx="18">
                  <c:v>197360</c:v>
                </c:pt>
                <c:pt idx="19">
                  <c:v>390400</c:v>
                </c:pt>
                <c:pt idx="20">
                  <c:v>410520</c:v>
                </c:pt>
                <c:pt idx="21">
                  <c:v>0</c:v>
                </c:pt>
                <c:pt idx="22">
                  <c:v>0</c:v>
                </c:pt>
                <c:pt idx="23">
                  <c:v>2649.95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A-3D4B-89A5-F021CE17C72D}"/>
            </c:ext>
          </c:extLst>
        </c:ser>
        <c:ser>
          <c:idx val="3"/>
          <c:order val="3"/>
          <c:tx>
            <c:strRef>
              <c:f>'gastos desagre ordenados'!$E$2</c:f>
              <c:strCache>
                <c:ptCount val="1"/>
                <c:pt idx="0">
                  <c:v>Departamento de Obras Pùblicas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ordenados'!$E$3:$E$26</c:f>
              <c:numCache>
                <c:formatCode>General</c:formatCode>
                <c:ptCount val="24"/>
                <c:pt idx="2">
                  <c:v>12600</c:v>
                </c:pt>
                <c:pt idx="3">
                  <c:v>9977.42</c:v>
                </c:pt>
                <c:pt idx="4">
                  <c:v>14798.06</c:v>
                </c:pt>
                <c:pt idx="7">
                  <c:v>30208</c:v>
                </c:pt>
                <c:pt idx="8">
                  <c:v>0</c:v>
                </c:pt>
                <c:pt idx="12">
                  <c:v>40083.300000000003</c:v>
                </c:pt>
                <c:pt idx="14">
                  <c:v>49293</c:v>
                </c:pt>
                <c:pt idx="15">
                  <c:v>31424.3</c:v>
                </c:pt>
                <c:pt idx="16">
                  <c:v>5555.2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141200</c:v>
                </c:pt>
                <c:pt idx="22">
                  <c:v>0</c:v>
                </c:pt>
                <c:pt idx="23">
                  <c:v>145151.70000000001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A-3D4B-89A5-F021CE17C72D}"/>
            </c:ext>
          </c:extLst>
        </c:ser>
        <c:ser>
          <c:idx val="4"/>
          <c:order val="4"/>
          <c:tx>
            <c:strRef>
              <c:f>'gastos desagre ordenados'!$F$2</c:f>
              <c:strCache>
                <c:ptCount val="1"/>
                <c:pt idx="0">
                  <c:v>Departamento de Guerra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ordenados'!$F$3:$F$26</c:f>
              <c:numCache>
                <c:formatCode>General</c:formatCode>
                <c:ptCount val="24"/>
                <c:pt idx="13">
                  <c:v>12400</c:v>
                </c:pt>
                <c:pt idx="14">
                  <c:v>1327.15</c:v>
                </c:pt>
                <c:pt idx="15">
                  <c:v>33572.75</c:v>
                </c:pt>
                <c:pt idx="16">
                  <c:v>0</c:v>
                </c:pt>
                <c:pt idx="17">
                  <c:v>32000</c:v>
                </c:pt>
                <c:pt idx="18">
                  <c:v>32000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25866.15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A-3D4B-89A5-F021CE17C72D}"/>
            </c:ext>
          </c:extLst>
        </c:ser>
        <c:ser>
          <c:idx val="5"/>
          <c:order val="5"/>
          <c:tx>
            <c:strRef>
              <c:f>'gastos desagre ordenados'!$G$2</c:f>
              <c:strCache>
                <c:ptCount val="1"/>
                <c:pt idx="0">
                  <c:v>Departamento de Hacienda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ordenados'!$G$3:$G$26</c:f>
              <c:numCache>
                <c:formatCode>General</c:formatCode>
                <c:ptCount val="24"/>
                <c:pt idx="2">
                  <c:v>15090</c:v>
                </c:pt>
                <c:pt idx="3">
                  <c:v>9341.2199999999993</c:v>
                </c:pt>
                <c:pt idx="4">
                  <c:v>8830.0300000000007</c:v>
                </c:pt>
                <c:pt idx="5">
                  <c:v>13878</c:v>
                </c:pt>
                <c:pt idx="6">
                  <c:v>14268</c:v>
                </c:pt>
                <c:pt idx="8">
                  <c:v>14378</c:v>
                </c:pt>
                <c:pt idx="9">
                  <c:v>14378</c:v>
                </c:pt>
                <c:pt idx="11">
                  <c:v>15465</c:v>
                </c:pt>
                <c:pt idx="12">
                  <c:v>5560</c:v>
                </c:pt>
                <c:pt idx="13">
                  <c:v>11160</c:v>
                </c:pt>
                <c:pt idx="14">
                  <c:v>4953.55</c:v>
                </c:pt>
                <c:pt idx="15">
                  <c:v>5606.65</c:v>
                </c:pt>
                <c:pt idx="16">
                  <c:v>3393.75</c:v>
                </c:pt>
                <c:pt idx="17">
                  <c:v>29262.6</c:v>
                </c:pt>
                <c:pt idx="18">
                  <c:v>29262.6</c:v>
                </c:pt>
                <c:pt idx="19">
                  <c:v>28950</c:v>
                </c:pt>
                <c:pt idx="20">
                  <c:v>87631.2</c:v>
                </c:pt>
                <c:pt idx="21">
                  <c:v>8148</c:v>
                </c:pt>
                <c:pt idx="22">
                  <c:v>8148</c:v>
                </c:pt>
                <c:pt idx="23">
                  <c:v>38637.15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8A-3D4B-89A5-F021CE17C72D}"/>
            </c:ext>
          </c:extLst>
        </c:ser>
        <c:ser>
          <c:idx val="6"/>
          <c:order val="6"/>
          <c:tx>
            <c:strRef>
              <c:f>'gastos desagre ordenados'!$H$2</c:f>
              <c:strCache>
                <c:ptCount val="1"/>
                <c:pt idx="0">
                  <c:v>Departamento de Justicia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ordenados'!$H$3:$H$26</c:f>
              <c:numCache>
                <c:formatCode>General</c:formatCode>
                <c:ptCount val="24"/>
                <c:pt idx="2">
                  <c:v>250</c:v>
                </c:pt>
                <c:pt idx="3">
                  <c:v>19370.8</c:v>
                </c:pt>
                <c:pt idx="4">
                  <c:v>16044.06</c:v>
                </c:pt>
                <c:pt idx="5">
                  <c:v>31611.4</c:v>
                </c:pt>
                <c:pt idx="6">
                  <c:v>35031.4</c:v>
                </c:pt>
                <c:pt idx="8">
                  <c:v>35031.4</c:v>
                </c:pt>
                <c:pt idx="9">
                  <c:v>35031.4</c:v>
                </c:pt>
                <c:pt idx="11">
                  <c:v>6540</c:v>
                </c:pt>
                <c:pt idx="12">
                  <c:v>6540</c:v>
                </c:pt>
                <c:pt idx="13">
                  <c:v>6540</c:v>
                </c:pt>
                <c:pt idx="14">
                  <c:v>4585.25</c:v>
                </c:pt>
                <c:pt idx="15">
                  <c:v>27463</c:v>
                </c:pt>
                <c:pt idx="16">
                  <c:v>7345.85</c:v>
                </c:pt>
                <c:pt idx="17">
                  <c:v>11040</c:v>
                </c:pt>
                <c:pt idx="18">
                  <c:v>11040</c:v>
                </c:pt>
                <c:pt idx="19">
                  <c:v>11100</c:v>
                </c:pt>
                <c:pt idx="20">
                  <c:v>14320</c:v>
                </c:pt>
                <c:pt idx="21">
                  <c:v>28224</c:v>
                </c:pt>
                <c:pt idx="22">
                  <c:v>35084</c:v>
                </c:pt>
                <c:pt idx="23">
                  <c:v>72453.95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8A-3D4B-89A5-F021CE17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257344"/>
        <c:axId val="119341056"/>
      </c:barChart>
      <c:catAx>
        <c:axId val="119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341056"/>
        <c:crosses val="autoZero"/>
        <c:auto val="1"/>
        <c:lblAlgn val="ctr"/>
        <c:lblOffset val="100"/>
        <c:noMultiLvlLbl val="0"/>
      </c:catAx>
      <c:valAx>
        <c:axId val="1193410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1925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403323019951122E-2"/>
          <c:y val="0.83501820794692749"/>
          <c:w val="0.83422983262721129"/>
          <c:h val="0.11405398275724966"/>
        </c:manualLayout>
      </c:layout>
      <c:overlay val="0"/>
      <c:txPr>
        <a:bodyPr/>
        <a:lstStyle/>
        <a:p>
          <a:pPr>
            <a:defRPr sz="1300" baseline="0"/>
          </a:pPr>
          <a:endParaRPr lang="fr-CO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69996250468789"/>
          <c:y val="2.9484029484029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CENSOS!$F$73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4"/>
            <c:dispRSqr val="0"/>
            <c:dispEq val="0"/>
          </c:trendline>
          <c:val>
            <c:numRef>
              <c:f>CENSOS!$G$72:$AE$72</c:f>
              <c:numCache>
                <c:formatCode>General</c:formatCode>
                <c:ptCount val="25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 formatCode="0%">
                  <c:v>0.16951665090587836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 formatCode="0%">
                  <c:v>0.25285820673673509</c:v>
                </c:pt>
                <c:pt idx="10">
                  <c:v>1871</c:v>
                </c:pt>
                <c:pt idx="11">
                  <c:v>1872</c:v>
                </c:pt>
                <c:pt idx="12" formatCode="0%">
                  <c:v>0.76370800658338478</c:v>
                </c:pt>
                <c:pt idx="13" formatCode="0%">
                  <c:v>0.45969126931020438</c:v>
                </c:pt>
                <c:pt idx="14" formatCode="0%">
                  <c:v>0.16543236150154506</c:v>
                </c:pt>
                <c:pt idx="15" formatCode="0%">
                  <c:v>0.14785873617600259</c:v>
                </c:pt>
                <c:pt idx="16" formatCode="0%">
                  <c:v>0.13718295285379728</c:v>
                </c:pt>
                <c:pt idx="17" formatCode="0%">
                  <c:v>0.93161998593233386</c:v>
                </c:pt>
                <c:pt idx="18" formatCode="0%">
                  <c:v>1.1322071942533494</c:v>
                </c:pt>
                <c:pt idx="19" formatCode="0%">
                  <c:v>1.1683528299592993</c:v>
                </c:pt>
                <c:pt idx="20" formatCode="0%">
                  <c:v>1.1973465428528758</c:v>
                </c:pt>
                <c:pt idx="21" formatCode="0%">
                  <c:v>0.54866983950846515</c:v>
                </c:pt>
                <c:pt idx="22" formatCode="0%">
                  <c:v>0.64992099180276741</c:v>
                </c:pt>
                <c:pt idx="23" formatCode="0%">
                  <c:v>0.60716224013064757</c:v>
                </c:pt>
                <c:pt idx="24" formatCode="0%">
                  <c:v>0.75673620716225609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CENSOS!$G$71:$AE$71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9B-E44F-A1B3-61097B145EB7}"/>
            </c:ext>
          </c:extLst>
        </c:ser>
        <c:ser>
          <c:idx val="1"/>
          <c:order val="1"/>
          <c:tx>
            <c:strRef>
              <c:f>CENSOS!$F$74</c:f>
              <c:strCache>
                <c:ptCount val="1"/>
                <c:pt idx="0">
                  <c:v>gast</c:v>
                </c:pt>
              </c:strCache>
            </c:strRef>
          </c:tx>
          <c:invertIfNegative val="0"/>
          <c:val>
            <c:numRef>
              <c:f>CENSOS!$G$73:$AE$73</c:f>
              <c:numCache>
                <c:formatCode>0%</c:formatCode>
                <c:ptCount val="25"/>
                <c:pt idx="0">
                  <c:v>4.3962620820874494E-2</c:v>
                </c:pt>
                <c:pt idx="1">
                  <c:v>0.14685566396882982</c:v>
                </c:pt>
                <c:pt idx="2">
                  <c:v>0.17170761637975357</c:v>
                </c:pt>
                <c:pt idx="3">
                  <c:v>0.2</c:v>
                </c:pt>
                <c:pt idx="4">
                  <c:v>0.24938371341466956</c:v>
                </c:pt>
                <c:pt idx="5">
                  <c:v>0.24631443270512504</c:v>
                </c:pt>
                <c:pt idx="6">
                  <c:v>0.2455817016178285</c:v>
                </c:pt>
                <c:pt idx="7">
                  <c:v>0.2</c:v>
                </c:pt>
                <c:pt idx="8">
                  <c:v>0.18</c:v>
                </c:pt>
                <c:pt idx="9">
                  <c:v>0.25285820673673509</c:v>
                </c:pt>
                <c:pt idx="10">
                  <c:v>0.192687133071969</c:v>
                </c:pt>
                <c:pt idx="11">
                  <c:v>0.20639531082225354</c:v>
                </c:pt>
                <c:pt idx="12">
                  <c:v>0.76370800658338478</c:v>
                </c:pt>
                <c:pt idx="13">
                  <c:v>0.45969126931020438</c:v>
                </c:pt>
                <c:pt idx="14">
                  <c:v>0.16543236150154506</c:v>
                </c:pt>
                <c:pt idx="15">
                  <c:v>0.14785873617600259</c:v>
                </c:pt>
                <c:pt idx="16">
                  <c:v>0.13718295285379728</c:v>
                </c:pt>
                <c:pt idx="17">
                  <c:v>0.93161998593233386</c:v>
                </c:pt>
                <c:pt idx="18">
                  <c:v>1.1322071942533494</c:v>
                </c:pt>
                <c:pt idx="19">
                  <c:v>1.1683528299592993</c:v>
                </c:pt>
                <c:pt idx="20">
                  <c:v>1.1973465428528758</c:v>
                </c:pt>
                <c:pt idx="21">
                  <c:v>0.54866983950846515</c:v>
                </c:pt>
                <c:pt idx="22">
                  <c:v>0.64992099180276741</c:v>
                </c:pt>
                <c:pt idx="23">
                  <c:v>0.60716224013064757</c:v>
                </c:pt>
                <c:pt idx="24">
                  <c:v>0.75673620716225609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CENSOS!$G$71:$AE$71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29B-E44F-A1B3-61097B14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9344512"/>
        <c:axId val="117494912"/>
      </c:barChart>
      <c:catAx>
        <c:axId val="1193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94912"/>
        <c:crosses val="autoZero"/>
        <c:auto val="1"/>
        <c:lblAlgn val="ctr"/>
        <c:lblOffset val="100"/>
        <c:noMultiLvlLbl val="0"/>
      </c:catAx>
      <c:valAx>
        <c:axId val="117494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934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5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5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422718</xdr:colOff>
      <xdr:row>1</xdr:row>
      <xdr:rowOff>82893</xdr:rowOff>
    </xdr:from>
    <xdr:to>
      <xdr:col>17</xdr:col>
      <xdr:colOff>467704</xdr:colOff>
      <xdr:row>16</xdr:row>
      <xdr:rowOff>149109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2" name="1 Gráfico">
          <a:extLst xmlns:a="http://schemas.openxmlformats.org/drawingml/2006/main">
            <a:ext uri="{FF2B5EF4-FFF2-40B4-BE49-F238E27FC236}">
              <a16:creationId xmlns:a16="http://schemas.microsoft.com/office/drawing/2014/main" id="{D7069A8C-DDB6-6D4D-99FF-7F5FD596453C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25</xdr:row>
      <xdr:rowOff>9525</xdr:rowOff>
    </xdr:from>
    <xdr:to>
      <xdr:col>20</xdr:col>
      <xdr:colOff>704850</xdr:colOff>
      <xdr:row>50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22</xdr:row>
      <xdr:rowOff>152400</xdr:rowOff>
    </xdr:from>
    <xdr:to>
      <xdr:col>12</xdr:col>
      <xdr:colOff>266700</xdr:colOff>
      <xdr:row>33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35</xdr:row>
      <xdr:rowOff>38100</xdr:rowOff>
    </xdr:from>
    <xdr:to>
      <xdr:col>12</xdr:col>
      <xdr:colOff>609600</xdr:colOff>
      <xdr:row>49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19050</xdr:rowOff>
    </xdr:from>
    <xdr:to>
      <xdr:col>16</xdr:col>
      <xdr:colOff>657224</xdr:colOff>
      <xdr:row>22</xdr:row>
      <xdr:rowOff>161925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742950</xdr:colOff>
      <xdr:row>60</xdr:row>
      <xdr:rowOff>47625</xdr:rowOff>
    </xdr:from>
    <xdr:to>
      <xdr:col>41</xdr:col>
      <xdr:colOff>552450</xdr:colOff>
      <xdr:row>82</xdr:row>
      <xdr:rowOff>152400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Roaming/Microsoft/Excel/TABLA%20DATOS%20DIC%20TES%20ene%2014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Roaming/Microsoft/Excel/Copia_de_ordenando_tablas_tesis_enero_28_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Local/Temp/wzf140/datos%20santander%201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&quot;"/>
      <sheetName val="pres rentas gastos proy &quot;"/>
      <sheetName val="RENTAS Y CONTRIBUCIONES"/>
      <sheetName val="CUADRO FISCAL&quot; "/>
      <sheetName val="CUADRO DE ESCUELAS Y RENTAS GEN"/>
      <sheetName val="deficit del tesoro de 1863-1872"/>
      <sheetName val="presup por provincias "/>
      <sheetName val="REMATES DE AGUARDIENTE"/>
      <sheetName val="bibliografia"/>
      <sheetName val="Hoja1"/>
      <sheetName val="Hoja2"/>
    </sheetNames>
    <sheetDataSet>
      <sheetData sheetId="0" refreshError="1"/>
      <sheetData sheetId="1" refreshError="1">
        <row r="4">
          <cell r="C4">
            <v>34673.199999999997</v>
          </cell>
        </row>
        <row r="5">
          <cell r="C5">
            <v>15000</v>
          </cell>
        </row>
        <row r="9">
          <cell r="C9">
            <v>4</v>
          </cell>
        </row>
        <row r="11">
          <cell r="C11">
            <v>32000</v>
          </cell>
        </row>
        <row r="13">
          <cell r="D13">
            <v>-23504.25</v>
          </cell>
        </row>
        <row r="14">
          <cell r="D14">
            <v>-25200</v>
          </cell>
        </row>
        <row r="15">
          <cell r="D15">
            <v>-31611.4</v>
          </cell>
        </row>
        <row r="16">
          <cell r="D16">
            <v>-13878</v>
          </cell>
        </row>
        <row r="20">
          <cell r="C20">
            <v>24000</v>
          </cell>
        </row>
        <row r="21">
          <cell r="C21">
            <v>72600</v>
          </cell>
        </row>
        <row r="22">
          <cell r="C22">
            <v>12000</v>
          </cell>
        </row>
        <row r="24">
          <cell r="C24">
            <v>60</v>
          </cell>
        </row>
        <row r="25">
          <cell r="C25">
            <v>100</v>
          </cell>
        </row>
        <row r="26">
          <cell r="C26">
            <v>100</v>
          </cell>
        </row>
        <row r="27">
          <cell r="D27">
            <v>28190.45</v>
          </cell>
        </row>
        <row r="28">
          <cell r="D28">
            <v>25900</v>
          </cell>
        </row>
        <row r="29">
          <cell r="D29">
            <v>14268</v>
          </cell>
        </row>
        <row r="30">
          <cell r="D30">
            <v>35031.4</v>
          </cell>
        </row>
        <row r="33">
          <cell r="C33">
            <v>24000</v>
          </cell>
        </row>
        <row r="34">
          <cell r="C34">
            <v>55865.86</v>
          </cell>
        </row>
        <row r="35">
          <cell r="C35">
            <v>12000</v>
          </cell>
        </row>
        <row r="37">
          <cell r="C37">
            <v>3</v>
          </cell>
        </row>
        <row r="38">
          <cell r="C38">
            <v>100</v>
          </cell>
        </row>
        <row r="39">
          <cell r="C39">
            <v>100</v>
          </cell>
        </row>
        <row r="40">
          <cell r="C40">
            <v>20000</v>
          </cell>
        </row>
        <row r="41">
          <cell r="D41">
            <v>34570.449999999997</v>
          </cell>
        </row>
        <row r="42">
          <cell r="D42">
            <v>35041.4</v>
          </cell>
        </row>
        <row r="43">
          <cell r="D43">
            <v>15900</v>
          </cell>
        </row>
        <row r="44">
          <cell r="D44">
            <v>14308</v>
          </cell>
        </row>
        <row r="47">
          <cell r="C47">
            <v>24000</v>
          </cell>
        </row>
        <row r="48">
          <cell r="C48">
            <v>56207</v>
          </cell>
        </row>
        <row r="49">
          <cell r="C49">
            <v>12000</v>
          </cell>
        </row>
        <row r="50">
          <cell r="C50">
            <v>8000</v>
          </cell>
        </row>
        <row r="51">
          <cell r="C51">
            <v>3</v>
          </cell>
        </row>
        <row r="52">
          <cell r="C52">
            <v>100</v>
          </cell>
        </row>
        <row r="55">
          <cell r="D55">
            <v>34570</v>
          </cell>
        </row>
        <row r="56">
          <cell r="D56">
            <v>35031.4</v>
          </cell>
        </row>
        <row r="59">
          <cell r="D59">
            <v>14378</v>
          </cell>
        </row>
        <row r="62">
          <cell r="C62">
            <v>24000</v>
          </cell>
        </row>
        <row r="63">
          <cell r="C63">
            <v>56207</v>
          </cell>
        </row>
        <row r="64">
          <cell r="C64">
            <v>12000</v>
          </cell>
        </row>
        <row r="113">
          <cell r="C113">
            <v>34086.400000000001</v>
          </cell>
        </row>
        <row r="114">
          <cell r="C114">
            <v>14000</v>
          </cell>
        </row>
        <row r="115">
          <cell r="C115">
            <v>2000</v>
          </cell>
        </row>
        <row r="116">
          <cell r="C116">
            <v>24000</v>
          </cell>
        </row>
        <row r="117">
          <cell r="C117">
            <v>66710</v>
          </cell>
        </row>
        <row r="118">
          <cell r="C118">
            <v>6000</v>
          </cell>
        </row>
        <row r="119">
          <cell r="C119">
            <v>996.25</v>
          </cell>
        </row>
        <row r="120">
          <cell r="C120">
            <v>20606</v>
          </cell>
        </row>
        <row r="121">
          <cell r="C121">
            <v>25000</v>
          </cell>
        </row>
        <row r="122">
          <cell r="C122">
            <v>60000</v>
          </cell>
        </row>
        <row r="123">
          <cell r="C123">
            <v>25000</v>
          </cell>
        </row>
        <row r="124">
          <cell r="C124">
            <v>10000</v>
          </cell>
        </row>
        <row r="125">
          <cell r="C125">
            <v>26000</v>
          </cell>
        </row>
        <row r="126">
          <cell r="C126">
            <v>200000</v>
          </cell>
        </row>
        <row r="127">
          <cell r="C127">
            <v>24000</v>
          </cell>
        </row>
        <row r="128">
          <cell r="C128">
            <v>24500</v>
          </cell>
        </row>
        <row r="129">
          <cell r="C129">
            <v>2000</v>
          </cell>
        </row>
        <row r="130">
          <cell r="D130">
            <v>69620</v>
          </cell>
        </row>
        <row r="131">
          <cell r="D131">
            <v>197360</v>
          </cell>
        </row>
        <row r="132">
          <cell r="D132">
            <v>8748.4</v>
          </cell>
        </row>
        <row r="133">
          <cell r="D133">
            <v>29262.6</v>
          </cell>
        </row>
        <row r="134">
          <cell r="D134">
            <v>32000</v>
          </cell>
        </row>
        <row r="135">
          <cell r="D135">
            <v>11040</v>
          </cell>
        </row>
        <row r="136">
          <cell r="D136">
            <v>58473</v>
          </cell>
        </row>
        <row r="166">
          <cell r="C166">
            <v>24000</v>
          </cell>
        </row>
        <row r="167">
          <cell r="C167">
            <v>2400</v>
          </cell>
        </row>
        <row r="168">
          <cell r="C168">
            <v>10000</v>
          </cell>
        </row>
        <row r="169">
          <cell r="C169">
            <v>2891</v>
          </cell>
        </row>
        <row r="170">
          <cell r="C170">
            <v>31461.25</v>
          </cell>
        </row>
        <row r="171">
          <cell r="C171">
            <v>7633</v>
          </cell>
        </row>
        <row r="172">
          <cell r="C172">
            <v>3135</v>
          </cell>
        </row>
        <row r="174">
          <cell r="C174">
            <v>830</v>
          </cell>
        </row>
        <row r="179">
          <cell r="D179">
            <v>45161.04</v>
          </cell>
        </row>
        <row r="180">
          <cell r="D180">
            <v>43138.99</v>
          </cell>
        </row>
        <row r="184">
          <cell r="C184">
            <v>22580.84</v>
          </cell>
        </row>
        <row r="185">
          <cell r="C185">
            <v>11688.42</v>
          </cell>
        </row>
        <row r="186">
          <cell r="C186">
            <v>3178.8199999999997</v>
          </cell>
        </row>
        <row r="188">
          <cell r="C188">
            <v>53.4</v>
          </cell>
        </row>
        <row r="189">
          <cell r="C189">
            <v>3581.92</v>
          </cell>
        </row>
        <row r="191">
          <cell r="D191">
            <v>15031.679999999998</v>
          </cell>
        </row>
        <row r="192">
          <cell r="D192">
            <v>9977.42</v>
          </cell>
        </row>
        <row r="193">
          <cell r="D193">
            <v>19370.8</v>
          </cell>
        </row>
        <row r="194">
          <cell r="D194">
            <v>10556</v>
          </cell>
        </row>
        <row r="195">
          <cell r="D195">
            <v>9341.2200000000012</v>
          </cell>
        </row>
        <row r="198">
          <cell r="C198">
            <v>34087</v>
          </cell>
        </row>
        <row r="199">
          <cell r="C199">
            <v>14000</v>
          </cell>
        </row>
        <row r="200">
          <cell r="C200">
            <v>24000</v>
          </cell>
        </row>
        <row r="202">
          <cell r="C202">
            <v>2000</v>
          </cell>
        </row>
        <row r="204">
          <cell r="C204">
            <v>20606</v>
          </cell>
        </row>
        <row r="205">
          <cell r="C205">
            <v>25000</v>
          </cell>
        </row>
        <row r="206">
          <cell r="C206">
            <v>70000</v>
          </cell>
        </row>
        <row r="207">
          <cell r="C207">
            <v>225000</v>
          </cell>
        </row>
        <row r="208">
          <cell r="C208">
            <v>70000</v>
          </cell>
        </row>
        <row r="209">
          <cell r="C209">
            <v>10000</v>
          </cell>
        </row>
        <row r="210">
          <cell r="C210">
            <v>4000</v>
          </cell>
        </row>
        <row r="211">
          <cell r="C211">
            <v>8000</v>
          </cell>
        </row>
        <row r="213">
          <cell r="C213">
            <v>2000</v>
          </cell>
        </row>
        <row r="214">
          <cell r="C214">
            <v>67240</v>
          </cell>
        </row>
        <row r="215">
          <cell r="C215">
            <v>6000</v>
          </cell>
        </row>
        <row r="216">
          <cell r="D216">
            <v>-9743</v>
          </cell>
        </row>
        <row r="217">
          <cell r="D217">
            <v>-113372</v>
          </cell>
        </row>
        <row r="218">
          <cell r="D218">
            <v>-390400</v>
          </cell>
        </row>
        <row r="219">
          <cell r="D219">
            <v>-11100</v>
          </cell>
        </row>
        <row r="220">
          <cell r="D220">
            <v>-26000</v>
          </cell>
        </row>
        <row r="221">
          <cell r="D221">
            <v>-28950</v>
          </cell>
        </row>
        <row r="234">
          <cell r="D234">
            <v>7612.9500000000007</v>
          </cell>
        </row>
        <row r="235">
          <cell r="D235">
            <v>555520</v>
          </cell>
        </row>
        <row r="236">
          <cell r="D236">
            <v>7345.85</v>
          </cell>
        </row>
        <row r="237">
          <cell r="D237">
            <v>3393.75</v>
          </cell>
        </row>
        <row r="249">
          <cell r="D249">
            <v>20317.900000000001</v>
          </cell>
        </row>
        <row r="250">
          <cell r="D250">
            <v>31424.3</v>
          </cell>
        </row>
        <row r="251">
          <cell r="D251">
            <v>27463</v>
          </cell>
        </row>
        <row r="252">
          <cell r="D252">
            <v>5606.65</v>
          </cell>
        </row>
        <row r="253">
          <cell r="D253">
            <v>33572.75</v>
          </cell>
        </row>
        <row r="310">
          <cell r="C310">
            <v>23165</v>
          </cell>
        </row>
        <row r="338">
          <cell r="C338">
            <v>1500</v>
          </cell>
        </row>
        <row r="339">
          <cell r="C339">
            <v>3320</v>
          </cell>
        </row>
        <row r="385">
          <cell r="D385">
            <v>14798.060000000001</v>
          </cell>
        </row>
        <row r="386">
          <cell r="D386">
            <v>16044.060000000001</v>
          </cell>
        </row>
        <row r="387">
          <cell r="D387">
            <v>8830.0300000000007</v>
          </cell>
        </row>
        <row r="391">
          <cell r="C391">
            <v>26000</v>
          </cell>
        </row>
        <row r="392">
          <cell r="C392">
            <v>10000</v>
          </cell>
        </row>
        <row r="395">
          <cell r="C395">
            <v>16000</v>
          </cell>
        </row>
        <row r="396">
          <cell r="C396">
            <v>19253.900000000001</v>
          </cell>
        </row>
        <row r="399">
          <cell r="C399">
            <v>7500</v>
          </cell>
        </row>
        <row r="401">
          <cell r="C401">
            <v>44201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ño a año pres rent gast"/>
      <sheetName val="desagregado"/>
      <sheetName val="imp rentas desagr orde"/>
      <sheetName val="gastos desagre ordenados"/>
      <sheetName val="CENSOS"/>
      <sheetName val="ing y gastos 1870 todos los est"/>
      <sheetName val="composicion rentas"/>
      <sheetName val="consolidado ren -gast. riq decl"/>
      <sheetName val="cuadro fiscal "/>
      <sheetName val="remate aguardiente"/>
    </sheetNames>
    <sheetDataSet>
      <sheetData sheetId="0" refreshError="1"/>
      <sheetData sheetId="1">
        <row r="2">
          <cell r="AA2">
            <v>34057</v>
          </cell>
        </row>
        <row r="3">
          <cell r="AA3">
            <v>18000</v>
          </cell>
        </row>
        <row r="5">
          <cell r="AA5">
            <v>24200</v>
          </cell>
        </row>
        <row r="8">
          <cell r="AA8">
            <v>69428</v>
          </cell>
        </row>
        <row r="10">
          <cell r="AA10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s y gastos municipios"/>
      <sheetName val="rentas desagregadas"/>
      <sheetName val="deuda"/>
      <sheetName val=" tablas "/>
      <sheetName val="Gráfico40"/>
      <sheetName val="riquezaestado"/>
      <sheetName val="recuento"/>
      <sheetName val="Gráfico1"/>
      <sheetName val="Gráfico2"/>
      <sheetName val="Gráfico3"/>
      <sheetName val="Gráfico22"/>
      <sheetName val="Gráfico23"/>
      <sheetName val="Gráfico24"/>
      <sheetName val="Gráfico36"/>
      <sheetName val="Gráfico37"/>
      <sheetName val="Gráfico38"/>
      <sheetName val="Gráfico39"/>
      <sheetName val="tabla 2,2"/>
      <sheetName val="indice de precios"/>
      <sheetName val="valor real"/>
      <sheetName val="Gráfico13"/>
      <sheetName val="presu-impuestos desa"/>
      <sheetName val="Gráfico8"/>
      <sheetName val="Gráfico9"/>
      <sheetName val="Gráfico10"/>
      <sheetName val="Gráfico11"/>
      <sheetName val="Gráfico12"/>
      <sheetName val="Gráfico14"/>
      <sheetName val="rentas- impuestos desa"/>
      <sheetName val="Gráfico27"/>
      <sheetName val="Gráfico28"/>
      <sheetName val="Gráfico29"/>
      <sheetName val="Gráfico30"/>
      <sheetName val="Gráfico31"/>
      <sheetName val="Gráfico32"/>
      <sheetName val="Gráfico33"/>
      <sheetName val="gastos desagregadpor departamen"/>
      <sheetName val="Gráfico25"/>
      <sheetName val="gasto militar y vias"/>
      <sheetName val="Gráfico15"/>
      <sheetName val="Gráfico16"/>
      <sheetName val="Gráfico17"/>
      <sheetName val="Gráfico34"/>
      <sheetName val="Gráfico35"/>
      <sheetName val="ingresosy gastos 1870"/>
      <sheetName val="estunido ing"/>
      <sheetName val="poblacion"/>
      <sheetName val="Gráfico18"/>
      <sheetName val="Gráfico19"/>
      <sheetName val="Gráfico20"/>
      <sheetName val="Gráfico21"/>
      <sheetName val="rentaxhab"/>
      <sheetName val="Gráfico 4"/>
      <sheetName val="Gráfico5"/>
      <sheetName val="rentasdepartamentos"/>
      <sheetName val="Gráfico26"/>
      <sheetName val="gastosdepartamentos"/>
      <sheetName val="Gráfico6"/>
      <sheetName val="Gráfico7"/>
      <sheetName val="riquezaDepartamentos"/>
      <sheetName val="Gráfico48"/>
      <sheetName val="Gráfico49"/>
      <sheetName val="Gráfico50"/>
      <sheetName val="Gráfico51"/>
      <sheetName val="deuda y deficit"/>
    </sheetNames>
    <sheetDataSet>
      <sheetData sheetId="0"/>
      <sheetData sheetId="1">
        <row r="33">
          <cell r="A33" t="str">
            <v>aguardientes</v>
          </cell>
          <cell r="C33">
            <v>157193.245</v>
          </cell>
        </row>
        <row r="34">
          <cell r="C34">
            <v>93788.42</v>
          </cell>
        </row>
        <row r="35">
          <cell r="C35">
            <v>52944.88</v>
          </cell>
        </row>
        <row r="36">
          <cell r="C36">
            <v>9237.5450000000001</v>
          </cell>
        </row>
      </sheetData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L516"/>
  <sheetViews>
    <sheetView zoomScale="90" zoomScaleNormal="90" workbookViewId="0">
      <selection activeCell="C3" sqref="C3"/>
    </sheetView>
  </sheetViews>
  <sheetFormatPr baseColWidth="10" defaultRowHeight="15" x14ac:dyDescent="0.2"/>
  <cols>
    <col min="1" max="1" width="20" customWidth="1"/>
    <col min="2" max="2" width="39.83203125" customWidth="1"/>
    <col min="3" max="3" width="13" customWidth="1"/>
    <col min="4" max="4" width="13.5" customWidth="1"/>
    <col min="5" max="5" width="12" style="20" bestFit="1" customWidth="1"/>
    <col min="6" max="1468" width="11.5" style="1"/>
  </cols>
  <sheetData>
    <row r="1" spans="1:7" x14ac:dyDescent="0.2">
      <c r="A1" t="s">
        <v>35</v>
      </c>
    </row>
    <row r="3" spans="1:7" x14ac:dyDescent="0.2">
      <c r="A3" s="10">
        <v>1859</v>
      </c>
      <c r="B3" s="10" t="s">
        <v>36</v>
      </c>
      <c r="C3" s="10">
        <f>22241.64+339.2</f>
        <v>22580.84</v>
      </c>
      <c r="D3" s="10"/>
    </row>
    <row r="4" spans="1:7" x14ac:dyDescent="0.2">
      <c r="A4" s="10"/>
      <c r="B4" s="10" t="s">
        <v>37</v>
      </c>
      <c r="C4" s="10">
        <f>3960.8+5835.4+1086.22+806</f>
        <v>11688.42</v>
      </c>
      <c r="D4" s="10"/>
    </row>
    <row r="5" spans="1:7" ht="16" x14ac:dyDescent="0.2">
      <c r="A5" s="10"/>
      <c r="B5" s="11" t="s">
        <v>40</v>
      </c>
      <c r="C5" s="10">
        <f>1490.24+1128.32+222.2+338.06</f>
        <v>3178.8199999999997</v>
      </c>
      <c r="D5" s="10"/>
    </row>
    <row r="6" spans="1:7" x14ac:dyDescent="0.2">
      <c r="A6" s="10"/>
      <c r="B6" s="10" t="s">
        <v>41</v>
      </c>
      <c r="C6" s="10">
        <v>53.4</v>
      </c>
      <c r="D6" s="10"/>
    </row>
    <row r="7" spans="1:7" x14ac:dyDescent="0.2">
      <c r="A7" s="10"/>
      <c r="B7" s="10" t="s">
        <v>55</v>
      </c>
      <c r="C7" s="10">
        <f>332.82+188.6+3059.5+1</f>
        <v>3581.92</v>
      </c>
      <c r="D7" s="10"/>
    </row>
    <row r="8" spans="1:7" x14ac:dyDescent="0.2">
      <c r="A8" s="10"/>
      <c r="B8" s="10" t="s">
        <v>118</v>
      </c>
      <c r="C8" s="10">
        <f>2511.1+2695.3+1713.07+81.22</f>
        <v>7000.69</v>
      </c>
      <c r="D8" s="10"/>
    </row>
    <row r="9" spans="1:7" x14ac:dyDescent="0.2">
      <c r="A9" s="1"/>
      <c r="B9" s="1" t="s">
        <v>45</v>
      </c>
      <c r="C9" s="1"/>
      <c r="D9" s="12">
        <f>+(12098.66+1841.3+1091.72)</f>
        <v>15031.679999999998</v>
      </c>
    </row>
    <row r="10" spans="1:7" x14ac:dyDescent="0.2">
      <c r="A10" s="1"/>
      <c r="B10" s="1" t="s">
        <v>46</v>
      </c>
      <c r="C10" s="1"/>
      <c r="D10" s="12">
        <f>7884.12+2052.3+41</f>
        <v>9977.42</v>
      </c>
    </row>
    <row r="11" spans="1:7" x14ac:dyDescent="0.2">
      <c r="A11" s="1"/>
      <c r="B11" s="1" t="s">
        <v>47</v>
      </c>
      <c r="C11" s="1"/>
      <c r="D11" s="12">
        <f>12789.4+5002.7+1578.7</f>
        <v>19370.8</v>
      </c>
    </row>
    <row r="12" spans="1:7" x14ac:dyDescent="0.2">
      <c r="A12" s="1"/>
      <c r="B12" s="1" t="s">
        <v>119</v>
      </c>
      <c r="C12" s="1"/>
      <c r="D12" s="12">
        <v>10556</v>
      </c>
    </row>
    <row r="13" spans="1:7" x14ac:dyDescent="0.2">
      <c r="A13" s="1"/>
      <c r="B13" s="1" t="s">
        <v>517</v>
      </c>
      <c r="C13" s="1">
        <v>26425.71</v>
      </c>
      <c r="D13" s="12">
        <v>28890.6</v>
      </c>
    </row>
    <row r="14" spans="1:7" x14ac:dyDescent="0.2">
      <c r="A14" s="1"/>
      <c r="B14" s="1" t="s">
        <v>48</v>
      </c>
      <c r="C14" s="1"/>
      <c r="D14" s="12">
        <f>6233.62+2208.82+898.78</f>
        <v>9341.2200000000012</v>
      </c>
      <c r="G14" s="590"/>
    </row>
    <row r="15" spans="1:7" x14ac:dyDescent="0.2">
      <c r="B15" s="36" t="s">
        <v>14</v>
      </c>
      <c r="C15" s="14">
        <f>SUM(C3:C14)</f>
        <v>74509.8</v>
      </c>
      <c r="D15" s="14">
        <f>SUM(D3:D14)</f>
        <v>93167.72</v>
      </c>
      <c r="E15" s="20">
        <f>+C8/C15</f>
        <v>9.39566338924544E-2</v>
      </c>
    </row>
    <row r="17" spans="1:7" x14ac:dyDescent="0.2">
      <c r="A17" s="10">
        <v>1860</v>
      </c>
      <c r="B17" s="10" t="s">
        <v>36</v>
      </c>
      <c r="C17" s="10">
        <v>25875</v>
      </c>
      <c r="D17" s="10"/>
    </row>
    <row r="18" spans="1:7" x14ac:dyDescent="0.2">
      <c r="A18" s="10"/>
      <c r="B18" s="10" t="s">
        <v>37</v>
      </c>
      <c r="C18" s="10">
        <v>20250</v>
      </c>
      <c r="D18" s="10"/>
    </row>
    <row r="19" spans="1:7" x14ac:dyDescent="0.2">
      <c r="A19" s="10"/>
      <c r="B19" s="10" t="s">
        <v>38</v>
      </c>
      <c r="C19" s="10"/>
      <c r="D19" s="10"/>
    </row>
    <row r="20" spans="1:7" x14ac:dyDescent="0.2">
      <c r="A20" s="10"/>
      <c r="B20" s="10" t="s">
        <v>39</v>
      </c>
      <c r="C20" s="10"/>
      <c r="D20" s="10"/>
    </row>
    <row r="21" spans="1:7" ht="16" x14ac:dyDescent="0.2">
      <c r="A21" s="10"/>
      <c r="B21" s="11" t="s">
        <v>40</v>
      </c>
      <c r="C21" s="10"/>
      <c r="D21" s="10"/>
    </row>
    <row r="22" spans="1:7" x14ac:dyDescent="0.2">
      <c r="A22" s="10"/>
      <c r="B22" s="10" t="s">
        <v>41</v>
      </c>
      <c r="C22" s="10">
        <v>5.8</v>
      </c>
      <c r="D22" s="10"/>
    </row>
    <row r="23" spans="1:7" x14ac:dyDescent="0.2">
      <c r="A23" s="10"/>
      <c r="B23" s="10" t="s">
        <v>42</v>
      </c>
      <c r="C23" s="10">
        <v>1363.5</v>
      </c>
      <c r="D23" s="10"/>
    </row>
    <row r="24" spans="1:7" x14ac:dyDescent="0.2">
      <c r="A24" s="10"/>
      <c r="B24" s="10" t="s">
        <v>43</v>
      </c>
      <c r="C24" s="10">
        <v>23205.599999999999</v>
      </c>
      <c r="D24" s="10"/>
    </row>
    <row r="25" spans="1:7" x14ac:dyDescent="0.2">
      <c r="A25" s="10"/>
      <c r="B25" s="10" t="s">
        <v>44</v>
      </c>
      <c r="C25" s="10">
        <v>1502.76</v>
      </c>
      <c r="D25" s="10"/>
    </row>
    <row r="26" spans="1:7" x14ac:dyDescent="0.2">
      <c r="A26" s="10"/>
      <c r="B26" s="10" t="s">
        <v>45</v>
      </c>
      <c r="C26" s="10"/>
      <c r="D26" s="10">
        <f>10457.83+1805.3+1091.72+1800</f>
        <v>15154.849999999999</v>
      </c>
    </row>
    <row r="27" spans="1:7" x14ac:dyDescent="0.2">
      <c r="A27" s="10"/>
      <c r="B27" s="10" t="s">
        <v>46</v>
      </c>
      <c r="C27" s="10"/>
      <c r="D27" s="10">
        <f>7704.76+2052.3+41+5000</f>
        <v>14798.060000000001</v>
      </c>
    </row>
    <row r="28" spans="1:7" x14ac:dyDescent="0.2">
      <c r="A28" s="10"/>
      <c r="B28" s="10" t="s">
        <v>518</v>
      </c>
      <c r="C28" s="10"/>
      <c r="D28" s="10">
        <v>18030.41</v>
      </c>
    </row>
    <row r="29" spans="1:7" x14ac:dyDescent="0.2">
      <c r="A29" s="10"/>
      <c r="B29" s="10" t="s">
        <v>47</v>
      </c>
      <c r="C29" s="10"/>
      <c r="D29" s="10">
        <f>1378.7+9543.43+4890.47+231.46</f>
        <v>16044.060000000001</v>
      </c>
    </row>
    <row r="30" spans="1:7" x14ac:dyDescent="0.2">
      <c r="A30" s="10"/>
      <c r="B30" s="10" t="s">
        <v>48</v>
      </c>
      <c r="C30" s="10"/>
      <c r="D30" s="10">
        <f>5751.85+2208.82+869.36</f>
        <v>8830.0300000000007</v>
      </c>
      <c r="G30" s="590" t="s">
        <v>522</v>
      </c>
    </row>
    <row r="31" spans="1:7" x14ac:dyDescent="0.2">
      <c r="B31" s="14" t="s">
        <v>14</v>
      </c>
      <c r="C31" s="14">
        <f>SUM(C17:C30)</f>
        <v>72202.659999999989</v>
      </c>
      <c r="D31" s="14">
        <f>SUM(D26:D30)</f>
        <v>72857.41</v>
      </c>
      <c r="E31" s="20">
        <f>+C24/C31</f>
        <v>0.32139536133433316</v>
      </c>
      <c r="G31" s="1" t="s">
        <v>516</v>
      </c>
    </row>
    <row r="35" spans="1:5" x14ac:dyDescent="0.2">
      <c r="A35" s="10">
        <v>1864</v>
      </c>
      <c r="B35" s="10" t="s">
        <v>36</v>
      </c>
      <c r="C35" s="10">
        <v>34673.199999999997</v>
      </c>
      <c r="D35" s="10"/>
    </row>
    <row r="36" spans="1:5" x14ac:dyDescent="0.2">
      <c r="A36" s="10"/>
      <c r="B36" s="10" t="s">
        <v>37</v>
      </c>
      <c r="C36" s="10">
        <v>15000</v>
      </c>
      <c r="D36" s="10"/>
    </row>
    <row r="37" spans="1:5" x14ac:dyDescent="0.2">
      <c r="A37" s="10"/>
      <c r="B37" s="10" t="s">
        <v>38</v>
      </c>
      <c r="C37" s="10"/>
      <c r="D37" s="10"/>
    </row>
    <row r="38" spans="1:5" x14ac:dyDescent="0.2">
      <c r="A38" s="10"/>
      <c r="B38" s="10" t="s">
        <v>39</v>
      </c>
      <c r="C38" s="10"/>
      <c r="D38" s="10"/>
    </row>
    <row r="39" spans="1:5" ht="16" x14ac:dyDescent="0.2">
      <c r="A39" s="10"/>
      <c r="B39" s="11" t="s">
        <v>40</v>
      </c>
      <c r="C39" s="10"/>
      <c r="D39" s="10"/>
    </row>
    <row r="40" spans="1:5" x14ac:dyDescent="0.2">
      <c r="A40" s="10"/>
      <c r="B40" s="10" t="s">
        <v>41</v>
      </c>
      <c r="C40" s="10">
        <v>4</v>
      </c>
      <c r="D40" s="10"/>
    </row>
    <row r="41" spans="1:5" x14ac:dyDescent="0.2">
      <c r="A41" s="10"/>
      <c r="B41" s="10" t="s">
        <v>42</v>
      </c>
      <c r="C41" s="10"/>
      <c r="D41" s="10"/>
    </row>
    <row r="42" spans="1:5" x14ac:dyDescent="0.2">
      <c r="A42" s="10"/>
      <c r="B42" s="10" t="s">
        <v>43</v>
      </c>
      <c r="C42" s="10">
        <v>32000</v>
      </c>
      <c r="D42" s="10"/>
    </row>
    <row r="43" spans="1:5" x14ac:dyDescent="0.2">
      <c r="A43" s="10"/>
      <c r="B43" s="10" t="s">
        <v>44</v>
      </c>
      <c r="C43" s="10"/>
      <c r="D43" s="10"/>
    </row>
    <row r="44" spans="1:5" x14ac:dyDescent="0.2">
      <c r="A44" s="10"/>
      <c r="B44" s="10" t="s">
        <v>45</v>
      </c>
      <c r="C44" s="10"/>
      <c r="D44" s="10">
        <v>-23504.25</v>
      </c>
    </row>
    <row r="45" spans="1:5" x14ac:dyDescent="0.2">
      <c r="A45" s="10"/>
      <c r="B45" s="10" t="s">
        <v>46</v>
      </c>
      <c r="C45" s="10"/>
      <c r="D45" s="10">
        <v>-25200</v>
      </c>
    </row>
    <row r="46" spans="1:5" x14ac:dyDescent="0.2">
      <c r="A46" s="10"/>
      <c r="B46" s="10" t="s">
        <v>47</v>
      </c>
      <c r="C46" s="10"/>
      <c r="D46" s="10">
        <v>-31611.4</v>
      </c>
    </row>
    <row r="47" spans="1:5" x14ac:dyDescent="0.2">
      <c r="A47" s="10"/>
      <c r="B47" s="10" t="s">
        <v>48</v>
      </c>
      <c r="C47" s="10"/>
      <c r="D47" s="10">
        <v>-13878</v>
      </c>
    </row>
    <row r="48" spans="1:5" x14ac:dyDescent="0.2">
      <c r="B48" s="13" t="s">
        <v>49</v>
      </c>
      <c r="C48" s="14">
        <f>SUM(C35:C47)</f>
        <v>81677.2</v>
      </c>
      <c r="D48" s="14">
        <f>+D44+D45+D46+D47</f>
        <v>-94193.65</v>
      </c>
      <c r="E48" s="20">
        <f>+C42/C48</f>
        <v>0.39178620226942157</v>
      </c>
    </row>
    <row r="50" spans="1:1468" ht="32" x14ac:dyDescent="0.2">
      <c r="B50" s="15" t="s">
        <v>50</v>
      </c>
      <c r="C50" s="16" t="s">
        <v>51</v>
      </c>
      <c r="D50" s="16" t="s">
        <v>52</v>
      </c>
      <c r="E50" s="46"/>
      <c r="F50" s="17"/>
      <c r="G50" s="18"/>
    </row>
    <row r="51" spans="1:1468" s="10" customFormat="1" x14ac:dyDescent="0.2">
      <c r="A51" s="671" t="s">
        <v>53</v>
      </c>
      <c r="B51" s="10" t="s">
        <v>36</v>
      </c>
      <c r="C51" s="10">
        <v>24000</v>
      </c>
      <c r="E51" s="2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</row>
    <row r="52" spans="1:1468" s="10" customFormat="1" x14ac:dyDescent="0.2">
      <c r="A52" s="671"/>
      <c r="B52" s="10" t="s">
        <v>43</v>
      </c>
      <c r="C52" s="10">
        <v>72600</v>
      </c>
      <c r="E52" s="2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</row>
    <row r="53" spans="1:1468" s="10" customFormat="1" x14ac:dyDescent="0.2">
      <c r="A53" s="671"/>
      <c r="B53" s="10" t="s">
        <v>37</v>
      </c>
      <c r="C53" s="10">
        <v>12000</v>
      </c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  <c r="ASX53" s="1"/>
      <c r="ASY53" s="1"/>
      <c r="ASZ53" s="1"/>
      <c r="ATA53" s="1"/>
      <c r="ATB53" s="1"/>
      <c r="ATC53" s="1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1"/>
      <c r="ATQ53" s="1"/>
      <c r="ATR53" s="1"/>
      <c r="ATS53" s="1"/>
      <c r="ATT53" s="1"/>
      <c r="ATU53" s="1"/>
      <c r="ATV53" s="1"/>
      <c r="ATW53" s="1"/>
      <c r="ATX53" s="1"/>
      <c r="ATY53" s="1"/>
      <c r="ATZ53" s="1"/>
      <c r="AUA53" s="1"/>
      <c r="AUB53" s="1"/>
      <c r="AUC53" s="1"/>
      <c r="AUD53" s="1"/>
      <c r="AUE53" s="1"/>
      <c r="AUF53" s="1"/>
      <c r="AUG53" s="1"/>
      <c r="AUH53" s="1"/>
      <c r="AUI53" s="1"/>
      <c r="AUJ53" s="1"/>
      <c r="AUK53" s="1"/>
      <c r="AUL53" s="1"/>
      <c r="AUM53" s="1"/>
      <c r="AUN53" s="1"/>
      <c r="AUO53" s="1"/>
      <c r="AUP53" s="1"/>
      <c r="AUQ53" s="1"/>
      <c r="AUR53" s="1"/>
      <c r="AUS53" s="1"/>
      <c r="AUT53" s="1"/>
      <c r="AUU53" s="1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1"/>
      <c r="AVG53" s="1"/>
      <c r="AVH53" s="1"/>
      <c r="AVI53" s="1"/>
      <c r="AVJ53" s="1"/>
      <c r="AVK53" s="1"/>
      <c r="AVL53" s="1"/>
      <c r="AVM53" s="1"/>
      <c r="AVN53" s="1"/>
      <c r="AVO53" s="1"/>
      <c r="AVP53" s="1"/>
      <c r="AVQ53" s="1"/>
      <c r="AVR53" s="1"/>
      <c r="AVS53" s="1"/>
      <c r="AVT53" s="1"/>
      <c r="AVU53" s="1"/>
      <c r="AVV53" s="1"/>
      <c r="AVW53" s="1"/>
      <c r="AVX53" s="1"/>
      <c r="AVY53" s="1"/>
      <c r="AVZ53" s="1"/>
      <c r="AWA53" s="1"/>
      <c r="AWB53" s="1"/>
      <c r="AWC53" s="1"/>
      <c r="AWD53" s="1"/>
      <c r="AWE53" s="1"/>
      <c r="AWF53" s="1"/>
      <c r="AWG53" s="1"/>
      <c r="AWH53" s="1"/>
      <c r="AWI53" s="1"/>
      <c r="AWJ53" s="1"/>
      <c r="AWK53" s="1"/>
      <c r="AWL53" s="1"/>
      <c r="AWM53" s="1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1"/>
      <c r="AXD53" s="1"/>
      <c r="AXE53" s="1"/>
      <c r="AXF53" s="1"/>
      <c r="AXG53" s="1"/>
      <c r="AXH53" s="1"/>
      <c r="AXI53" s="1"/>
      <c r="AXJ53" s="1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1"/>
      <c r="AXV53" s="1"/>
      <c r="AXW53" s="1"/>
      <c r="AXX53" s="1"/>
      <c r="AXY53" s="1"/>
      <c r="AXZ53" s="1"/>
      <c r="AYA53" s="1"/>
      <c r="AYB53" s="1"/>
      <c r="AYC53" s="1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1"/>
      <c r="AYP53" s="1"/>
      <c r="AYQ53" s="1"/>
      <c r="AYR53" s="1"/>
      <c r="AYS53" s="1"/>
      <c r="AYT53" s="1"/>
      <c r="AYU53" s="1"/>
      <c r="AYV53" s="1"/>
      <c r="AYW53" s="1"/>
      <c r="AYX53" s="1"/>
      <c r="AYY53" s="1"/>
      <c r="AYZ53" s="1"/>
      <c r="AZA53" s="1"/>
      <c r="AZB53" s="1"/>
      <c r="AZC53" s="1"/>
      <c r="AZD53" s="1"/>
      <c r="AZE53" s="1"/>
      <c r="AZF53" s="1"/>
      <c r="AZG53" s="1"/>
      <c r="AZH53" s="1"/>
      <c r="AZI53" s="1"/>
      <c r="AZJ53" s="1"/>
      <c r="AZK53" s="1"/>
      <c r="AZL53" s="1"/>
      <c r="AZM53" s="1"/>
      <c r="AZN53" s="1"/>
      <c r="AZO53" s="1"/>
      <c r="AZP53" s="1"/>
      <c r="AZQ53" s="1"/>
      <c r="AZR53" s="1"/>
      <c r="AZS53" s="1"/>
      <c r="AZT53" s="1"/>
      <c r="AZU53" s="1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U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1"/>
      <c r="BBG53" s="1"/>
      <c r="BBH53" s="1"/>
      <c r="BBI53" s="1"/>
      <c r="BBJ53" s="1"/>
      <c r="BBK53" s="1"/>
      <c r="BBL53" s="1"/>
      <c r="BBM53" s="1"/>
      <c r="BBN53" s="1"/>
      <c r="BBO53" s="1"/>
      <c r="BBP53" s="1"/>
      <c r="BBQ53" s="1"/>
      <c r="BBR53" s="1"/>
      <c r="BBS53" s="1"/>
      <c r="BBT53" s="1"/>
      <c r="BBU53" s="1"/>
      <c r="BBV53" s="1"/>
      <c r="BBW53" s="1"/>
      <c r="BBX53" s="1"/>
      <c r="BBY53" s="1"/>
      <c r="BBZ53" s="1"/>
      <c r="BCA53" s="1"/>
      <c r="BCB53" s="1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1"/>
      <c r="BCP53" s="1"/>
      <c r="BCQ53" s="1"/>
      <c r="BCR53" s="1"/>
      <c r="BCS53" s="1"/>
      <c r="BCT53" s="1"/>
      <c r="BCU53" s="1"/>
      <c r="BCV53" s="1"/>
      <c r="BCW53" s="1"/>
      <c r="BCX53" s="1"/>
      <c r="BCY53" s="1"/>
      <c r="BCZ53" s="1"/>
      <c r="BDA53" s="1"/>
      <c r="BDB53" s="1"/>
      <c r="BDC53" s="1"/>
      <c r="BDD53" s="1"/>
      <c r="BDE53" s="1"/>
      <c r="BDF53" s="1"/>
      <c r="BDG53" s="1"/>
      <c r="BDH53" s="1"/>
      <c r="BDI53" s="1"/>
      <c r="BDJ53" s="1"/>
      <c r="BDK53" s="1"/>
      <c r="BDL53" s="1"/>
    </row>
    <row r="54" spans="1:1468" s="10" customFormat="1" ht="16" x14ac:dyDescent="0.2">
      <c r="A54" s="671"/>
      <c r="B54" s="11" t="s">
        <v>40</v>
      </c>
      <c r="C54" s="10">
        <v>12000</v>
      </c>
      <c r="E54" s="2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1"/>
      <c r="ASH54" s="1"/>
      <c r="ASI54" s="1"/>
      <c r="ASJ54" s="1"/>
      <c r="ASK54" s="1"/>
      <c r="ASL54" s="1"/>
      <c r="ASM54" s="1"/>
      <c r="ASN54" s="1"/>
      <c r="ASO54" s="1"/>
      <c r="ASP54" s="1"/>
      <c r="ASQ54" s="1"/>
      <c r="ASR54" s="1"/>
      <c r="ASS54" s="1"/>
      <c r="AST54" s="1"/>
      <c r="ASU54" s="1"/>
      <c r="ASV54" s="1"/>
      <c r="ASW54" s="1"/>
      <c r="ASX54" s="1"/>
      <c r="ASY54" s="1"/>
      <c r="ASZ54" s="1"/>
      <c r="ATA54" s="1"/>
      <c r="ATB54" s="1"/>
      <c r="ATC54" s="1"/>
      <c r="ATD54" s="1"/>
      <c r="ATE54" s="1"/>
      <c r="ATF54" s="1"/>
      <c r="ATG54" s="1"/>
      <c r="ATH54" s="1"/>
      <c r="ATI54" s="1"/>
      <c r="ATJ54" s="1"/>
      <c r="ATK54" s="1"/>
      <c r="ATL54" s="1"/>
      <c r="ATM54" s="1"/>
      <c r="ATN54" s="1"/>
      <c r="ATO54" s="1"/>
      <c r="ATP54" s="1"/>
      <c r="ATQ54" s="1"/>
      <c r="ATR54" s="1"/>
      <c r="ATS54" s="1"/>
      <c r="ATT54" s="1"/>
      <c r="ATU54" s="1"/>
      <c r="ATV54" s="1"/>
      <c r="ATW54" s="1"/>
      <c r="ATX54" s="1"/>
      <c r="ATY54" s="1"/>
      <c r="ATZ54" s="1"/>
      <c r="AUA54" s="1"/>
      <c r="AUB54" s="1"/>
      <c r="AUC54" s="1"/>
      <c r="AUD54" s="1"/>
      <c r="AUE54" s="1"/>
      <c r="AUF54" s="1"/>
      <c r="AUG54" s="1"/>
      <c r="AUH54" s="1"/>
      <c r="AUI54" s="1"/>
      <c r="AUJ54" s="1"/>
      <c r="AUK54" s="1"/>
      <c r="AUL54" s="1"/>
      <c r="AUM54" s="1"/>
      <c r="AUN54" s="1"/>
      <c r="AUO54" s="1"/>
      <c r="AUP54" s="1"/>
      <c r="AUQ54" s="1"/>
      <c r="AUR54" s="1"/>
      <c r="AUS54" s="1"/>
      <c r="AUT54" s="1"/>
      <c r="AUU54" s="1"/>
      <c r="AUV54" s="1"/>
      <c r="AUW54" s="1"/>
      <c r="AUX54" s="1"/>
      <c r="AUY54" s="1"/>
      <c r="AUZ54" s="1"/>
      <c r="AVA54" s="1"/>
      <c r="AVB54" s="1"/>
      <c r="AVC54" s="1"/>
      <c r="AVD54" s="1"/>
      <c r="AVE54" s="1"/>
      <c r="AVF54" s="1"/>
      <c r="AVG54" s="1"/>
      <c r="AVH54" s="1"/>
      <c r="AVI54" s="1"/>
      <c r="AVJ54" s="1"/>
      <c r="AVK54" s="1"/>
      <c r="AVL54" s="1"/>
      <c r="AVM54" s="1"/>
      <c r="AVN54" s="1"/>
      <c r="AVO54" s="1"/>
      <c r="AVP54" s="1"/>
      <c r="AVQ54" s="1"/>
      <c r="AVR54" s="1"/>
      <c r="AVS54" s="1"/>
      <c r="AVT54" s="1"/>
      <c r="AVU54" s="1"/>
      <c r="AVV54" s="1"/>
      <c r="AVW54" s="1"/>
      <c r="AVX54" s="1"/>
      <c r="AVY54" s="1"/>
      <c r="AVZ54" s="1"/>
      <c r="AWA54" s="1"/>
      <c r="AWB54" s="1"/>
      <c r="AWC54" s="1"/>
      <c r="AWD54" s="1"/>
      <c r="AWE54" s="1"/>
      <c r="AWF54" s="1"/>
      <c r="AWG54" s="1"/>
      <c r="AWH54" s="1"/>
      <c r="AWI54" s="1"/>
      <c r="AWJ54" s="1"/>
      <c r="AWK54" s="1"/>
      <c r="AWL54" s="1"/>
      <c r="AWM54" s="1"/>
      <c r="AWN54" s="1"/>
      <c r="AWO54" s="1"/>
      <c r="AWP54" s="1"/>
      <c r="AWQ54" s="1"/>
      <c r="AWR54" s="1"/>
      <c r="AWS54" s="1"/>
      <c r="AWT54" s="1"/>
      <c r="AWU54" s="1"/>
      <c r="AWV54" s="1"/>
      <c r="AWW54" s="1"/>
      <c r="AWX54" s="1"/>
      <c r="AWY54" s="1"/>
      <c r="AWZ54" s="1"/>
      <c r="AXA54" s="1"/>
      <c r="AXB54" s="1"/>
      <c r="AXC54" s="1"/>
      <c r="AXD54" s="1"/>
      <c r="AXE54" s="1"/>
      <c r="AXF54" s="1"/>
      <c r="AXG54" s="1"/>
      <c r="AXH54" s="1"/>
      <c r="AXI54" s="1"/>
      <c r="AXJ54" s="1"/>
      <c r="AXK54" s="1"/>
      <c r="AXL54" s="1"/>
      <c r="AXM54" s="1"/>
      <c r="AXN54" s="1"/>
      <c r="AXO54" s="1"/>
      <c r="AXP54" s="1"/>
      <c r="AXQ54" s="1"/>
      <c r="AXR54" s="1"/>
      <c r="AXS54" s="1"/>
      <c r="AXT54" s="1"/>
      <c r="AXU54" s="1"/>
      <c r="AXV54" s="1"/>
      <c r="AXW54" s="1"/>
      <c r="AXX54" s="1"/>
      <c r="AXY54" s="1"/>
      <c r="AXZ54" s="1"/>
      <c r="AYA54" s="1"/>
      <c r="AYB54" s="1"/>
      <c r="AYC54" s="1"/>
      <c r="AYD54" s="1"/>
      <c r="AYE54" s="1"/>
      <c r="AYF54" s="1"/>
      <c r="AYG54" s="1"/>
      <c r="AYH54" s="1"/>
      <c r="AYI54" s="1"/>
      <c r="AYJ54" s="1"/>
      <c r="AYK54" s="1"/>
      <c r="AYL54" s="1"/>
      <c r="AYM54" s="1"/>
      <c r="AYN54" s="1"/>
      <c r="AYO54" s="1"/>
      <c r="AYP54" s="1"/>
      <c r="AYQ54" s="1"/>
      <c r="AYR54" s="1"/>
      <c r="AYS54" s="1"/>
      <c r="AYT54" s="1"/>
      <c r="AYU54" s="1"/>
      <c r="AYV54" s="1"/>
      <c r="AYW54" s="1"/>
      <c r="AYX54" s="1"/>
      <c r="AYY54" s="1"/>
      <c r="AYZ54" s="1"/>
      <c r="AZA54" s="1"/>
      <c r="AZB54" s="1"/>
      <c r="AZC54" s="1"/>
      <c r="AZD54" s="1"/>
      <c r="AZE54" s="1"/>
      <c r="AZF54" s="1"/>
      <c r="AZG54" s="1"/>
      <c r="AZH54" s="1"/>
      <c r="AZI54" s="1"/>
      <c r="AZJ54" s="1"/>
      <c r="AZK54" s="1"/>
      <c r="AZL54" s="1"/>
      <c r="AZM54" s="1"/>
      <c r="AZN54" s="1"/>
      <c r="AZO54" s="1"/>
      <c r="AZP54" s="1"/>
      <c r="AZQ54" s="1"/>
      <c r="AZR54" s="1"/>
      <c r="AZS54" s="1"/>
      <c r="AZT54" s="1"/>
      <c r="AZU54" s="1"/>
      <c r="AZV54" s="1"/>
      <c r="AZW54" s="1"/>
      <c r="AZX54" s="1"/>
      <c r="AZY54" s="1"/>
      <c r="AZZ54" s="1"/>
      <c r="BAA54" s="1"/>
      <c r="BAB54" s="1"/>
      <c r="BAC54" s="1"/>
      <c r="BAD54" s="1"/>
      <c r="BAE54" s="1"/>
      <c r="BAF54" s="1"/>
      <c r="BAG54" s="1"/>
      <c r="BAH54" s="1"/>
      <c r="BAI54" s="1"/>
      <c r="BAJ54" s="1"/>
      <c r="BAK54" s="1"/>
      <c r="BAL54" s="1"/>
      <c r="BAM54" s="1"/>
      <c r="BAN54" s="1"/>
      <c r="BAO54" s="1"/>
      <c r="BAP54" s="1"/>
      <c r="BAQ54" s="1"/>
      <c r="BAR54" s="1"/>
      <c r="BAS54" s="1"/>
      <c r="BAT54" s="1"/>
      <c r="BAU54" s="1"/>
      <c r="BAV54" s="1"/>
      <c r="BAW54" s="1"/>
      <c r="BAX54" s="1"/>
      <c r="BAY54" s="1"/>
      <c r="BAZ54" s="1"/>
      <c r="BBA54" s="1"/>
      <c r="BBB54" s="1"/>
      <c r="BBC54" s="1"/>
      <c r="BBD54" s="1"/>
      <c r="BBE54" s="1"/>
      <c r="BBF54" s="1"/>
      <c r="BBG54" s="1"/>
      <c r="BBH54" s="1"/>
      <c r="BBI54" s="1"/>
      <c r="BBJ54" s="1"/>
      <c r="BBK54" s="1"/>
      <c r="BBL54" s="1"/>
      <c r="BBM54" s="1"/>
      <c r="BBN54" s="1"/>
      <c r="BBO54" s="1"/>
      <c r="BBP54" s="1"/>
      <c r="BBQ54" s="1"/>
      <c r="BBR54" s="1"/>
      <c r="BBS54" s="1"/>
      <c r="BBT54" s="1"/>
      <c r="BBU54" s="1"/>
      <c r="BBV54" s="1"/>
      <c r="BBW54" s="1"/>
      <c r="BBX54" s="1"/>
      <c r="BBY54" s="1"/>
      <c r="BBZ54" s="1"/>
      <c r="BCA54" s="1"/>
      <c r="BCB54" s="1"/>
      <c r="BCC54" s="1"/>
      <c r="BCD54" s="1"/>
      <c r="BCE54" s="1"/>
      <c r="BCF54" s="1"/>
      <c r="BCG54" s="1"/>
      <c r="BCH54" s="1"/>
      <c r="BCI54" s="1"/>
      <c r="BCJ54" s="1"/>
      <c r="BCK54" s="1"/>
      <c r="BCL54" s="1"/>
      <c r="BCM54" s="1"/>
      <c r="BCN54" s="1"/>
      <c r="BCO54" s="1"/>
      <c r="BCP54" s="1"/>
      <c r="BCQ54" s="1"/>
      <c r="BCR54" s="1"/>
      <c r="BCS54" s="1"/>
      <c r="BCT54" s="1"/>
      <c r="BCU54" s="1"/>
      <c r="BCV54" s="1"/>
      <c r="BCW54" s="1"/>
      <c r="BCX54" s="1"/>
      <c r="BCY54" s="1"/>
      <c r="BCZ54" s="1"/>
      <c r="BDA54" s="1"/>
      <c r="BDB54" s="1"/>
      <c r="BDC54" s="1"/>
      <c r="BDD54" s="1"/>
      <c r="BDE54" s="1"/>
      <c r="BDF54" s="1"/>
      <c r="BDG54" s="1"/>
      <c r="BDH54" s="1"/>
      <c r="BDI54" s="1"/>
      <c r="BDJ54" s="1"/>
      <c r="BDK54" s="1"/>
      <c r="BDL54" s="1"/>
    </row>
    <row r="55" spans="1:1468" s="10" customFormat="1" x14ac:dyDescent="0.2">
      <c r="A55" s="671"/>
      <c r="B55" s="10" t="s">
        <v>54</v>
      </c>
      <c r="C55" s="10">
        <v>60</v>
      </c>
      <c r="E55" s="2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</row>
    <row r="56" spans="1:1468" s="10" customFormat="1" x14ac:dyDescent="0.2">
      <c r="A56" s="671"/>
      <c r="B56" s="10" t="s">
        <v>41</v>
      </c>
      <c r="C56" s="10">
        <v>100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</row>
    <row r="57" spans="1:1468" s="10" customFormat="1" x14ac:dyDescent="0.2">
      <c r="A57" s="671"/>
      <c r="B57" s="10" t="s">
        <v>55</v>
      </c>
      <c r="C57" s="10">
        <v>100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</row>
    <row r="58" spans="1:1468" s="10" customFormat="1" x14ac:dyDescent="0.2">
      <c r="A58" s="671"/>
      <c r="B58" s="10" t="s">
        <v>56</v>
      </c>
      <c r="D58" s="10">
        <v>28190.45</v>
      </c>
      <c r="E58" s="2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</row>
    <row r="59" spans="1:1468" s="10" customFormat="1" x14ac:dyDescent="0.2">
      <c r="A59" s="671"/>
      <c r="B59" s="10" t="s">
        <v>57</v>
      </c>
      <c r="D59" s="10">
        <v>25900</v>
      </c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</row>
    <row r="60" spans="1:1468" s="10" customFormat="1" x14ac:dyDescent="0.2">
      <c r="A60" s="671"/>
      <c r="B60" s="10" t="s">
        <v>58</v>
      </c>
      <c r="D60" s="10">
        <v>14268</v>
      </c>
      <c r="E60" s="2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  <c r="ASX60" s="1"/>
      <c r="ASY60" s="1"/>
      <c r="ASZ60" s="1"/>
      <c r="ATA60" s="1"/>
      <c r="ATB60" s="1"/>
      <c r="ATC60" s="1"/>
      <c r="ATD60" s="1"/>
      <c r="ATE60" s="1"/>
      <c r="ATF60" s="1"/>
      <c r="ATG60" s="1"/>
      <c r="ATH60" s="1"/>
      <c r="ATI60" s="1"/>
      <c r="ATJ60" s="1"/>
      <c r="ATK60" s="1"/>
      <c r="ATL60" s="1"/>
      <c r="ATM60" s="1"/>
      <c r="ATN60" s="1"/>
      <c r="ATO60" s="1"/>
      <c r="ATP60" s="1"/>
      <c r="ATQ60" s="1"/>
      <c r="ATR60" s="1"/>
      <c r="ATS60" s="1"/>
      <c r="ATT60" s="1"/>
      <c r="ATU60" s="1"/>
      <c r="ATV60" s="1"/>
      <c r="ATW60" s="1"/>
      <c r="ATX60" s="1"/>
      <c r="ATY60" s="1"/>
      <c r="ATZ60" s="1"/>
      <c r="AUA60" s="1"/>
      <c r="AUB60" s="1"/>
      <c r="AUC60" s="1"/>
      <c r="AUD60" s="1"/>
      <c r="AUE60" s="1"/>
      <c r="AUF60" s="1"/>
      <c r="AUG60" s="1"/>
      <c r="AUH60" s="1"/>
      <c r="AUI60" s="1"/>
      <c r="AUJ60" s="1"/>
      <c r="AUK60" s="1"/>
      <c r="AUL60" s="1"/>
      <c r="AUM60" s="1"/>
      <c r="AUN60" s="1"/>
      <c r="AUO60" s="1"/>
      <c r="AUP60" s="1"/>
      <c r="AUQ60" s="1"/>
      <c r="AUR60" s="1"/>
      <c r="AUS60" s="1"/>
      <c r="AUT60" s="1"/>
      <c r="AUU60" s="1"/>
      <c r="AUV60" s="1"/>
      <c r="AUW60" s="1"/>
      <c r="AUX60" s="1"/>
      <c r="AUY60" s="1"/>
      <c r="AUZ60" s="1"/>
      <c r="AVA60" s="1"/>
      <c r="AVB60" s="1"/>
      <c r="AVC60" s="1"/>
      <c r="AVD60" s="1"/>
      <c r="AVE60" s="1"/>
      <c r="AVF60" s="1"/>
      <c r="AVG60" s="1"/>
      <c r="AVH60" s="1"/>
      <c r="AVI60" s="1"/>
      <c r="AVJ60" s="1"/>
      <c r="AVK60" s="1"/>
      <c r="AVL60" s="1"/>
      <c r="AVM60" s="1"/>
      <c r="AVN60" s="1"/>
      <c r="AVO60" s="1"/>
      <c r="AVP60" s="1"/>
      <c r="AVQ60" s="1"/>
      <c r="AVR60" s="1"/>
      <c r="AVS60" s="1"/>
      <c r="AVT60" s="1"/>
      <c r="AVU60" s="1"/>
      <c r="AVV60" s="1"/>
      <c r="AVW60" s="1"/>
      <c r="AVX60" s="1"/>
      <c r="AVY60" s="1"/>
      <c r="AVZ60" s="1"/>
      <c r="AWA60" s="1"/>
      <c r="AWB60" s="1"/>
      <c r="AWC60" s="1"/>
      <c r="AWD60" s="1"/>
      <c r="AWE60" s="1"/>
      <c r="AWF60" s="1"/>
      <c r="AWG60" s="1"/>
      <c r="AWH60" s="1"/>
      <c r="AWI60" s="1"/>
      <c r="AWJ60" s="1"/>
      <c r="AWK60" s="1"/>
      <c r="AWL60" s="1"/>
      <c r="AWM60" s="1"/>
      <c r="AWN60" s="1"/>
      <c r="AWO60" s="1"/>
      <c r="AWP60" s="1"/>
      <c r="AWQ60" s="1"/>
      <c r="AWR60" s="1"/>
      <c r="AWS60" s="1"/>
      <c r="AWT60" s="1"/>
      <c r="AWU60" s="1"/>
      <c r="AWV60" s="1"/>
      <c r="AWW60" s="1"/>
      <c r="AWX60" s="1"/>
      <c r="AWY60" s="1"/>
      <c r="AWZ60" s="1"/>
      <c r="AXA60" s="1"/>
      <c r="AXB60" s="1"/>
      <c r="AXC60" s="1"/>
      <c r="AXD60" s="1"/>
      <c r="AXE60" s="1"/>
      <c r="AXF60" s="1"/>
      <c r="AXG60" s="1"/>
      <c r="AXH60" s="1"/>
      <c r="AXI60" s="1"/>
      <c r="AXJ60" s="1"/>
      <c r="AXK60" s="1"/>
      <c r="AXL60" s="1"/>
      <c r="AXM60" s="1"/>
      <c r="AXN60" s="1"/>
      <c r="AXO60" s="1"/>
      <c r="AXP60" s="1"/>
      <c r="AXQ60" s="1"/>
      <c r="AXR60" s="1"/>
      <c r="AXS60" s="1"/>
      <c r="AXT60" s="1"/>
      <c r="AXU60" s="1"/>
      <c r="AXV60" s="1"/>
      <c r="AXW60" s="1"/>
      <c r="AXX60" s="1"/>
      <c r="AXY60" s="1"/>
      <c r="AXZ60" s="1"/>
      <c r="AYA60" s="1"/>
      <c r="AYB60" s="1"/>
      <c r="AYC60" s="1"/>
      <c r="AYD60" s="1"/>
      <c r="AYE60" s="1"/>
      <c r="AYF60" s="1"/>
      <c r="AYG60" s="1"/>
      <c r="AYH60" s="1"/>
      <c r="AYI60" s="1"/>
      <c r="AYJ60" s="1"/>
      <c r="AYK60" s="1"/>
      <c r="AYL60" s="1"/>
      <c r="AYM60" s="1"/>
      <c r="AYN60" s="1"/>
      <c r="AYO60" s="1"/>
      <c r="AYP60" s="1"/>
      <c r="AYQ60" s="1"/>
      <c r="AYR60" s="1"/>
      <c r="AYS60" s="1"/>
      <c r="AYT60" s="1"/>
      <c r="AYU60" s="1"/>
      <c r="AYV60" s="1"/>
      <c r="AYW60" s="1"/>
      <c r="AYX60" s="1"/>
      <c r="AYY60" s="1"/>
      <c r="AYZ60" s="1"/>
      <c r="AZA60" s="1"/>
      <c r="AZB60" s="1"/>
      <c r="AZC60" s="1"/>
      <c r="AZD60" s="1"/>
      <c r="AZE60" s="1"/>
      <c r="AZF60" s="1"/>
      <c r="AZG60" s="1"/>
      <c r="AZH60" s="1"/>
      <c r="AZI60" s="1"/>
      <c r="AZJ60" s="1"/>
      <c r="AZK60" s="1"/>
      <c r="AZL60" s="1"/>
      <c r="AZM60" s="1"/>
      <c r="AZN60" s="1"/>
      <c r="AZO60" s="1"/>
      <c r="AZP60" s="1"/>
      <c r="AZQ60" s="1"/>
      <c r="AZR60" s="1"/>
      <c r="AZS60" s="1"/>
      <c r="AZT60" s="1"/>
      <c r="AZU60" s="1"/>
      <c r="AZV60" s="1"/>
      <c r="AZW60" s="1"/>
      <c r="AZX60" s="1"/>
      <c r="AZY60" s="1"/>
      <c r="AZZ60" s="1"/>
      <c r="BAA60" s="1"/>
      <c r="BAB60" s="1"/>
      <c r="BAC60" s="1"/>
      <c r="BAD60" s="1"/>
      <c r="BAE60" s="1"/>
      <c r="BAF60" s="1"/>
      <c r="BAG60" s="1"/>
      <c r="BAH60" s="1"/>
      <c r="BAI60" s="1"/>
      <c r="BAJ60" s="1"/>
      <c r="BAK60" s="1"/>
      <c r="BAL60" s="1"/>
      <c r="BAM60" s="1"/>
      <c r="BAN60" s="1"/>
      <c r="BAO60" s="1"/>
      <c r="BAP60" s="1"/>
      <c r="BAQ60" s="1"/>
      <c r="BAR60" s="1"/>
      <c r="BAS60" s="1"/>
      <c r="BAT60" s="1"/>
      <c r="BAU60" s="1"/>
      <c r="BAV60" s="1"/>
      <c r="BAW60" s="1"/>
      <c r="BAX60" s="1"/>
      <c r="BAY60" s="1"/>
      <c r="BAZ60" s="1"/>
      <c r="BBA60" s="1"/>
      <c r="BBB60" s="1"/>
      <c r="BBC60" s="1"/>
      <c r="BBD60" s="1"/>
      <c r="BBE60" s="1"/>
      <c r="BBF60" s="1"/>
      <c r="BBG60" s="1"/>
      <c r="BBH60" s="1"/>
      <c r="BBI60" s="1"/>
      <c r="BBJ60" s="1"/>
      <c r="BBK60" s="1"/>
      <c r="BBL60" s="1"/>
      <c r="BBM60" s="1"/>
      <c r="BBN60" s="1"/>
      <c r="BBO60" s="1"/>
      <c r="BBP60" s="1"/>
      <c r="BBQ60" s="1"/>
      <c r="BBR60" s="1"/>
      <c r="BBS60" s="1"/>
      <c r="BBT60" s="1"/>
      <c r="BBU60" s="1"/>
      <c r="BBV60" s="1"/>
      <c r="BBW60" s="1"/>
      <c r="BBX60" s="1"/>
      <c r="BBY60" s="1"/>
      <c r="BBZ60" s="1"/>
      <c r="BCA60" s="1"/>
      <c r="BCB60" s="1"/>
      <c r="BCC60" s="1"/>
      <c r="BCD60" s="1"/>
      <c r="BCE60" s="1"/>
      <c r="BCF60" s="1"/>
      <c r="BCG60" s="1"/>
      <c r="BCH60" s="1"/>
      <c r="BCI60" s="1"/>
      <c r="BCJ60" s="1"/>
      <c r="BCK60" s="1"/>
      <c r="BCL60" s="1"/>
      <c r="BCM60" s="1"/>
      <c r="BCN60" s="1"/>
      <c r="BCO60" s="1"/>
      <c r="BCP60" s="1"/>
      <c r="BCQ60" s="1"/>
      <c r="BCR60" s="1"/>
      <c r="BCS60" s="1"/>
      <c r="BCT60" s="1"/>
      <c r="BCU60" s="1"/>
      <c r="BCV60" s="1"/>
      <c r="BCW60" s="1"/>
      <c r="BCX60" s="1"/>
      <c r="BCY60" s="1"/>
      <c r="BCZ60" s="1"/>
      <c r="BDA60" s="1"/>
      <c r="BDB60" s="1"/>
      <c r="BDC60" s="1"/>
      <c r="BDD60" s="1"/>
      <c r="BDE60" s="1"/>
      <c r="BDF60" s="1"/>
      <c r="BDG60" s="1"/>
      <c r="BDH60" s="1"/>
      <c r="BDI60" s="1"/>
      <c r="BDJ60" s="1"/>
      <c r="BDK60" s="1"/>
      <c r="BDL60" s="1"/>
    </row>
    <row r="61" spans="1:1468" s="10" customFormat="1" x14ac:dyDescent="0.2">
      <c r="A61" s="19"/>
      <c r="B61" s="10" t="s">
        <v>59</v>
      </c>
      <c r="D61" s="10">
        <v>35031.4</v>
      </c>
      <c r="E61" s="2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/>
      <c r="AQI61" s="1"/>
      <c r="AQJ61" s="1"/>
      <c r="AQK61" s="1"/>
      <c r="AQL61" s="1"/>
      <c r="AQM61" s="1"/>
      <c r="AQN61" s="1"/>
      <c r="AQO61" s="1"/>
      <c r="AQP61" s="1"/>
      <c r="AQQ61" s="1"/>
      <c r="AQR61" s="1"/>
      <c r="AQS61" s="1"/>
      <c r="AQT61" s="1"/>
      <c r="AQU61" s="1"/>
      <c r="AQV61" s="1"/>
      <c r="AQW61" s="1"/>
      <c r="AQX61" s="1"/>
      <c r="AQY61" s="1"/>
      <c r="AQZ61" s="1"/>
      <c r="ARA61" s="1"/>
      <c r="ARB61" s="1"/>
      <c r="ARC61" s="1"/>
      <c r="ARD61" s="1"/>
      <c r="ARE61" s="1"/>
      <c r="ARF61" s="1"/>
      <c r="ARG61" s="1"/>
      <c r="ARH61" s="1"/>
      <c r="ARI61" s="1"/>
      <c r="ARJ61" s="1"/>
      <c r="ARK61" s="1"/>
      <c r="ARL61" s="1"/>
      <c r="ARM61" s="1"/>
      <c r="ARN61" s="1"/>
      <c r="ARO61" s="1"/>
      <c r="ARP61" s="1"/>
      <c r="ARQ61" s="1"/>
      <c r="ARR61" s="1"/>
      <c r="ARS61" s="1"/>
      <c r="ART61" s="1"/>
      <c r="ARU61" s="1"/>
      <c r="ARV61" s="1"/>
      <c r="ARW61" s="1"/>
      <c r="ARX61" s="1"/>
      <c r="ARY61" s="1"/>
      <c r="ARZ61" s="1"/>
      <c r="ASA61" s="1"/>
      <c r="ASB61" s="1"/>
      <c r="ASC61" s="1"/>
      <c r="ASD61" s="1"/>
      <c r="ASE61" s="1"/>
      <c r="ASF61" s="1"/>
      <c r="ASG61" s="1"/>
      <c r="ASH61" s="1"/>
      <c r="ASI61" s="1"/>
      <c r="ASJ61" s="1"/>
      <c r="ASK61" s="1"/>
      <c r="ASL61" s="1"/>
      <c r="ASM61" s="1"/>
      <c r="ASN61" s="1"/>
      <c r="ASO61" s="1"/>
      <c r="ASP61" s="1"/>
      <c r="ASQ61" s="1"/>
      <c r="ASR61" s="1"/>
      <c r="ASS61" s="1"/>
      <c r="AST61" s="1"/>
      <c r="ASU61" s="1"/>
      <c r="ASV61" s="1"/>
      <c r="ASW61" s="1"/>
      <c r="ASX61" s="1"/>
      <c r="ASY61" s="1"/>
      <c r="ASZ61" s="1"/>
      <c r="ATA61" s="1"/>
      <c r="ATB61" s="1"/>
      <c r="ATC61" s="1"/>
      <c r="ATD61" s="1"/>
      <c r="ATE61" s="1"/>
      <c r="ATF61" s="1"/>
      <c r="ATG61" s="1"/>
      <c r="ATH61" s="1"/>
      <c r="ATI61" s="1"/>
      <c r="ATJ61" s="1"/>
      <c r="ATK61" s="1"/>
      <c r="ATL61" s="1"/>
      <c r="ATM61" s="1"/>
      <c r="ATN61" s="1"/>
      <c r="ATO61" s="1"/>
      <c r="ATP61" s="1"/>
      <c r="ATQ61" s="1"/>
      <c r="ATR61" s="1"/>
      <c r="ATS61" s="1"/>
      <c r="ATT61" s="1"/>
      <c r="ATU61" s="1"/>
      <c r="ATV61" s="1"/>
      <c r="ATW61" s="1"/>
      <c r="ATX61" s="1"/>
      <c r="ATY61" s="1"/>
      <c r="ATZ61" s="1"/>
      <c r="AUA61" s="1"/>
      <c r="AUB61" s="1"/>
      <c r="AUC61" s="1"/>
      <c r="AUD61" s="1"/>
      <c r="AUE61" s="1"/>
      <c r="AUF61" s="1"/>
      <c r="AUG61" s="1"/>
      <c r="AUH61" s="1"/>
      <c r="AUI61" s="1"/>
      <c r="AUJ61" s="1"/>
      <c r="AUK61" s="1"/>
      <c r="AUL61" s="1"/>
      <c r="AUM61" s="1"/>
      <c r="AUN61" s="1"/>
      <c r="AUO61" s="1"/>
      <c r="AUP61" s="1"/>
      <c r="AUQ61" s="1"/>
      <c r="AUR61" s="1"/>
      <c r="AUS61" s="1"/>
      <c r="AUT61" s="1"/>
      <c r="AUU61" s="1"/>
      <c r="AUV61" s="1"/>
      <c r="AUW61" s="1"/>
      <c r="AUX61" s="1"/>
      <c r="AUY61" s="1"/>
      <c r="AUZ61" s="1"/>
      <c r="AVA61" s="1"/>
      <c r="AVB61" s="1"/>
      <c r="AVC61" s="1"/>
      <c r="AVD61" s="1"/>
      <c r="AVE61" s="1"/>
      <c r="AVF61" s="1"/>
      <c r="AVG61" s="1"/>
      <c r="AVH61" s="1"/>
      <c r="AVI61" s="1"/>
      <c r="AVJ61" s="1"/>
      <c r="AVK61" s="1"/>
      <c r="AVL61" s="1"/>
      <c r="AVM61" s="1"/>
      <c r="AVN61" s="1"/>
      <c r="AVO61" s="1"/>
      <c r="AVP61" s="1"/>
      <c r="AVQ61" s="1"/>
      <c r="AVR61" s="1"/>
      <c r="AVS61" s="1"/>
      <c r="AVT61" s="1"/>
      <c r="AVU61" s="1"/>
      <c r="AVV61" s="1"/>
      <c r="AVW61" s="1"/>
      <c r="AVX61" s="1"/>
      <c r="AVY61" s="1"/>
      <c r="AVZ61" s="1"/>
      <c r="AWA61" s="1"/>
      <c r="AWB61" s="1"/>
      <c r="AWC61" s="1"/>
      <c r="AWD61" s="1"/>
      <c r="AWE61" s="1"/>
      <c r="AWF61" s="1"/>
      <c r="AWG61" s="1"/>
      <c r="AWH61" s="1"/>
      <c r="AWI61" s="1"/>
      <c r="AWJ61" s="1"/>
      <c r="AWK61" s="1"/>
      <c r="AWL61" s="1"/>
      <c r="AWM61" s="1"/>
      <c r="AWN61" s="1"/>
      <c r="AWO61" s="1"/>
      <c r="AWP61" s="1"/>
      <c r="AWQ61" s="1"/>
      <c r="AWR61" s="1"/>
      <c r="AWS61" s="1"/>
      <c r="AWT61" s="1"/>
      <c r="AWU61" s="1"/>
      <c r="AWV61" s="1"/>
      <c r="AWW61" s="1"/>
      <c r="AWX61" s="1"/>
      <c r="AWY61" s="1"/>
      <c r="AWZ61" s="1"/>
      <c r="AXA61" s="1"/>
      <c r="AXB61" s="1"/>
      <c r="AXC61" s="1"/>
      <c r="AXD61" s="1"/>
      <c r="AXE61" s="1"/>
      <c r="AXF61" s="1"/>
      <c r="AXG61" s="1"/>
      <c r="AXH61" s="1"/>
      <c r="AXI61" s="1"/>
      <c r="AXJ61" s="1"/>
      <c r="AXK61" s="1"/>
      <c r="AXL61" s="1"/>
      <c r="AXM61" s="1"/>
      <c r="AXN61" s="1"/>
      <c r="AXO61" s="1"/>
      <c r="AXP61" s="1"/>
      <c r="AXQ61" s="1"/>
      <c r="AXR61" s="1"/>
      <c r="AXS61" s="1"/>
      <c r="AXT61" s="1"/>
      <c r="AXU61" s="1"/>
      <c r="AXV61" s="1"/>
      <c r="AXW61" s="1"/>
      <c r="AXX61" s="1"/>
      <c r="AXY61" s="1"/>
      <c r="AXZ61" s="1"/>
      <c r="AYA61" s="1"/>
      <c r="AYB61" s="1"/>
      <c r="AYC61" s="1"/>
      <c r="AYD61" s="1"/>
      <c r="AYE61" s="1"/>
      <c r="AYF61" s="1"/>
      <c r="AYG61" s="1"/>
      <c r="AYH61" s="1"/>
      <c r="AYI61" s="1"/>
      <c r="AYJ61" s="1"/>
      <c r="AYK61" s="1"/>
      <c r="AYL61" s="1"/>
      <c r="AYM61" s="1"/>
      <c r="AYN61" s="1"/>
      <c r="AYO61" s="1"/>
      <c r="AYP61" s="1"/>
      <c r="AYQ61" s="1"/>
      <c r="AYR61" s="1"/>
      <c r="AYS61" s="1"/>
      <c r="AYT61" s="1"/>
      <c r="AYU61" s="1"/>
      <c r="AYV61" s="1"/>
      <c r="AYW61" s="1"/>
      <c r="AYX61" s="1"/>
      <c r="AYY61" s="1"/>
      <c r="AYZ61" s="1"/>
      <c r="AZA61" s="1"/>
      <c r="AZB61" s="1"/>
      <c r="AZC61" s="1"/>
      <c r="AZD61" s="1"/>
      <c r="AZE61" s="1"/>
      <c r="AZF61" s="1"/>
      <c r="AZG61" s="1"/>
      <c r="AZH61" s="1"/>
      <c r="AZI61" s="1"/>
      <c r="AZJ61" s="1"/>
      <c r="AZK61" s="1"/>
      <c r="AZL61" s="1"/>
      <c r="AZM61" s="1"/>
      <c r="AZN61" s="1"/>
      <c r="AZO61" s="1"/>
      <c r="AZP61" s="1"/>
      <c r="AZQ61" s="1"/>
      <c r="AZR61" s="1"/>
      <c r="AZS61" s="1"/>
      <c r="AZT61" s="1"/>
      <c r="AZU61" s="1"/>
      <c r="AZV61" s="1"/>
      <c r="AZW61" s="1"/>
      <c r="AZX61" s="1"/>
      <c r="AZY61" s="1"/>
      <c r="AZZ61" s="1"/>
      <c r="BAA61" s="1"/>
      <c r="BAB61" s="1"/>
      <c r="BAC61" s="1"/>
      <c r="BAD61" s="1"/>
      <c r="BAE61" s="1"/>
      <c r="BAF61" s="1"/>
      <c r="BAG61" s="1"/>
      <c r="BAH61" s="1"/>
      <c r="BAI61" s="1"/>
      <c r="BAJ61" s="1"/>
      <c r="BAK61" s="1"/>
      <c r="BAL61" s="1"/>
      <c r="BAM61" s="1"/>
      <c r="BAN61" s="1"/>
      <c r="BAO61" s="1"/>
      <c r="BAP61" s="1"/>
      <c r="BAQ61" s="1"/>
      <c r="BAR61" s="1"/>
      <c r="BAS61" s="1"/>
      <c r="BAT61" s="1"/>
      <c r="BAU61" s="1"/>
      <c r="BAV61" s="1"/>
      <c r="BAW61" s="1"/>
      <c r="BAX61" s="1"/>
      <c r="BAY61" s="1"/>
      <c r="BAZ61" s="1"/>
      <c r="BBA61" s="1"/>
      <c r="BBB61" s="1"/>
      <c r="BBC61" s="1"/>
      <c r="BBD61" s="1"/>
      <c r="BBE61" s="1"/>
      <c r="BBF61" s="1"/>
      <c r="BBG61" s="1"/>
      <c r="BBH61" s="1"/>
      <c r="BBI61" s="1"/>
      <c r="BBJ61" s="1"/>
      <c r="BBK61" s="1"/>
      <c r="BBL61" s="1"/>
      <c r="BBM61" s="1"/>
      <c r="BBN61" s="1"/>
      <c r="BBO61" s="1"/>
      <c r="BBP61" s="1"/>
      <c r="BBQ61" s="1"/>
      <c r="BBR61" s="1"/>
      <c r="BBS61" s="1"/>
      <c r="BBT61" s="1"/>
      <c r="BBU61" s="1"/>
      <c r="BBV61" s="1"/>
      <c r="BBW61" s="1"/>
      <c r="BBX61" s="1"/>
      <c r="BBY61" s="1"/>
      <c r="BBZ61" s="1"/>
      <c r="BCA61" s="1"/>
      <c r="BCB61" s="1"/>
      <c r="BCC61" s="1"/>
      <c r="BCD61" s="1"/>
      <c r="BCE61" s="1"/>
      <c r="BCF61" s="1"/>
      <c r="BCG61" s="1"/>
      <c r="BCH61" s="1"/>
      <c r="BCI61" s="1"/>
      <c r="BCJ61" s="1"/>
      <c r="BCK61" s="1"/>
      <c r="BCL61" s="1"/>
      <c r="BCM61" s="1"/>
      <c r="BCN61" s="1"/>
      <c r="BCO61" s="1"/>
      <c r="BCP61" s="1"/>
      <c r="BCQ61" s="1"/>
      <c r="BCR61" s="1"/>
      <c r="BCS61" s="1"/>
      <c r="BCT61" s="1"/>
      <c r="BCU61" s="1"/>
      <c r="BCV61" s="1"/>
      <c r="BCW61" s="1"/>
      <c r="BCX61" s="1"/>
      <c r="BCY61" s="1"/>
      <c r="BCZ61" s="1"/>
      <c r="BDA61" s="1"/>
      <c r="BDB61" s="1"/>
      <c r="BDC61" s="1"/>
      <c r="BDD61" s="1"/>
      <c r="BDE61" s="1"/>
      <c r="BDF61" s="1"/>
      <c r="BDG61" s="1"/>
      <c r="BDH61" s="1"/>
      <c r="BDI61" s="1"/>
      <c r="BDJ61" s="1"/>
      <c r="BDK61" s="1"/>
      <c r="BDL61" s="1"/>
    </row>
    <row r="62" spans="1:1468" x14ac:dyDescent="0.2">
      <c r="B62" s="13" t="s">
        <v>49</v>
      </c>
      <c r="C62" s="14">
        <f>SUM(C51:C60)</f>
        <v>120860</v>
      </c>
      <c r="D62" s="14">
        <f>+D58+D59+D60+D61</f>
        <v>103389.85</v>
      </c>
      <c r="E62" s="20">
        <f>+C52/C62</f>
        <v>0.600695019030283</v>
      </c>
    </row>
    <row r="64" spans="1:1468" s="10" customFormat="1" x14ac:dyDescent="0.2">
      <c r="A64" s="10" t="s">
        <v>60</v>
      </c>
      <c r="B64" s="10" t="s">
        <v>36</v>
      </c>
      <c r="C64" s="10">
        <v>24000</v>
      </c>
      <c r="E64" s="2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</row>
    <row r="65" spans="1:1468" s="10" customFormat="1" x14ac:dyDescent="0.2">
      <c r="B65" s="10" t="s">
        <v>43</v>
      </c>
      <c r="C65" s="10">
        <v>55865.86</v>
      </c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  <c r="ASS65" s="1"/>
      <c r="AST65" s="1"/>
      <c r="ASU65" s="1"/>
      <c r="ASV65" s="1"/>
      <c r="ASW65" s="1"/>
      <c r="ASX65" s="1"/>
      <c r="ASY65" s="1"/>
      <c r="ASZ65" s="1"/>
      <c r="ATA65" s="1"/>
      <c r="ATB65" s="1"/>
      <c r="ATC65" s="1"/>
      <c r="ATD65" s="1"/>
      <c r="ATE65" s="1"/>
      <c r="ATF65" s="1"/>
      <c r="ATG65" s="1"/>
      <c r="ATH65" s="1"/>
      <c r="ATI65" s="1"/>
      <c r="ATJ65" s="1"/>
      <c r="ATK65" s="1"/>
      <c r="ATL65" s="1"/>
      <c r="ATM65" s="1"/>
      <c r="ATN65" s="1"/>
      <c r="ATO65" s="1"/>
      <c r="ATP65" s="1"/>
      <c r="ATQ65" s="1"/>
      <c r="ATR65" s="1"/>
      <c r="ATS65" s="1"/>
      <c r="ATT65" s="1"/>
      <c r="ATU65" s="1"/>
      <c r="ATV65" s="1"/>
      <c r="ATW65" s="1"/>
      <c r="ATX65" s="1"/>
      <c r="ATY65" s="1"/>
      <c r="ATZ65" s="1"/>
      <c r="AUA65" s="1"/>
      <c r="AUB65" s="1"/>
      <c r="AUC65" s="1"/>
      <c r="AUD65" s="1"/>
      <c r="AUE65" s="1"/>
      <c r="AUF65" s="1"/>
      <c r="AUG65" s="1"/>
      <c r="AUH65" s="1"/>
      <c r="AUI65" s="1"/>
      <c r="AUJ65" s="1"/>
      <c r="AUK65" s="1"/>
      <c r="AUL65" s="1"/>
      <c r="AUM65" s="1"/>
      <c r="AUN65" s="1"/>
      <c r="AUO65" s="1"/>
      <c r="AUP65" s="1"/>
      <c r="AUQ65" s="1"/>
      <c r="AUR65" s="1"/>
      <c r="AUS65" s="1"/>
      <c r="AUT65" s="1"/>
      <c r="AUU65" s="1"/>
      <c r="AUV65" s="1"/>
      <c r="AUW65" s="1"/>
      <c r="AUX65" s="1"/>
      <c r="AUY65" s="1"/>
      <c r="AUZ65" s="1"/>
      <c r="AVA65" s="1"/>
      <c r="AVB65" s="1"/>
      <c r="AVC65" s="1"/>
      <c r="AVD65" s="1"/>
      <c r="AVE65" s="1"/>
      <c r="AVF65" s="1"/>
      <c r="AVG65" s="1"/>
      <c r="AVH65" s="1"/>
      <c r="AVI65" s="1"/>
      <c r="AVJ65" s="1"/>
      <c r="AVK65" s="1"/>
      <c r="AVL65" s="1"/>
      <c r="AVM65" s="1"/>
      <c r="AVN65" s="1"/>
      <c r="AVO65" s="1"/>
      <c r="AVP65" s="1"/>
      <c r="AVQ65" s="1"/>
      <c r="AVR65" s="1"/>
      <c r="AVS65" s="1"/>
      <c r="AVT65" s="1"/>
      <c r="AVU65" s="1"/>
      <c r="AVV65" s="1"/>
      <c r="AVW65" s="1"/>
      <c r="AVX65" s="1"/>
      <c r="AVY65" s="1"/>
      <c r="AVZ65" s="1"/>
      <c r="AWA65" s="1"/>
      <c r="AWB65" s="1"/>
      <c r="AWC65" s="1"/>
      <c r="AWD65" s="1"/>
      <c r="AWE65" s="1"/>
      <c r="AWF65" s="1"/>
      <c r="AWG65" s="1"/>
      <c r="AWH65" s="1"/>
      <c r="AWI65" s="1"/>
      <c r="AWJ65" s="1"/>
      <c r="AWK65" s="1"/>
      <c r="AWL65" s="1"/>
      <c r="AWM65" s="1"/>
      <c r="AWN65" s="1"/>
      <c r="AWO65" s="1"/>
      <c r="AWP65" s="1"/>
      <c r="AWQ65" s="1"/>
      <c r="AWR65" s="1"/>
      <c r="AWS65" s="1"/>
      <c r="AWT65" s="1"/>
      <c r="AWU65" s="1"/>
      <c r="AWV65" s="1"/>
      <c r="AWW65" s="1"/>
      <c r="AWX65" s="1"/>
      <c r="AWY65" s="1"/>
      <c r="AWZ65" s="1"/>
      <c r="AXA65" s="1"/>
      <c r="AXB65" s="1"/>
      <c r="AXC65" s="1"/>
      <c r="AXD65" s="1"/>
      <c r="AXE65" s="1"/>
      <c r="AXF65" s="1"/>
      <c r="AXG65" s="1"/>
      <c r="AXH65" s="1"/>
      <c r="AXI65" s="1"/>
      <c r="AXJ65" s="1"/>
      <c r="AXK65" s="1"/>
      <c r="AXL65" s="1"/>
      <c r="AXM65" s="1"/>
      <c r="AXN65" s="1"/>
      <c r="AXO65" s="1"/>
      <c r="AXP65" s="1"/>
      <c r="AXQ65" s="1"/>
      <c r="AXR65" s="1"/>
      <c r="AXS65" s="1"/>
      <c r="AXT65" s="1"/>
      <c r="AXU65" s="1"/>
      <c r="AXV65" s="1"/>
      <c r="AXW65" s="1"/>
      <c r="AXX65" s="1"/>
      <c r="AXY65" s="1"/>
      <c r="AXZ65" s="1"/>
      <c r="AYA65" s="1"/>
      <c r="AYB65" s="1"/>
      <c r="AYC65" s="1"/>
      <c r="AYD65" s="1"/>
      <c r="AYE65" s="1"/>
      <c r="AYF65" s="1"/>
      <c r="AYG65" s="1"/>
      <c r="AYH65" s="1"/>
      <c r="AYI65" s="1"/>
      <c r="AYJ65" s="1"/>
      <c r="AYK65" s="1"/>
      <c r="AYL65" s="1"/>
      <c r="AYM65" s="1"/>
      <c r="AYN65" s="1"/>
      <c r="AYO65" s="1"/>
      <c r="AYP65" s="1"/>
      <c r="AYQ65" s="1"/>
      <c r="AYR65" s="1"/>
      <c r="AYS65" s="1"/>
      <c r="AYT65" s="1"/>
      <c r="AYU65" s="1"/>
      <c r="AYV65" s="1"/>
      <c r="AYW65" s="1"/>
      <c r="AYX65" s="1"/>
      <c r="AYY65" s="1"/>
      <c r="AYZ65" s="1"/>
      <c r="AZA65" s="1"/>
      <c r="AZB65" s="1"/>
      <c r="AZC65" s="1"/>
      <c r="AZD65" s="1"/>
      <c r="AZE65" s="1"/>
      <c r="AZF65" s="1"/>
      <c r="AZG65" s="1"/>
      <c r="AZH65" s="1"/>
      <c r="AZI65" s="1"/>
      <c r="AZJ65" s="1"/>
      <c r="AZK65" s="1"/>
      <c r="AZL65" s="1"/>
      <c r="AZM65" s="1"/>
      <c r="AZN65" s="1"/>
      <c r="AZO65" s="1"/>
      <c r="AZP65" s="1"/>
      <c r="AZQ65" s="1"/>
      <c r="AZR65" s="1"/>
      <c r="AZS65" s="1"/>
      <c r="AZT65" s="1"/>
      <c r="AZU65" s="1"/>
      <c r="AZV65" s="1"/>
      <c r="AZW65" s="1"/>
      <c r="AZX65" s="1"/>
      <c r="AZY65" s="1"/>
      <c r="AZZ65" s="1"/>
      <c r="BAA65" s="1"/>
      <c r="BAB65" s="1"/>
      <c r="BAC65" s="1"/>
      <c r="BAD65" s="1"/>
      <c r="BAE65" s="1"/>
      <c r="BAF65" s="1"/>
      <c r="BAG65" s="1"/>
      <c r="BAH65" s="1"/>
      <c r="BAI65" s="1"/>
      <c r="BAJ65" s="1"/>
      <c r="BAK65" s="1"/>
      <c r="BAL65" s="1"/>
      <c r="BAM65" s="1"/>
      <c r="BAN65" s="1"/>
      <c r="BAO65" s="1"/>
      <c r="BAP65" s="1"/>
      <c r="BAQ65" s="1"/>
      <c r="BAR65" s="1"/>
      <c r="BAS65" s="1"/>
      <c r="BAT65" s="1"/>
      <c r="BAU65" s="1"/>
      <c r="BAV65" s="1"/>
      <c r="BAW65" s="1"/>
      <c r="BAX65" s="1"/>
      <c r="BAY65" s="1"/>
      <c r="BAZ65" s="1"/>
      <c r="BBA65" s="1"/>
      <c r="BBB65" s="1"/>
      <c r="BBC65" s="1"/>
      <c r="BBD65" s="1"/>
      <c r="BBE65" s="1"/>
      <c r="BBF65" s="1"/>
      <c r="BBG65" s="1"/>
      <c r="BBH65" s="1"/>
      <c r="BBI65" s="1"/>
      <c r="BBJ65" s="1"/>
      <c r="BBK65" s="1"/>
      <c r="BBL65" s="1"/>
      <c r="BBM65" s="1"/>
      <c r="BBN65" s="1"/>
      <c r="BBO65" s="1"/>
      <c r="BBP65" s="1"/>
      <c r="BBQ65" s="1"/>
      <c r="BBR65" s="1"/>
      <c r="BBS65" s="1"/>
      <c r="BBT65" s="1"/>
      <c r="BBU65" s="1"/>
      <c r="BBV65" s="1"/>
      <c r="BBW65" s="1"/>
      <c r="BBX65" s="1"/>
      <c r="BBY65" s="1"/>
      <c r="BBZ65" s="1"/>
      <c r="BCA65" s="1"/>
      <c r="BCB65" s="1"/>
      <c r="BCC65" s="1"/>
      <c r="BCD65" s="1"/>
      <c r="BCE65" s="1"/>
      <c r="BCF65" s="1"/>
      <c r="BCG65" s="1"/>
      <c r="BCH65" s="1"/>
      <c r="BCI65" s="1"/>
      <c r="BCJ65" s="1"/>
      <c r="BCK65" s="1"/>
      <c r="BCL65" s="1"/>
      <c r="BCM65" s="1"/>
      <c r="BCN65" s="1"/>
      <c r="BCO65" s="1"/>
      <c r="BCP65" s="1"/>
      <c r="BCQ65" s="1"/>
      <c r="BCR65" s="1"/>
      <c r="BCS65" s="1"/>
      <c r="BCT65" s="1"/>
      <c r="BCU65" s="1"/>
      <c r="BCV65" s="1"/>
      <c r="BCW65" s="1"/>
      <c r="BCX65" s="1"/>
      <c r="BCY65" s="1"/>
      <c r="BCZ65" s="1"/>
      <c r="BDA65" s="1"/>
      <c r="BDB65" s="1"/>
      <c r="BDC65" s="1"/>
      <c r="BDD65" s="1"/>
      <c r="BDE65" s="1"/>
      <c r="BDF65" s="1"/>
      <c r="BDG65" s="1"/>
      <c r="BDH65" s="1"/>
      <c r="BDI65" s="1"/>
      <c r="BDJ65" s="1"/>
      <c r="BDK65" s="1"/>
      <c r="BDL65" s="1"/>
    </row>
    <row r="66" spans="1:1468" s="10" customFormat="1" x14ac:dyDescent="0.2">
      <c r="B66" s="10" t="s">
        <v>37</v>
      </c>
      <c r="C66" s="10">
        <v>12000</v>
      </c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  <c r="ASC66" s="1"/>
      <c r="ASD66" s="1"/>
      <c r="ASE66" s="1"/>
      <c r="ASF66" s="1"/>
      <c r="ASG66" s="1"/>
      <c r="ASH66" s="1"/>
      <c r="ASI66" s="1"/>
      <c r="ASJ66" s="1"/>
      <c r="ASK66" s="1"/>
      <c r="ASL66" s="1"/>
      <c r="ASM66" s="1"/>
      <c r="ASN66" s="1"/>
      <c r="ASO66" s="1"/>
      <c r="ASP66" s="1"/>
      <c r="ASQ66" s="1"/>
      <c r="ASR66" s="1"/>
      <c r="ASS66" s="1"/>
      <c r="AST66" s="1"/>
      <c r="ASU66" s="1"/>
      <c r="ASV66" s="1"/>
      <c r="ASW66" s="1"/>
      <c r="ASX66" s="1"/>
      <c r="ASY66" s="1"/>
      <c r="ASZ66" s="1"/>
      <c r="ATA66" s="1"/>
      <c r="ATB66" s="1"/>
      <c r="ATC66" s="1"/>
      <c r="ATD66" s="1"/>
      <c r="ATE66" s="1"/>
      <c r="ATF66" s="1"/>
      <c r="ATG66" s="1"/>
      <c r="ATH66" s="1"/>
      <c r="ATI66" s="1"/>
      <c r="ATJ66" s="1"/>
      <c r="ATK66" s="1"/>
      <c r="ATL66" s="1"/>
      <c r="ATM66" s="1"/>
      <c r="ATN66" s="1"/>
      <c r="ATO66" s="1"/>
      <c r="ATP66" s="1"/>
      <c r="ATQ66" s="1"/>
      <c r="ATR66" s="1"/>
      <c r="ATS66" s="1"/>
      <c r="ATT66" s="1"/>
      <c r="ATU66" s="1"/>
      <c r="ATV66" s="1"/>
      <c r="ATW66" s="1"/>
      <c r="ATX66" s="1"/>
      <c r="ATY66" s="1"/>
      <c r="ATZ66" s="1"/>
      <c r="AUA66" s="1"/>
      <c r="AUB66" s="1"/>
      <c r="AUC66" s="1"/>
      <c r="AUD66" s="1"/>
      <c r="AUE66" s="1"/>
      <c r="AUF66" s="1"/>
      <c r="AUG66" s="1"/>
      <c r="AUH66" s="1"/>
      <c r="AUI66" s="1"/>
      <c r="AUJ66" s="1"/>
      <c r="AUK66" s="1"/>
      <c r="AUL66" s="1"/>
      <c r="AUM66" s="1"/>
      <c r="AUN66" s="1"/>
      <c r="AUO66" s="1"/>
      <c r="AUP66" s="1"/>
      <c r="AUQ66" s="1"/>
      <c r="AUR66" s="1"/>
      <c r="AUS66" s="1"/>
      <c r="AUT66" s="1"/>
      <c r="AUU66" s="1"/>
      <c r="AUV66" s="1"/>
      <c r="AUW66" s="1"/>
      <c r="AUX66" s="1"/>
      <c r="AUY66" s="1"/>
      <c r="AUZ66" s="1"/>
      <c r="AVA66" s="1"/>
      <c r="AVB66" s="1"/>
      <c r="AVC66" s="1"/>
      <c r="AVD66" s="1"/>
      <c r="AVE66" s="1"/>
      <c r="AVF66" s="1"/>
      <c r="AVG66" s="1"/>
      <c r="AVH66" s="1"/>
      <c r="AVI66" s="1"/>
      <c r="AVJ66" s="1"/>
      <c r="AVK66" s="1"/>
      <c r="AVL66" s="1"/>
      <c r="AVM66" s="1"/>
      <c r="AVN66" s="1"/>
      <c r="AVO66" s="1"/>
      <c r="AVP66" s="1"/>
      <c r="AVQ66" s="1"/>
      <c r="AVR66" s="1"/>
      <c r="AVS66" s="1"/>
      <c r="AVT66" s="1"/>
      <c r="AVU66" s="1"/>
      <c r="AVV66" s="1"/>
      <c r="AVW66" s="1"/>
      <c r="AVX66" s="1"/>
      <c r="AVY66" s="1"/>
      <c r="AVZ66" s="1"/>
      <c r="AWA66" s="1"/>
      <c r="AWB66" s="1"/>
      <c r="AWC66" s="1"/>
      <c r="AWD66" s="1"/>
      <c r="AWE66" s="1"/>
      <c r="AWF66" s="1"/>
      <c r="AWG66" s="1"/>
      <c r="AWH66" s="1"/>
      <c r="AWI66" s="1"/>
      <c r="AWJ66" s="1"/>
      <c r="AWK66" s="1"/>
      <c r="AWL66" s="1"/>
      <c r="AWM66" s="1"/>
      <c r="AWN66" s="1"/>
      <c r="AWO66" s="1"/>
      <c r="AWP66" s="1"/>
      <c r="AWQ66" s="1"/>
      <c r="AWR66" s="1"/>
      <c r="AWS66" s="1"/>
      <c r="AWT66" s="1"/>
      <c r="AWU66" s="1"/>
      <c r="AWV66" s="1"/>
      <c r="AWW66" s="1"/>
      <c r="AWX66" s="1"/>
      <c r="AWY66" s="1"/>
      <c r="AWZ66" s="1"/>
      <c r="AXA66" s="1"/>
      <c r="AXB66" s="1"/>
      <c r="AXC66" s="1"/>
      <c r="AXD66" s="1"/>
      <c r="AXE66" s="1"/>
      <c r="AXF66" s="1"/>
      <c r="AXG66" s="1"/>
      <c r="AXH66" s="1"/>
      <c r="AXI66" s="1"/>
      <c r="AXJ66" s="1"/>
      <c r="AXK66" s="1"/>
      <c r="AXL66" s="1"/>
      <c r="AXM66" s="1"/>
      <c r="AXN66" s="1"/>
      <c r="AXO66" s="1"/>
      <c r="AXP66" s="1"/>
      <c r="AXQ66" s="1"/>
      <c r="AXR66" s="1"/>
      <c r="AXS66" s="1"/>
      <c r="AXT66" s="1"/>
      <c r="AXU66" s="1"/>
      <c r="AXV66" s="1"/>
      <c r="AXW66" s="1"/>
      <c r="AXX66" s="1"/>
      <c r="AXY66" s="1"/>
      <c r="AXZ66" s="1"/>
      <c r="AYA66" s="1"/>
      <c r="AYB66" s="1"/>
      <c r="AYC66" s="1"/>
      <c r="AYD66" s="1"/>
      <c r="AYE66" s="1"/>
      <c r="AYF66" s="1"/>
      <c r="AYG66" s="1"/>
      <c r="AYH66" s="1"/>
      <c r="AYI66" s="1"/>
      <c r="AYJ66" s="1"/>
      <c r="AYK66" s="1"/>
      <c r="AYL66" s="1"/>
      <c r="AYM66" s="1"/>
      <c r="AYN66" s="1"/>
      <c r="AYO66" s="1"/>
      <c r="AYP66" s="1"/>
      <c r="AYQ66" s="1"/>
      <c r="AYR66" s="1"/>
      <c r="AYS66" s="1"/>
      <c r="AYT66" s="1"/>
      <c r="AYU66" s="1"/>
      <c r="AYV66" s="1"/>
      <c r="AYW66" s="1"/>
      <c r="AYX66" s="1"/>
      <c r="AYY66" s="1"/>
      <c r="AYZ66" s="1"/>
      <c r="AZA66" s="1"/>
      <c r="AZB66" s="1"/>
      <c r="AZC66" s="1"/>
      <c r="AZD66" s="1"/>
      <c r="AZE66" s="1"/>
      <c r="AZF66" s="1"/>
      <c r="AZG66" s="1"/>
      <c r="AZH66" s="1"/>
      <c r="AZI66" s="1"/>
      <c r="AZJ66" s="1"/>
      <c r="AZK66" s="1"/>
      <c r="AZL66" s="1"/>
      <c r="AZM66" s="1"/>
      <c r="AZN66" s="1"/>
      <c r="AZO66" s="1"/>
      <c r="AZP66" s="1"/>
      <c r="AZQ66" s="1"/>
      <c r="AZR66" s="1"/>
      <c r="AZS66" s="1"/>
      <c r="AZT66" s="1"/>
      <c r="AZU66" s="1"/>
      <c r="AZV66" s="1"/>
      <c r="AZW66" s="1"/>
      <c r="AZX66" s="1"/>
      <c r="AZY66" s="1"/>
      <c r="AZZ66" s="1"/>
      <c r="BAA66" s="1"/>
      <c r="BAB66" s="1"/>
      <c r="BAC66" s="1"/>
      <c r="BAD66" s="1"/>
      <c r="BAE66" s="1"/>
      <c r="BAF66" s="1"/>
      <c r="BAG66" s="1"/>
      <c r="BAH66" s="1"/>
      <c r="BAI66" s="1"/>
      <c r="BAJ66" s="1"/>
      <c r="BAK66" s="1"/>
      <c r="BAL66" s="1"/>
      <c r="BAM66" s="1"/>
      <c r="BAN66" s="1"/>
      <c r="BAO66" s="1"/>
      <c r="BAP66" s="1"/>
      <c r="BAQ66" s="1"/>
      <c r="BAR66" s="1"/>
      <c r="BAS66" s="1"/>
      <c r="BAT66" s="1"/>
      <c r="BAU66" s="1"/>
      <c r="BAV66" s="1"/>
      <c r="BAW66" s="1"/>
      <c r="BAX66" s="1"/>
      <c r="BAY66" s="1"/>
      <c r="BAZ66" s="1"/>
      <c r="BBA66" s="1"/>
      <c r="BBB66" s="1"/>
      <c r="BBC66" s="1"/>
      <c r="BBD66" s="1"/>
      <c r="BBE66" s="1"/>
      <c r="BBF66" s="1"/>
      <c r="BBG66" s="1"/>
      <c r="BBH66" s="1"/>
      <c r="BBI66" s="1"/>
      <c r="BBJ66" s="1"/>
      <c r="BBK66" s="1"/>
      <c r="BBL66" s="1"/>
      <c r="BBM66" s="1"/>
      <c r="BBN66" s="1"/>
      <c r="BBO66" s="1"/>
      <c r="BBP66" s="1"/>
      <c r="BBQ66" s="1"/>
      <c r="BBR66" s="1"/>
      <c r="BBS66" s="1"/>
      <c r="BBT66" s="1"/>
      <c r="BBU66" s="1"/>
      <c r="BBV66" s="1"/>
      <c r="BBW66" s="1"/>
      <c r="BBX66" s="1"/>
      <c r="BBY66" s="1"/>
      <c r="BBZ66" s="1"/>
      <c r="BCA66" s="1"/>
      <c r="BCB66" s="1"/>
      <c r="BCC66" s="1"/>
      <c r="BCD66" s="1"/>
      <c r="BCE66" s="1"/>
      <c r="BCF66" s="1"/>
      <c r="BCG66" s="1"/>
      <c r="BCH66" s="1"/>
      <c r="BCI66" s="1"/>
      <c r="BCJ66" s="1"/>
      <c r="BCK66" s="1"/>
      <c r="BCL66" s="1"/>
      <c r="BCM66" s="1"/>
      <c r="BCN66" s="1"/>
      <c r="BCO66" s="1"/>
      <c r="BCP66" s="1"/>
      <c r="BCQ66" s="1"/>
      <c r="BCR66" s="1"/>
      <c r="BCS66" s="1"/>
      <c r="BCT66" s="1"/>
      <c r="BCU66" s="1"/>
      <c r="BCV66" s="1"/>
      <c r="BCW66" s="1"/>
      <c r="BCX66" s="1"/>
      <c r="BCY66" s="1"/>
      <c r="BCZ66" s="1"/>
      <c r="BDA66" s="1"/>
      <c r="BDB66" s="1"/>
      <c r="BDC66" s="1"/>
      <c r="BDD66" s="1"/>
      <c r="BDE66" s="1"/>
      <c r="BDF66" s="1"/>
      <c r="BDG66" s="1"/>
      <c r="BDH66" s="1"/>
      <c r="BDI66" s="1"/>
      <c r="BDJ66" s="1"/>
      <c r="BDK66" s="1"/>
      <c r="BDL66" s="1"/>
    </row>
    <row r="67" spans="1:1468" s="10" customFormat="1" ht="16" x14ac:dyDescent="0.2">
      <c r="B67" s="11" t="s">
        <v>40</v>
      </c>
      <c r="C67" s="10">
        <v>8000</v>
      </c>
      <c r="E67" s="2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</row>
    <row r="68" spans="1:1468" s="10" customFormat="1" x14ac:dyDescent="0.2">
      <c r="B68" s="10" t="s">
        <v>54</v>
      </c>
      <c r="C68" s="10">
        <v>3</v>
      </c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</row>
    <row r="69" spans="1:1468" s="10" customFormat="1" x14ac:dyDescent="0.2">
      <c r="B69" s="10" t="s">
        <v>41</v>
      </c>
      <c r="C69" s="10">
        <v>100</v>
      </c>
      <c r="E69" s="2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  <c r="ASC69" s="1"/>
      <c r="ASD69" s="1"/>
      <c r="ASE69" s="1"/>
      <c r="ASF69" s="1"/>
      <c r="ASG69" s="1"/>
      <c r="ASH69" s="1"/>
      <c r="ASI69" s="1"/>
      <c r="ASJ69" s="1"/>
      <c r="ASK69" s="1"/>
      <c r="ASL69" s="1"/>
      <c r="ASM69" s="1"/>
      <c r="ASN69" s="1"/>
      <c r="ASO69" s="1"/>
      <c r="ASP69" s="1"/>
      <c r="ASQ69" s="1"/>
      <c r="ASR69" s="1"/>
      <c r="ASS69" s="1"/>
      <c r="AST69" s="1"/>
      <c r="ASU69" s="1"/>
      <c r="ASV69" s="1"/>
      <c r="ASW69" s="1"/>
      <c r="ASX69" s="1"/>
      <c r="ASY69" s="1"/>
      <c r="ASZ69" s="1"/>
      <c r="ATA69" s="1"/>
      <c r="ATB69" s="1"/>
      <c r="ATC69" s="1"/>
      <c r="ATD69" s="1"/>
      <c r="ATE69" s="1"/>
      <c r="ATF69" s="1"/>
      <c r="ATG69" s="1"/>
      <c r="ATH69" s="1"/>
      <c r="ATI69" s="1"/>
      <c r="ATJ69" s="1"/>
      <c r="ATK69" s="1"/>
      <c r="ATL69" s="1"/>
      <c r="ATM69" s="1"/>
      <c r="ATN69" s="1"/>
      <c r="ATO69" s="1"/>
      <c r="ATP69" s="1"/>
      <c r="ATQ69" s="1"/>
      <c r="ATR69" s="1"/>
      <c r="ATS69" s="1"/>
      <c r="ATT69" s="1"/>
      <c r="ATU69" s="1"/>
      <c r="ATV69" s="1"/>
      <c r="ATW69" s="1"/>
      <c r="ATX69" s="1"/>
      <c r="ATY69" s="1"/>
      <c r="ATZ69" s="1"/>
      <c r="AUA69" s="1"/>
      <c r="AUB69" s="1"/>
      <c r="AUC69" s="1"/>
      <c r="AUD69" s="1"/>
      <c r="AUE69" s="1"/>
      <c r="AUF69" s="1"/>
      <c r="AUG69" s="1"/>
      <c r="AUH69" s="1"/>
      <c r="AUI69" s="1"/>
      <c r="AUJ69" s="1"/>
      <c r="AUK69" s="1"/>
      <c r="AUL69" s="1"/>
      <c r="AUM69" s="1"/>
      <c r="AUN69" s="1"/>
      <c r="AUO69" s="1"/>
      <c r="AUP69" s="1"/>
      <c r="AUQ69" s="1"/>
      <c r="AUR69" s="1"/>
      <c r="AUS69" s="1"/>
      <c r="AUT69" s="1"/>
      <c r="AUU69" s="1"/>
      <c r="AUV69" s="1"/>
      <c r="AUW69" s="1"/>
      <c r="AUX69" s="1"/>
      <c r="AUY69" s="1"/>
      <c r="AUZ69" s="1"/>
      <c r="AVA69" s="1"/>
      <c r="AVB69" s="1"/>
      <c r="AVC69" s="1"/>
      <c r="AVD69" s="1"/>
      <c r="AVE69" s="1"/>
      <c r="AVF69" s="1"/>
      <c r="AVG69" s="1"/>
      <c r="AVH69" s="1"/>
      <c r="AVI69" s="1"/>
      <c r="AVJ69" s="1"/>
      <c r="AVK69" s="1"/>
      <c r="AVL69" s="1"/>
      <c r="AVM69" s="1"/>
      <c r="AVN69" s="1"/>
      <c r="AVO69" s="1"/>
      <c r="AVP69" s="1"/>
      <c r="AVQ69" s="1"/>
      <c r="AVR69" s="1"/>
      <c r="AVS69" s="1"/>
      <c r="AVT69" s="1"/>
      <c r="AVU69" s="1"/>
      <c r="AVV69" s="1"/>
      <c r="AVW69" s="1"/>
      <c r="AVX69" s="1"/>
      <c r="AVY69" s="1"/>
      <c r="AVZ69" s="1"/>
      <c r="AWA69" s="1"/>
      <c r="AWB69" s="1"/>
      <c r="AWC69" s="1"/>
      <c r="AWD69" s="1"/>
      <c r="AWE69" s="1"/>
      <c r="AWF69" s="1"/>
      <c r="AWG69" s="1"/>
      <c r="AWH69" s="1"/>
      <c r="AWI69" s="1"/>
      <c r="AWJ69" s="1"/>
      <c r="AWK69" s="1"/>
      <c r="AWL69" s="1"/>
      <c r="AWM69" s="1"/>
      <c r="AWN69" s="1"/>
      <c r="AWO69" s="1"/>
      <c r="AWP69" s="1"/>
      <c r="AWQ69" s="1"/>
      <c r="AWR69" s="1"/>
      <c r="AWS69" s="1"/>
      <c r="AWT69" s="1"/>
      <c r="AWU69" s="1"/>
      <c r="AWV69" s="1"/>
      <c r="AWW69" s="1"/>
      <c r="AWX69" s="1"/>
      <c r="AWY69" s="1"/>
      <c r="AWZ69" s="1"/>
      <c r="AXA69" s="1"/>
      <c r="AXB69" s="1"/>
      <c r="AXC69" s="1"/>
      <c r="AXD69" s="1"/>
      <c r="AXE69" s="1"/>
      <c r="AXF69" s="1"/>
      <c r="AXG69" s="1"/>
      <c r="AXH69" s="1"/>
      <c r="AXI69" s="1"/>
      <c r="AXJ69" s="1"/>
      <c r="AXK69" s="1"/>
      <c r="AXL69" s="1"/>
      <c r="AXM69" s="1"/>
      <c r="AXN69" s="1"/>
      <c r="AXO69" s="1"/>
      <c r="AXP69" s="1"/>
      <c r="AXQ69" s="1"/>
      <c r="AXR69" s="1"/>
      <c r="AXS69" s="1"/>
      <c r="AXT69" s="1"/>
      <c r="AXU69" s="1"/>
      <c r="AXV69" s="1"/>
      <c r="AXW69" s="1"/>
      <c r="AXX69" s="1"/>
      <c r="AXY69" s="1"/>
      <c r="AXZ69" s="1"/>
      <c r="AYA69" s="1"/>
      <c r="AYB69" s="1"/>
      <c r="AYC69" s="1"/>
      <c r="AYD69" s="1"/>
      <c r="AYE69" s="1"/>
      <c r="AYF69" s="1"/>
      <c r="AYG69" s="1"/>
      <c r="AYH69" s="1"/>
      <c r="AYI69" s="1"/>
      <c r="AYJ69" s="1"/>
      <c r="AYK69" s="1"/>
      <c r="AYL69" s="1"/>
      <c r="AYM69" s="1"/>
      <c r="AYN69" s="1"/>
      <c r="AYO69" s="1"/>
      <c r="AYP69" s="1"/>
      <c r="AYQ69" s="1"/>
      <c r="AYR69" s="1"/>
      <c r="AYS69" s="1"/>
      <c r="AYT69" s="1"/>
      <c r="AYU69" s="1"/>
      <c r="AYV69" s="1"/>
      <c r="AYW69" s="1"/>
      <c r="AYX69" s="1"/>
      <c r="AYY69" s="1"/>
      <c r="AYZ69" s="1"/>
      <c r="AZA69" s="1"/>
      <c r="AZB69" s="1"/>
      <c r="AZC69" s="1"/>
      <c r="AZD69" s="1"/>
      <c r="AZE69" s="1"/>
      <c r="AZF69" s="1"/>
      <c r="AZG69" s="1"/>
      <c r="AZH69" s="1"/>
      <c r="AZI69" s="1"/>
      <c r="AZJ69" s="1"/>
      <c r="AZK69" s="1"/>
      <c r="AZL69" s="1"/>
      <c r="AZM69" s="1"/>
      <c r="AZN69" s="1"/>
      <c r="AZO69" s="1"/>
      <c r="AZP69" s="1"/>
      <c r="AZQ69" s="1"/>
      <c r="AZR69" s="1"/>
      <c r="AZS69" s="1"/>
      <c r="AZT69" s="1"/>
      <c r="AZU69" s="1"/>
      <c r="AZV69" s="1"/>
      <c r="AZW69" s="1"/>
      <c r="AZX69" s="1"/>
      <c r="AZY69" s="1"/>
      <c r="AZZ69" s="1"/>
      <c r="BAA69" s="1"/>
      <c r="BAB69" s="1"/>
      <c r="BAC69" s="1"/>
      <c r="BAD69" s="1"/>
      <c r="BAE69" s="1"/>
      <c r="BAF69" s="1"/>
      <c r="BAG69" s="1"/>
      <c r="BAH69" s="1"/>
      <c r="BAI69" s="1"/>
      <c r="BAJ69" s="1"/>
      <c r="BAK69" s="1"/>
      <c r="BAL69" s="1"/>
      <c r="BAM69" s="1"/>
      <c r="BAN69" s="1"/>
      <c r="BAO69" s="1"/>
      <c r="BAP69" s="1"/>
      <c r="BAQ69" s="1"/>
      <c r="BAR69" s="1"/>
      <c r="BAS69" s="1"/>
      <c r="BAT69" s="1"/>
      <c r="BAU69" s="1"/>
      <c r="BAV69" s="1"/>
      <c r="BAW69" s="1"/>
      <c r="BAX69" s="1"/>
      <c r="BAY69" s="1"/>
      <c r="BAZ69" s="1"/>
      <c r="BBA69" s="1"/>
      <c r="BBB69" s="1"/>
      <c r="BBC69" s="1"/>
      <c r="BBD69" s="1"/>
      <c r="BBE69" s="1"/>
      <c r="BBF69" s="1"/>
      <c r="BBG69" s="1"/>
      <c r="BBH69" s="1"/>
      <c r="BBI69" s="1"/>
      <c r="BBJ69" s="1"/>
      <c r="BBK69" s="1"/>
      <c r="BBL69" s="1"/>
      <c r="BBM69" s="1"/>
      <c r="BBN69" s="1"/>
      <c r="BBO69" s="1"/>
      <c r="BBP69" s="1"/>
      <c r="BBQ69" s="1"/>
      <c r="BBR69" s="1"/>
      <c r="BBS69" s="1"/>
      <c r="BBT69" s="1"/>
      <c r="BBU69" s="1"/>
      <c r="BBV69" s="1"/>
      <c r="BBW69" s="1"/>
      <c r="BBX69" s="1"/>
      <c r="BBY69" s="1"/>
      <c r="BBZ69" s="1"/>
      <c r="BCA69" s="1"/>
      <c r="BCB69" s="1"/>
      <c r="BCC69" s="1"/>
      <c r="BCD69" s="1"/>
      <c r="BCE69" s="1"/>
      <c r="BCF69" s="1"/>
      <c r="BCG69" s="1"/>
      <c r="BCH69" s="1"/>
      <c r="BCI69" s="1"/>
      <c r="BCJ69" s="1"/>
      <c r="BCK69" s="1"/>
      <c r="BCL69" s="1"/>
      <c r="BCM69" s="1"/>
      <c r="BCN69" s="1"/>
      <c r="BCO69" s="1"/>
      <c r="BCP69" s="1"/>
      <c r="BCQ69" s="1"/>
      <c r="BCR69" s="1"/>
      <c r="BCS69" s="1"/>
      <c r="BCT69" s="1"/>
      <c r="BCU69" s="1"/>
      <c r="BCV69" s="1"/>
      <c r="BCW69" s="1"/>
      <c r="BCX69" s="1"/>
      <c r="BCY69" s="1"/>
      <c r="BCZ69" s="1"/>
      <c r="BDA69" s="1"/>
      <c r="BDB69" s="1"/>
      <c r="BDC69" s="1"/>
      <c r="BDD69" s="1"/>
      <c r="BDE69" s="1"/>
      <c r="BDF69" s="1"/>
      <c r="BDG69" s="1"/>
      <c r="BDH69" s="1"/>
      <c r="BDI69" s="1"/>
      <c r="BDJ69" s="1"/>
      <c r="BDK69" s="1"/>
      <c r="BDL69" s="1"/>
    </row>
    <row r="70" spans="1:1468" s="10" customFormat="1" x14ac:dyDescent="0.2">
      <c r="B70" s="10" t="s">
        <v>55</v>
      </c>
      <c r="C70" s="10">
        <v>100</v>
      </c>
      <c r="E70" s="2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  <c r="ASC70" s="1"/>
      <c r="ASD70" s="1"/>
      <c r="ASE70" s="1"/>
      <c r="ASF70" s="1"/>
      <c r="ASG70" s="1"/>
      <c r="ASH70" s="1"/>
      <c r="ASI70" s="1"/>
      <c r="ASJ70" s="1"/>
      <c r="ASK70" s="1"/>
      <c r="ASL70" s="1"/>
      <c r="ASM70" s="1"/>
      <c r="ASN70" s="1"/>
      <c r="ASO70" s="1"/>
      <c r="ASP70" s="1"/>
      <c r="ASQ70" s="1"/>
      <c r="ASR70" s="1"/>
      <c r="ASS70" s="1"/>
      <c r="AST70" s="1"/>
      <c r="ASU70" s="1"/>
      <c r="ASV70" s="1"/>
      <c r="ASW70" s="1"/>
      <c r="ASX70" s="1"/>
      <c r="ASY70" s="1"/>
      <c r="ASZ70" s="1"/>
      <c r="ATA70" s="1"/>
      <c r="ATB70" s="1"/>
      <c r="ATC70" s="1"/>
      <c r="ATD70" s="1"/>
      <c r="ATE70" s="1"/>
      <c r="ATF70" s="1"/>
      <c r="ATG70" s="1"/>
      <c r="ATH70" s="1"/>
      <c r="ATI70" s="1"/>
      <c r="ATJ70" s="1"/>
      <c r="ATK70" s="1"/>
      <c r="ATL70" s="1"/>
      <c r="ATM70" s="1"/>
      <c r="ATN70" s="1"/>
      <c r="ATO70" s="1"/>
      <c r="ATP70" s="1"/>
      <c r="ATQ70" s="1"/>
      <c r="ATR70" s="1"/>
      <c r="ATS70" s="1"/>
      <c r="ATT70" s="1"/>
      <c r="ATU70" s="1"/>
      <c r="ATV70" s="1"/>
      <c r="ATW70" s="1"/>
      <c r="ATX70" s="1"/>
      <c r="ATY70" s="1"/>
      <c r="ATZ70" s="1"/>
      <c r="AUA70" s="1"/>
      <c r="AUB70" s="1"/>
      <c r="AUC70" s="1"/>
      <c r="AUD70" s="1"/>
      <c r="AUE70" s="1"/>
      <c r="AUF70" s="1"/>
      <c r="AUG70" s="1"/>
      <c r="AUH70" s="1"/>
      <c r="AUI70" s="1"/>
      <c r="AUJ70" s="1"/>
      <c r="AUK70" s="1"/>
      <c r="AUL70" s="1"/>
      <c r="AUM70" s="1"/>
      <c r="AUN70" s="1"/>
      <c r="AUO70" s="1"/>
      <c r="AUP70" s="1"/>
      <c r="AUQ70" s="1"/>
      <c r="AUR70" s="1"/>
      <c r="AUS70" s="1"/>
      <c r="AUT70" s="1"/>
      <c r="AUU70" s="1"/>
      <c r="AUV70" s="1"/>
      <c r="AUW70" s="1"/>
      <c r="AUX70" s="1"/>
      <c r="AUY70" s="1"/>
      <c r="AUZ70" s="1"/>
      <c r="AVA70" s="1"/>
      <c r="AVB70" s="1"/>
      <c r="AVC70" s="1"/>
      <c r="AVD70" s="1"/>
      <c r="AVE70" s="1"/>
      <c r="AVF70" s="1"/>
      <c r="AVG70" s="1"/>
      <c r="AVH70" s="1"/>
      <c r="AVI70" s="1"/>
      <c r="AVJ70" s="1"/>
      <c r="AVK70" s="1"/>
      <c r="AVL70" s="1"/>
      <c r="AVM70" s="1"/>
      <c r="AVN70" s="1"/>
      <c r="AVO70" s="1"/>
      <c r="AVP70" s="1"/>
      <c r="AVQ70" s="1"/>
      <c r="AVR70" s="1"/>
      <c r="AVS70" s="1"/>
      <c r="AVT70" s="1"/>
      <c r="AVU70" s="1"/>
      <c r="AVV70" s="1"/>
      <c r="AVW70" s="1"/>
      <c r="AVX70" s="1"/>
      <c r="AVY70" s="1"/>
      <c r="AVZ70" s="1"/>
      <c r="AWA70" s="1"/>
      <c r="AWB70" s="1"/>
      <c r="AWC70" s="1"/>
      <c r="AWD70" s="1"/>
      <c r="AWE70" s="1"/>
      <c r="AWF70" s="1"/>
      <c r="AWG70" s="1"/>
      <c r="AWH70" s="1"/>
      <c r="AWI70" s="1"/>
      <c r="AWJ70" s="1"/>
      <c r="AWK70" s="1"/>
      <c r="AWL70" s="1"/>
      <c r="AWM70" s="1"/>
      <c r="AWN70" s="1"/>
      <c r="AWO70" s="1"/>
      <c r="AWP70" s="1"/>
      <c r="AWQ70" s="1"/>
      <c r="AWR70" s="1"/>
      <c r="AWS70" s="1"/>
      <c r="AWT70" s="1"/>
      <c r="AWU70" s="1"/>
      <c r="AWV70" s="1"/>
      <c r="AWW70" s="1"/>
      <c r="AWX70" s="1"/>
      <c r="AWY70" s="1"/>
      <c r="AWZ70" s="1"/>
      <c r="AXA70" s="1"/>
      <c r="AXB70" s="1"/>
      <c r="AXC70" s="1"/>
      <c r="AXD70" s="1"/>
      <c r="AXE70" s="1"/>
      <c r="AXF70" s="1"/>
      <c r="AXG70" s="1"/>
      <c r="AXH70" s="1"/>
      <c r="AXI70" s="1"/>
      <c r="AXJ70" s="1"/>
      <c r="AXK70" s="1"/>
      <c r="AXL70" s="1"/>
      <c r="AXM70" s="1"/>
      <c r="AXN70" s="1"/>
      <c r="AXO70" s="1"/>
      <c r="AXP70" s="1"/>
      <c r="AXQ70" s="1"/>
      <c r="AXR70" s="1"/>
      <c r="AXS70" s="1"/>
      <c r="AXT70" s="1"/>
      <c r="AXU70" s="1"/>
      <c r="AXV70" s="1"/>
      <c r="AXW70" s="1"/>
      <c r="AXX70" s="1"/>
      <c r="AXY70" s="1"/>
      <c r="AXZ70" s="1"/>
      <c r="AYA70" s="1"/>
      <c r="AYB70" s="1"/>
      <c r="AYC70" s="1"/>
      <c r="AYD70" s="1"/>
      <c r="AYE70" s="1"/>
      <c r="AYF70" s="1"/>
      <c r="AYG70" s="1"/>
      <c r="AYH70" s="1"/>
      <c r="AYI70" s="1"/>
      <c r="AYJ70" s="1"/>
      <c r="AYK70" s="1"/>
      <c r="AYL70" s="1"/>
      <c r="AYM70" s="1"/>
      <c r="AYN70" s="1"/>
      <c r="AYO70" s="1"/>
      <c r="AYP70" s="1"/>
      <c r="AYQ70" s="1"/>
      <c r="AYR70" s="1"/>
      <c r="AYS70" s="1"/>
      <c r="AYT70" s="1"/>
      <c r="AYU70" s="1"/>
      <c r="AYV70" s="1"/>
      <c r="AYW70" s="1"/>
      <c r="AYX70" s="1"/>
      <c r="AYY70" s="1"/>
      <c r="AYZ70" s="1"/>
      <c r="AZA70" s="1"/>
      <c r="AZB70" s="1"/>
      <c r="AZC70" s="1"/>
      <c r="AZD70" s="1"/>
      <c r="AZE70" s="1"/>
      <c r="AZF70" s="1"/>
      <c r="AZG70" s="1"/>
      <c r="AZH70" s="1"/>
      <c r="AZI70" s="1"/>
      <c r="AZJ70" s="1"/>
      <c r="AZK70" s="1"/>
      <c r="AZL70" s="1"/>
      <c r="AZM70" s="1"/>
      <c r="AZN70" s="1"/>
      <c r="AZO70" s="1"/>
      <c r="AZP70" s="1"/>
      <c r="AZQ70" s="1"/>
      <c r="AZR70" s="1"/>
      <c r="AZS70" s="1"/>
      <c r="AZT70" s="1"/>
      <c r="AZU70" s="1"/>
      <c r="AZV70" s="1"/>
      <c r="AZW70" s="1"/>
      <c r="AZX70" s="1"/>
      <c r="AZY70" s="1"/>
      <c r="AZZ70" s="1"/>
      <c r="BAA70" s="1"/>
      <c r="BAB70" s="1"/>
      <c r="BAC70" s="1"/>
      <c r="BAD70" s="1"/>
      <c r="BAE70" s="1"/>
      <c r="BAF70" s="1"/>
      <c r="BAG70" s="1"/>
      <c r="BAH70" s="1"/>
      <c r="BAI70" s="1"/>
      <c r="BAJ70" s="1"/>
      <c r="BAK70" s="1"/>
      <c r="BAL70" s="1"/>
      <c r="BAM70" s="1"/>
      <c r="BAN70" s="1"/>
      <c r="BAO70" s="1"/>
      <c r="BAP70" s="1"/>
      <c r="BAQ70" s="1"/>
      <c r="BAR70" s="1"/>
      <c r="BAS70" s="1"/>
      <c r="BAT70" s="1"/>
      <c r="BAU70" s="1"/>
      <c r="BAV70" s="1"/>
      <c r="BAW70" s="1"/>
      <c r="BAX70" s="1"/>
      <c r="BAY70" s="1"/>
      <c r="BAZ70" s="1"/>
      <c r="BBA70" s="1"/>
      <c r="BBB70" s="1"/>
      <c r="BBC70" s="1"/>
      <c r="BBD70" s="1"/>
      <c r="BBE70" s="1"/>
      <c r="BBF70" s="1"/>
      <c r="BBG70" s="1"/>
      <c r="BBH70" s="1"/>
      <c r="BBI70" s="1"/>
      <c r="BBJ70" s="1"/>
      <c r="BBK70" s="1"/>
      <c r="BBL70" s="1"/>
      <c r="BBM70" s="1"/>
      <c r="BBN70" s="1"/>
      <c r="BBO70" s="1"/>
      <c r="BBP70" s="1"/>
      <c r="BBQ70" s="1"/>
      <c r="BBR70" s="1"/>
      <c r="BBS70" s="1"/>
      <c r="BBT70" s="1"/>
      <c r="BBU70" s="1"/>
      <c r="BBV70" s="1"/>
      <c r="BBW70" s="1"/>
      <c r="BBX70" s="1"/>
      <c r="BBY70" s="1"/>
      <c r="BBZ70" s="1"/>
      <c r="BCA70" s="1"/>
      <c r="BCB70" s="1"/>
      <c r="BCC70" s="1"/>
      <c r="BCD70" s="1"/>
      <c r="BCE70" s="1"/>
      <c r="BCF70" s="1"/>
      <c r="BCG70" s="1"/>
      <c r="BCH70" s="1"/>
      <c r="BCI70" s="1"/>
      <c r="BCJ70" s="1"/>
      <c r="BCK70" s="1"/>
      <c r="BCL70" s="1"/>
      <c r="BCM70" s="1"/>
      <c r="BCN70" s="1"/>
      <c r="BCO70" s="1"/>
      <c r="BCP70" s="1"/>
      <c r="BCQ70" s="1"/>
      <c r="BCR70" s="1"/>
      <c r="BCS70" s="1"/>
      <c r="BCT70" s="1"/>
      <c r="BCU70" s="1"/>
      <c r="BCV70" s="1"/>
      <c r="BCW70" s="1"/>
      <c r="BCX70" s="1"/>
      <c r="BCY70" s="1"/>
      <c r="BCZ70" s="1"/>
      <c r="BDA70" s="1"/>
      <c r="BDB70" s="1"/>
      <c r="BDC70" s="1"/>
      <c r="BDD70" s="1"/>
      <c r="BDE70" s="1"/>
      <c r="BDF70" s="1"/>
      <c r="BDG70" s="1"/>
      <c r="BDH70" s="1"/>
      <c r="BDI70" s="1"/>
      <c r="BDJ70" s="1"/>
      <c r="BDK70" s="1"/>
      <c r="BDL70" s="1"/>
    </row>
    <row r="71" spans="1:1468" s="10" customFormat="1" x14ac:dyDescent="0.2">
      <c r="B71" s="10" t="s">
        <v>61</v>
      </c>
      <c r="C71" s="10">
        <v>20000</v>
      </c>
      <c r="E71" s="2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</row>
    <row r="72" spans="1:1468" s="10" customFormat="1" x14ac:dyDescent="0.2">
      <c r="B72" s="10" t="s">
        <v>56</v>
      </c>
      <c r="D72" s="10">
        <v>34570.449999999997</v>
      </c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</row>
    <row r="73" spans="1:1468" s="10" customFormat="1" x14ac:dyDescent="0.2">
      <c r="B73" s="10" t="s">
        <v>62</v>
      </c>
      <c r="D73" s="10">
        <v>35041.4</v>
      </c>
      <c r="E73" s="2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</row>
    <row r="74" spans="1:1468" s="10" customFormat="1" x14ac:dyDescent="0.2">
      <c r="B74" s="10" t="s">
        <v>63</v>
      </c>
      <c r="D74" s="10">
        <v>15900</v>
      </c>
      <c r="E74" s="2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</row>
    <row r="75" spans="1:1468" s="10" customFormat="1" x14ac:dyDescent="0.2">
      <c r="B75" s="21" t="s">
        <v>64</v>
      </c>
      <c r="D75" s="10">
        <v>14308</v>
      </c>
      <c r="E75" s="2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</row>
    <row r="76" spans="1:1468" x14ac:dyDescent="0.2">
      <c r="B76" s="22" t="s">
        <v>49</v>
      </c>
      <c r="C76" s="14">
        <f>SUM(C64:C75)</f>
        <v>120068.86</v>
      </c>
      <c r="D76" s="14">
        <f>SUM(D72:D75)</f>
        <v>99819.85</v>
      </c>
      <c r="E76" s="20">
        <f>+C65/C76</f>
        <v>0.46528183910466042</v>
      </c>
    </row>
    <row r="78" spans="1:1468" s="10" customFormat="1" x14ac:dyDescent="0.2">
      <c r="A78" s="10" t="s">
        <v>65</v>
      </c>
      <c r="B78" s="10" t="s">
        <v>36</v>
      </c>
      <c r="C78" s="10">
        <v>24000</v>
      </c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</row>
    <row r="79" spans="1:1468" s="10" customFormat="1" x14ac:dyDescent="0.2">
      <c r="B79" s="10" t="s">
        <v>43</v>
      </c>
      <c r="C79" s="10">
        <v>56207</v>
      </c>
      <c r="E79" s="2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</row>
    <row r="80" spans="1:1468" s="10" customFormat="1" x14ac:dyDescent="0.2">
      <c r="B80" s="10" t="s">
        <v>37</v>
      </c>
      <c r="C80" s="10">
        <v>12000</v>
      </c>
      <c r="E80" s="2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  <c r="ASC80" s="1"/>
      <c r="ASD80" s="1"/>
      <c r="ASE80" s="1"/>
      <c r="ASF80" s="1"/>
      <c r="ASG80" s="1"/>
      <c r="ASH80" s="1"/>
      <c r="ASI80" s="1"/>
      <c r="ASJ80" s="1"/>
      <c r="ASK80" s="1"/>
      <c r="ASL80" s="1"/>
      <c r="ASM80" s="1"/>
      <c r="ASN80" s="1"/>
      <c r="ASO80" s="1"/>
      <c r="ASP80" s="1"/>
      <c r="ASQ80" s="1"/>
      <c r="ASR80" s="1"/>
      <c r="ASS80" s="1"/>
      <c r="AST80" s="1"/>
      <c r="ASU80" s="1"/>
      <c r="ASV80" s="1"/>
      <c r="ASW80" s="1"/>
      <c r="ASX80" s="1"/>
      <c r="ASY80" s="1"/>
      <c r="ASZ80" s="1"/>
      <c r="ATA80" s="1"/>
      <c r="ATB80" s="1"/>
      <c r="ATC80" s="1"/>
      <c r="ATD80" s="1"/>
      <c r="ATE80" s="1"/>
      <c r="ATF80" s="1"/>
      <c r="ATG80" s="1"/>
      <c r="ATH80" s="1"/>
      <c r="ATI80" s="1"/>
      <c r="ATJ80" s="1"/>
      <c r="ATK80" s="1"/>
      <c r="ATL80" s="1"/>
      <c r="ATM80" s="1"/>
      <c r="ATN80" s="1"/>
      <c r="ATO80" s="1"/>
      <c r="ATP80" s="1"/>
      <c r="ATQ80" s="1"/>
      <c r="ATR80" s="1"/>
      <c r="ATS80" s="1"/>
      <c r="ATT80" s="1"/>
      <c r="ATU80" s="1"/>
      <c r="ATV80" s="1"/>
      <c r="ATW80" s="1"/>
      <c r="ATX80" s="1"/>
      <c r="ATY80" s="1"/>
      <c r="ATZ80" s="1"/>
      <c r="AUA80" s="1"/>
      <c r="AUB80" s="1"/>
      <c r="AUC80" s="1"/>
      <c r="AUD80" s="1"/>
      <c r="AUE80" s="1"/>
      <c r="AUF80" s="1"/>
      <c r="AUG80" s="1"/>
      <c r="AUH80" s="1"/>
      <c r="AUI80" s="1"/>
      <c r="AUJ80" s="1"/>
      <c r="AUK80" s="1"/>
      <c r="AUL80" s="1"/>
      <c r="AUM80" s="1"/>
      <c r="AUN80" s="1"/>
      <c r="AUO80" s="1"/>
      <c r="AUP80" s="1"/>
      <c r="AUQ80" s="1"/>
      <c r="AUR80" s="1"/>
      <c r="AUS80" s="1"/>
      <c r="AUT80" s="1"/>
      <c r="AUU80" s="1"/>
      <c r="AUV80" s="1"/>
      <c r="AUW80" s="1"/>
      <c r="AUX80" s="1"/>
      <c r="AUY80" s="1"/>
      <c r="AUZ80" s="1"/>
      <c r="AVA80" s="1"/>
      <c r="AVB80" s="1"/>
      <c r="AVC80" s="1"/>
      <c r="AVD80" s="1"/>
      <c r="AVE80" s="1"/>
      <c r="AVF80" s="1"/>
      <c r="AVG80" s="1"/>
      <c r="AVH80" s="1"/>
      <c r="AVI80" s="1"/>
      <c r="AVJ80" s="1"/>
      <c r="AVK80" s="1"/>
      <c r="AVL80" s="1"/>
      <c r="AVM80" s="1"/>
      <c r="AVN80" s="1"/>
      <c r="AVO80" s="1"/>
      <c r="AVP80" s="1"/>
      <c r="AVQ80" s="1"/>
      <c r="AVR80" s="1"/>
      <c r="AVS80" s="1"/>
      <c r="AVT80" s="1"/>
      <c r="AVU80" s="1"/>
      <c r="AVV80" s="1"/>
      <c r="AVW80" s="1"/>
      <c r="AVX80" s="1"/>
      <c r="AVY80" s="1"/>
      <c r="AVZ80" s="1"/>
      <c r="AWA80" s="1"/>
      <c r="AWB80" s="1"/>
      <c r="AWC80" s="1"/>
      <c r="AWD80" s="1"/>
      <c r="AWE80" s="1"/>
      <c r="AWF80" s="1"/>
      <c r="AWG80" s="1"/>
      <c r="AWH80" s="1"/>
      <c r="AWI80" s="1"/>
      <c r="AWJ80" s="1"/>
      <c r="AWK80" s="1"/>
      <c r="AWL80" s="1"/>
      <c r="AWM80" s="1"/>
      <c r="AWN80" s="1"/>
      <c r="AWO80" s="1"/>
      <c r="AWP80" s="1"/>
      <c r="AWQ80" s="1"/>
      <c r="AWR80" s="1"/>
      <c r="AWS80" s="1"/>
      <c r="AWT80" s="1"/>
      <c r="AWU80" s="1"/>
      <c r="AWV80" s="1"/>
      <c r="AWW80" s="1"/>
      <c r="AWX80" s="1"/>
      <c r="AWY80" s="1"/>
      <c r="AWZ80" s="1"/>
      <c r="AXA80" s="1"/>
      <c r="AXB80" s="1"/>
      <c r="AXC80" s="1"/>
      <c r="AXD80" s="1"/>
      <c r="AXE80" s="1"/>
      <c r="AXF80" s="1"/>
      <c r="AXG80" s="1"/>
      <c r="AXH80" s="1"/>
      <c r="AXI80" s="1"/>
      <c r="AXJ80" s="1"/>
      <c r="AXK80" s="1"/>
      <c r="AXL80" s="1"/>
      <c r="AXM80" s="1"/>
      <c r="AXN80" s="1"/>
      <c r="AXO80" s="1"/>
      <c r="AXP80" s="1"/>
      <c r="AXQ80" s="1"/>
      <c r="AXR80" s="1"/>
      <c r="AXS80" s="1"/>
      <c r="AXT80" s="1"/>
      <c r="AXU80" s="1"/>
      <c r="AXV80" s="1"/>
      <c r="AXW80" s="1"/>
      <c r="AXX80" s="1"/>
      <c r="AXY80" s="1"/>
      <c r="AXZ80" s="1"/>
      <c r="AYA80" s="1"/>
      <c r="AYB80" s="1"/>
      <c r="AYC80" s="1"/>
      <c r="AYD80" s="1"/>
      <c r="AYE80" s="1"/>
      <c r="AYF80" s="1"/>
      <c r="AYG80" s="1"/>
      <c r="AYH80" s="1"/>
      <c r="AYI80" s="1"/>
      <c r="AYJ80" s="1"/>
      <c r="AYK80" s="1"/>
      <c r="AYL80" s="1"/>
      <c r="AYM80" s="1"/>
      <c r="AYN80" s="1"/>
      <c r="AYO80" s="1"/>
      <c r="AYP80" s="1"/>
      <c r="AYQ80" s="1"/>
      <c r="AYR80" s="1"/>
      <c r="AYS80" s="1"/>
      <c r="AYT80" s="1"/>
      <c r="AYU80" s="1"/>
      <c r="AYV80" s="1"/>
      <c r="AYW80" s="1"/>
      <c r="AYX80" s="1"/>
      <c r="AYY80" s="1"/>
      <c r="AYZ80" s="1"/>
      <c r="AZA80" s="1"/>
      <c r="AZB80" s="1"/>
      <c r="AZC80" s="1"/>
      <c r="AZD80" s="1"/>
      <c r="AZE80" s="1"/>
      <c r="AZF80" s="1"/>
      <c r="AZG80" s="1"/>
      <c r="AZH80" s="1"/>
      <c r="AZI80" s="1"/>
      <c r="AZJ80" s="1"/>
      <c r="AZK80" s="1"/>
      <c r="AZL80" s="1"/>
      <c r="AZM80" s="1"/>
      <c r="AZN80" s="1"/>
      <c r="AZO80" s="1"/>
      <c r="AZP80" s="1"/>
      <c r="AZQ80" s="1"/>
      <c r="AZR80" s="1"/>
      <c r="AZS80" s="1"/>
      <c r="AZT80" s="1"/>
      <c r="AZU80" s="1"/>
      <c r="AZV80" s="1"/>
      <c r="AZW80" s="1"/>
      <c r="AZX80" s="1"/>
      <c r="AZY80" s="1"/>
      <c r="AZZ80" s="1"/>
      <c r="BAA80" s="1"/>
      <c r="BAB80" s="1"/>
      <c r="BAC80" s="1"/>
      <c r="BAD80" s="1"/>
      <c r="BAE80" s="1"/>
      <c r="BAF80" s="1"/>
      <c r="BAG80" s="1"/>
      <c r="BAH80" s="1"/>
      <c r="BAI80" s="1"/>
      <c r="BAJ80" s="1"/>
      <c r="BAK80" s="1"/>
      <c r="BAL80" s="1"/>
      <c r="BAM80" s="1"/>
      <c r="BAN80" s="1"/>
      <c r="BAO80" s="1"/>
      <c r="BAP80" s="1"/>
      <c r="BAQ80" s="1"/>
      <c r="BAR80" s="1"/>
      <c r="BAS80" s="1"/>
      <c r="BAT80" s="1"/>
      <c r="BAU80" s="1"/>
      <c r="BAV80" s="1"/>
      <c r="BAW80" s="1"/>
      <c r="BAX80" s="1"/>
      <c r="BAY80" s="1"/>
      <c r="BAZ80" s="1"/>
      <c r="BBA80" s="1"/>
      <c r="BBB80" s="1"/>
      <c r="BBC80" s="1"/>
      <c r="BBD80" s="1"/>
      <c r="BBE80" s="1"/>
      <c r="BBF80" s="1"/>
      <c r="BBG80" s="1"/>
      <c r="BBH80" s="1"/>
      <c r="BBI80" s="1"/>
      <c r="BBJ80" s="1"/>
      <c r="BBK80" s="1"/>
      <c r="BBL80" s="1"/>
      <c r="BBM80" s="1"/>
      <c r="BBN80" s="1"/>
      <c r="BBO80" s="1"/>
      <c r="BBP80" s="1"/>
      <c r="BBQ80" s="1"/>
      <c r="BBR80" s="1"/>
      <c r="BBS80" s="1"/>
      <c r="BBT80" s="1"/>
      <c r="BBU80" s="1"/>
      <c r="BBV80" s="1"/>
      <c r="BBW80" s="1"/>
      <c r="BBX80" s="1"/>
      <c r="BBY80" s="1"/>
      <c r="BBZ80" s="1"/>
      <c r="BCA80" s="1"/>
      <c r="BCB80" s="1"/>
      <c r="BCC80" s="1"/>
      <c r="BCD80" s="1"/>
      <c r="BCE80" s="1"/>
      <c r="BCF80" s="1"/>
      <c r="BCG80" s="1"/>
      <c r="BCH80" s="1"/>
      <c r="BCI80" s="1"/>
      <c r="BCJ80" s="1"/>
      <c r="BCK80" s="1"/>
      <c r="BCL80" s="1"/>
      <c r="BCM80" s="1"/>
      <c r="BCN80" s="1"/>
      <c r="BCO80" s="1"/>
      <c r="BCP80" s="1"/>
      <c r="BCQ80" s="1"/>
      <c r="BCR80" s="1"/>
      <c r="BCS80" s="1"/>
      <c r="BCT80" s="1"/>
      <c r="BCU80" s="1"/>
      <c r="BCV80" s="1"/>
      <c r="BCW80" s="1"/>
      <c r="BCX80" s="1"/>
      <c r="BCY80" s="1"/>
      <c r="BCZ80" s="1"/>
      <c r="BDA80" s="1"/>
      <c r="BDB80" s="1"/>
      <c r="BDC80" s="1"/>
      <c r="BDD80" s="1"/>
      <c r="BDE80" s="1"/>
      <c r="BDF80" s="1"/>
      <c r="BDG80" s="1"/>
      <c r="BDH80" s="1"/>
      <c r="BDI80" s="1"/>
      <c r="BDJ80" s="1"/>
      <c r="BDK80" s="1"/>
      <c r="BDL80" s="1"/>
    </row>
    <row r="81" spans="1:1468" s="10" customFormat="1" ht="16" x14ac:dyDescent="0.2">
      <c r="B81" s="11" t="s">
        <v>40</v>
      </c>
      <c r="C81" s="10">
        <v>8000</v>
      </c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  <c r="ASC81" s="1"/>
      <c r="ASD81" s="1"/>
      <c r="ASE81" s="1"/>
      <c r="ASF81" s="1"/>
      <c r="ASG81" s="1"/>
      <c r="ASH81" s="1"/>
      <c r="ASI81" s="1"/>
      <c r="ASJ81" s="1"/>
      <c r="ASK81" s="1"/>
      <c r="ASL81" s="1"/>
      <c r="ASM81" s="1"/>
      <c r="ASN81" s="1"/>
      <c r="ASO81" s="1"/>
      <c r="ASP81" s="1"/>
      <c r="ASQ81" s="1"/>
      <c r="ASR81" s="1"/>
      <c r="ASS81" s="1"/>
      <c r="AST81" s="1"/>
      <c r="ASU81" s="1"/>
      <c r="ASV81" s="1"/>
      <c r="ASW81" s="1"/>
      <c r="ASX81" s="1"/>
      <c r="ASY81" s="1"/>
      <c r="ASZ81" s="1"/>
      <c r="ATA81" s="1"/>
      <c r="ATB81" s="1"/>
      <c r="ATC81" s="1"/>
      <c r="ATD81" s="1"/>
      <c r="ATE81" s="1"/>
      <c r="ATF81" s="1"/>
      <c r="ATG81" s="1"/>
      <c r="ATH81" s="1"/>
      <c r="ATI81" s="1"/>
      <c r="ATJ81" s="1"/>
      <c r="ATK81" s="1"/>
      <c r="ATL81" s="1"/>
      <c r="ATM81" s="1"/>
      <c r="ATN81" s="1"/>
      <c r="ATO81" s="1"/>
      <c r="ATP81" s="1"/>
      <c r="ATQ81" s="1"/>
      <c r="ATR81" s="1"/>
      <c r="ATS81" s="1"/>
      <c r="ATT81" s="1"/>
      <c r="ATU81" s="1"/>
      <c r="ATV81" s="1"/>
      <c r="ATW81" s="1"/>
      <c r="ATX81" s="1"/>
      <c r="ATY81" s="1"/>
      <c r="ATZ81" s="1"/>
      <c r="AUA81" s="1"/>
      <c r="AUB81" s="1"/>
      <c r="AUC81" s="1"/>
      <c r="AUD81" s="1"/>
      <c r="AUE81" s="1"/>
      <c r="AUF81" s="1"/>
      <c r="AUG81" s="1"/>
      <c r="AUH81" s="1"/>
      <c r="AUI81" s="1"/>
      <c r="AUJ81" s="1"/>
      <c r="AUK81" s="1"/>
      <c r="AUL81" s="1"/>
      <c r="AUM81" s="1"/>
      <c r="AUN81" s="1"/>
      <c r="AUO81" s="1"/>
      <c r="AUP81" s="1"/>
      <c r="AUQ81" s="1"/>
      <c r="AUR81" s="1"/>
      <c r="AUS81" s="1"/>
      <c r="AUT81" s="1"/>
      <c r="AUU81" s="1"/>
      <c r="AUV81" s="1"/>
      <c r="AUW81" s="1"/>
      <c r="AUX81" s="1"/>
      <c r="AUY81" s="1"/>
      <c r="AUZ81" s="1"/>
      <c r="AVA81" s="1"/>
      <c r="AVB81" s="1"/>
      <c r="AVC81" s="1"/>
      <c r="AVD81" s="1"/>
      <c r="AVE81" s="1"/>
      <c r="AVF81" s="1"/>
      <c r="AVG81" s="1"/>
      <c r="AVH81" s="1"/>
      <c r="AVI81" s="1"/>
      <c r="AVJ81" s="1"/>
      <c r="AVK81" s="1"/>
      <c r="AVL81" s="1"/>
      <c r="AVM81" s="1"/>
      <c r="AVN81" s="1"/>
      <c r="AVO81" s="1"/>
      <c r="AVP81" s="1"/>
      <c r="AVQ81" s="1"/>
      <c r="AVR81" s="1"/>
      <c r="AVS81" s="1"/>
      <c r="AVT81" s="1"/>
      <c r="AVU81" s="1"/>
      <c r="AVV81" s="1"/>
      <c r="AVW81" s="1"/>
      <c r="AVX81" s="1"/>
      <c r="AVY81" s="1"/>
      <c r="AVZ81" s="1"/>
      <c r="AWA81" s="1"/>
      <c r="AWB81" s="1"/>
      <c r="AWC81" s="1"/>
      <c r="AWD81" s="1"/>
      <c r="AWE81" s="1"/>
      <c r="AWF81" s="1"/>
      <c r="AWG81" s="1"/>
      <c r="AWH81" s="1"/>
      <c r="AWI81" s="1"/>
      <c r="AWJ81" s="1"/>
      <c r="AWK81" s="1"/>
      <c r="AWL81" s="1"/>
      <c r="AWM81" s="1"/>
      <c r="AWN81" s="1"/>
      <c r="AWO81" s="1"/>
      <c r="AWP81" s="1"/>
      <c r="AWQ81" s="1"/>
      <c r="AWR81" s="1"/>
      <c r="AWS81" s="1"/>
      <c r="AWT81" s="1"/>
      <c r="AWU81" s="1"/>
      <c r="AWV81" s="1"/>
      <c r="AWW81" s="1"/>
      <c r="AWX81" s="1"/>
      <c r="AWY81" s="1"/>
      <c r="AWZ81" s="1"/>
      <c r="AXA81" s="1"/>
      <c r="AXB81" s="1"/>
      <c r="AXC81" s="1"/>
      <c r="AXD81" s="1"/>
      <c r="AXE81" s="1"/>
      <c r="AXF81" s="1"/>
      <c r="AXG81" s="1"/>
      <c r="AXH81" s="1"/>
      <c r="AXI81" s="1"/>
      <c r="AXJ81" s="1"/>
      <c r="AXK81" s="1"/>
      <c r="AXL81" s="1"/>
      <c r="AXM81" s="1"/>
      <c r="AXN81" s="1"/>
      <c r="AXO81" s="1"/>
      <c r="AXP81" s="1"/>
      <c r="AXQ81" s="1"/>
      <c r="AXR81" s="1"/>
      <c r="AXS81" s="1"/>
      <c r="AXT81" s="1"/>
      <c r="AXU81" s="1"/>
      <c r="AXV81" s="1"/>
      <c r="AXW81" s="1"/>
      <c r="AXX81" s="1"/>
      <c r="AXY81" s="1"/>
      <c r="AXZ81" s="1"/>
      <c r="AYA81" s="1"/>
      <c r="AYB81" s="1"/>
      <c r="AYC81" s="1"/>
      <c r="AYD81" s="1"/>
      <c r="AYE81" s="1"/>
      <c r="AYF81" s="1"/>
      <c r="AYG81" s="1"/>
      <c r="AYH81" s="1"/>
      <c r="AYI81" s="1"/>
      <c r="AYJ81" s="1"/>
      <c r="AYK81" s="1"/>
      <c r="AYL81" s="1"/>
      <c r="AYM81" s="1"/>
      <c r="AYN81" s="1"/>
      <c r="AYO81" s="1"/>
      <c r="AYP81" s="1"/>
      <c r="AYQ81" s="1"/>
      <c r="AYR81" s="1"/>
      <c r="AYS81" s="1"/>
      <c r="AYT81" s="1"/>
      <c r="AYU81" s="1"/>
      <c r="AYV81" s="1"/>
      <c r="AYW81" s="1"/>
      <c r="AYX81" s="1"/>
      <c r="AYY81" s="1"/>
      <c r="AYZ81" s="1"/>
      <c r="AZA81" s="1"/>
      <c r="AZB81" s="1"/>
      <c r="AZC81" s="1"/>
      <c r="AZD81" s="1"/>
      <c r="AZE81" s="1"/>
      <c r="AZF81" s="1"/>
      <c r="AZG81" s="1"/>
      <c r="AZH81" s="1"/>
      <c r="AZI81" s="1"/>
      <c r="AZJ81" s="1"/>
      <c r="AZK81" s="1"/>
      <c r="AZL81" s="1"/>
      <c r="AZM81" s="1"/>
      <c r="AZN81" s="1"/>
      <c r="AZO81" s="1"/>
      <c r="AZP81" s="1"/>
      <c r="AZQ81" s="1"/>
      <c r="AZR81" s="1"/>
      <c r="AZS81" s="1"/>
      <c r="AZT81" s="1"/>
      <c r="AZU81" s="1"/>
      <c r="AZV81" s="1"/>
      <c r="AZW81" s="1"/>
      <c r="AZX81" s="1"/>
      <c r="AZY81" s="1"/>
      <c r="AZZ81" s="1"/>
      <c r="BAA81" s="1"/>
      <c r="BAB81" s="1"/>
      <c r="BAC81" s="1"/>
      <c r="BAD81" s="1"/>
      <c r="BAE81" s="1"/>
      <c r="BAF81" s="1"/>
      <c r="BAG81" s="1"/>
      <c r="BAH81" s="1"/>
      <c r="BAI81" s="1"/>
      <c r="BAJ81" s="1"/>
      <c r="BAK81" s="1"/>
      <c r="BAL81" s="1"/>
      <c r="BAM81" s="1"/>
      <c r="BAN81" s="1"/>
      <c r="BAO81" s="1"/>
      <c r="BAP81" s="1"/>
      <c r="BAQ81" s="1"/>
      <c r="BAR81" s="1"/>
      <c r="BAS81" s="1"/>
      <c r="BAT81" s="1"/>
      <c r="BAU81" s="1"/>
      <c r="BAV81" s="1"/>
      <c r="BAW81" s="1"/>
      <c r="BAX81" s="1"/>
      <c r="BAY81" s="1"/>
      <c r="BAZ81" s="1"/>
      <c r="BBA81" s="1"/>
      <c r="BBB81" s="1"/>
      <c r="BBC81" s="1"/>
      <c r="BBD81" s="1"/>
      <c r="BBE81" s="1"/>
      <c r="BBF81" s="1"/>
      <c r="BBG81" s="1"/>
      <c r="BBH81" s="1"/>
      <c r="BBI81" s="1"/>
      <c r="BBJ81" s="1"/>
      <c r="BBK81" s="1"/>
      <c r="BBL81" s="1"/>
      <c r="BBM81" s="1"/>
      <c r="BBN81" s="1"/>
      <c r="BBO81" s="1"/>
      <c r="BBP81" s="1"/>
      <c r="BBQ81" s="1"/>
      <c r="BBR81" s="1"/>
      <c r="BBS81" s="1"/>
      <c r="BBT81" s="1"/>
      <c r="BBU81" s="1"/>
      <c r="BBV81" s="1"/>
      <c r="BBW81" s="1"/>
      <c r="BBX81" s="1"/>
      <c r="BBY81" s="1"/>
      <c r="BBZ81" s="1"/>
      <c r="BCA81" s="1"/>
      <c r="BCB81" s="1"/>
      <c r="BCC81" s="1"/>
      <c r="BCD81" s="1"/>
      <c r="BCE81" s="1"/>
      <c r="BCF81" s="1"/>
      <c r="BCG81" s="1"/>
      <c r="BCH81" s="1"/>
      <c r="BCI81" s="1"/>
      <c r="BCJ81" s="1"/>
      <c r="BCK81" s="1"/>
      <c r="BCL81" s="1"/>
      <c r="BCM81" s="1"/>
      <c r="BCN81" s="1"/>
      <c r="BCO81" s="1"/>
      <c r="BCP81" s="1"/>
      <c r="BCQ81" s="1"/>
      <c r="BCR81" s="1"/>
      <c r="BCS81" s="1"/>
      <c r="BCT81" s="1"/>
      <c r="BCU81" s="1"/>
      <c r="BCV81" s="1"/>
      <c r="BCW81" s="1"/>
      <c r="BCX81" s="1"/>
      <c r="BCY81" s="1"/>
      <c r="BCZ81" s="1"/>
      <c r="BDA81" s="1"/>
      <c r="BDB81" s="1"/>
      <c r="BDC81" s="1"/>
      <c r="BDD81" s="1"/>
      <c r="BDE81" s="1"/>
      <c r="BDF81" s="1"/>
      <c r="BDG81" s="1"/>
      <c r="BDH81" s="1"/>
      <c r="BDI81" s="1"/>
      <c r="BDJ81" s="1"/>
      <c r="BDK81" s="1"/>
      <c r="BDL81" s="1"/>
    </row>
    <row r="82" spans="1:1468" s="10" customFormat="1" x14ac:dyDescent="0.2">
      <c r="B82" s="10" t="s">
        <v>54</v>
      </c>
      <c r="C82" s="10">
        <v>3</v>
      </c>
      <c r="E82" s="2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  <c r="ASC82" s="1"/>
      <c r="ASD82" s="1"/>
      <c r="ASE82" s="1"/>
      <c r="ASF82" s="1"/>
      <c r="ASG82" s="1"/>
      <c r="ASH82" s="1"/>
      <c r="ASI82" s="1"/>
      <c r="ASJ82" s="1"/>
      <c r="ASK82" s="1"/>
      <c r="ASL82" s="1"/>
      <c r="ASM82" s="1"/>
      <c r="ASN82" s="1"/>
      <c r="ASO82" s="1"/>
      <c r="ASP82" s="1"/>
      <c r="ASQ82" s="1"/>
      <c r="ASR82" s="1"/>
      <c r="ASS82" s="1"/>
      <c r="AST82" s="1"/>
      <c r="ASU82" s="1"/>
      <c r="ASV82" s="1"/>
      <c r="ASW82" s="1"/>
      <c r="ASX82" s="1"/>
      <c r="ASY82" s="1"/>
      <c r="ASZ82" s="1"/>
      <c r="ATA82" s="1"/>
      <c r="ATB82" s="1"/>
      <c r="ATC82" s="1"/>
      <c r="ATD82" s="1"/>
      <c r="ATE82" s="1"/>
      <c r="ATF82" s="1"/>
      <c r="ATG82" s="1"/>
      <c r="ATH82" s="1"/>
      <c r="ATI82" s="1"/>
      <c r="ATJ82" s="1"/>
      <c r="ATK82" s="1"/>
      <c r="ATL82" s="1"/>
      <c r="ATM82" s="1"/>
      <c r="ATN82" s="1"/>
      <c r="ATO82" s="1"/>
      <c r="ATP82" s="1"/>
      <c r="ATQ82" s="1"/>
      <c r="ATR82" s="1"/>
      <c r="ATS82" s="1"/>
      <c r="ATT82" s="1"/>
      <c r="ATU82" s="1"/>
      <c r="ATV82" s="1"/>
      <c r="ATW82" s="1"/>
      <c r="ATX82" s="1"/>
      <c r="ATY82" s="1"/>
      <c r="ATZ82" s="1"/>
      <c r="AUA82" s="1"/>
      <c r="AUB82" s="1"/>
      <c r="AUC82" s="1"/>
      <c r="AUD82" s="1"/>
      <c r="AUE82" s="1"/>
      <c r="AUF82" s="1"/>
      <c r="AUG82" s="1"/>
      <c r="AUH82" s="1"/>
      <c r="AUI82" s="1"/>
      <c r="AUJ82" s="1"/>
      <c r="AUK82" s="1"/>
      <c r="AUL82" s="1"/>
      <c r="AUM82" s="1"/>
      <c r="AUN82" s="1"/>
      <c r="AUO82" s="1"/>
      <c r="AUP82" s="1"/>
      <c r="AUQ82" s="1"/>
      <c r="AUR82" s="1"/>
      <c r="AUS82" s="1"/>
      <c r="AUT82" s="1"/>
      <c r="AUU82" s="1"/>
      <c r="AUV82" s="1"/>
      <c r="AUW82" s="1"/>
      <c r="AUX82" s="1"/>
      <c r="AUY82" s="1"/>
      <c r="AUZ82" s="1"/>
      <c r="AVA82" s="1"/>
      <c r="AVB82" s="1"/>
      <c r="AVC82" s="1"/>
      <c r="AVD82" s="1"/>
      <c r="AVE82" s="1"/>
      <c r="AVF82" s="1"/>
      <c r="AVG82" s="1"/>
      <c r="AVH82" s="1"/>
      <c r="AVI82" s="1"/>
      <c r="AVJ82" s="1"/>
      <c r="AVK82" s="1"/>
      <c r="AVL82" s="1"/>
      <c r="AVM82" s="1"/>
      <c r="AVN82" s="1"/>
      <c r="AVO82" s="1"/>
      <c r="AVP82" s="1"/>
      <c r="AVQ82" s="1"/>
      <c r="AVR82" s="1"/>
      <c r="AVS82" s="1"/>
      <c r="AVT82" s="1"/>
      <c r="AVU82" s="1"/>
      <c r="AVV82" s="1"/>
      <c r="AVW82" s="1"/>
      <c r="AVX82" s="1"/>
      <c r="AVY82" s="1"/>
      <c r="AVZ82" s="1"/>
      <c r="AWA82" s="1"/>
      <c r="AWB82" s="1"/>
      <c r="AWC82" s="1"/>
      <c r="AWD82" s="1"/>
      <c r="AWE82" s="1"/>
      <c r="AWF82" s="1"/>
      <c r="AWG82" s="1"/>
      <c r="AWH82" s="1"/>
      <c r="AWI82" s="1"/>
      <c r="AWJ82" s="1"/>
      <c r="AWK82" s="1"/>
      <c r="AWL82" s="1"/>
      <c r="AWM82" s="1"/>
      <c r="AWN82" s="1"/>
      <c r="AWO82" s="1"/>
      <c r="AWP82" s="1"/>
      <c r="AWQ82" s="1"/>
      <c r="AWR82" s="1"/>
      <c r="AWS82" s="1"/>
      <c r="AWT82" s="1"/>
      <c r="AWU82" s="1"/>
      <c r="AWV82" s="1"/>
      <c r="AWW82" s="1"/>
      <c r="AWX82" s="1"/>
      <c r="AWY82" s="1"/>
      <c r="AWZ82" s="1"/>
      <c r="AXA82" s="1"/>
      <c r="AXB82" s="1"/>
      <c r="AXC82" s="1"/>
      <c r="AXD82" s="1"/>
      <c r="AXE82" s="1"/>
      <c r="AXF82" s="1"/>
      <c r="AXG82" s="1"/>
      <c r="AXH82" s="1"/>
      <c r="AXI82" s="1"/>
      <c r="AXJ82" s="1"/>
      <c r="AXK82" s="1"/>
      <c r="AXL82" s="1"/>
      <c r="AXM82" s="1"/>
      <c r="AXN82" s="1"/>
      <c r="AXO82" s="1"/>
      <c r="AXP82" s="1"/>
      <c r="AXQ82" s="1"/>
      <c r="AXR82" s="1"/>
      <c r="AXS82" s="1"/>
      <c r="AXT82" s="1"/>
      <c r="AXU82" s="1"/>
      <c r="AXV82" s="1"/>
      <c r="AXW82" s="1"/>
      <c r="AXX82" s="1"/>
      <c r="AXY82" s="1"/>
      <c r="AXZ82" s="1"/>
      <c r="AYA82" s="1"/>
      <c r="AYB82" s="1"/>
      <c r="AYC82" s="1"/>
      <c r="AYD82" s="1"/>
      <c r="AYE82" s="1"/>
      <c r="AYF82" s="1"/>
      <c r="AYG82" s="1"/>
      <c r="AYH82" s="1"/>
      <c r="AYI82" s="1"/>
      <c r="AYJ82" s="1"/>
      <c r="AYK82" s="1"/>
      <c r="AYL82" s="1"/>
      <c r="AYM82" s="1"/>
      <c r="AYN82" s="1"/>
      <c r="AYO82" s="1"/>
      <c r="AYP82" s="1"/>
      <c r="AYQ82" s="1"/>
      <c r="AYR82" s="1"/>
      <c r="AYS82" s="1"/>
      <c r="AYT82" s="1"/>
      <c r="AYU82" s="1"/>
      <c r="AYV82" s="1"/>
      <c r="AYW82" s="1"/>
      <c r="AYX82" s="1"/>
      <c r="AYY82" s="1"/>
      <c r="AYZ82" s="1"/>
      <c r="AZA82" s="1"/>
      <c r="AZB82" s="1"/>
      <c r="AZC82" s="1"/>
      <c r="AZD82" s="1"/>
      <c r="AZE82" s="1"/>
      <c r="AZF82" s="1"/>
      <c r="AZG82" s="1"/>
      <c r="AZH82" s="1"/>
      <c r="AZI82" s="1"/>
      <c r="AZJ82" s="1"/>
      <c r="AZK82" s="1"/>
      <c r="AZL82" s="1"/>
      <c r="AZM82" s="1"/>
      <c r="AZN82" s="1"/>
      <c r="AZO82" s="1"/>
      <c r="AZP82" s="1"/>
      <c r="AZQ82" s="1"/>
      <c r="AZR82" s="1"/>
      <c r="AZS82" s="1"/>
      <c r="AZT82" s="1"/>
      <c r="AZU82" s="1"/>
      <c r="AZV82" s="1"/>
      <c r="AZW82" s="1"/>
      <c r="AZX82" s="1"/>
      <c r="AZY82" s="1"/>
      <c r="AZZ82" s="1"/>
      <c r="BAA82" s="1"/>
      <c r="BAB82" s="1"/>
      <c r="BAC82" s="1"/>
      <c r="BAD82" s="1"/>
      <c r="BAE82" s="1"/>
      <c r="BAF82" s="1"/>
      <c r="BAG82" s="1"/>
      <c r="BAH82" s="1"/>
      <c r="BAI82" s="1"/>
      <c r="BAJ82" s="1"/>
      <c r="BAK82" s="1"/>
      <c r="BAL82" s="1"/>
      <c r="BAM82" s="1"/>
      <c r="BAN82" s="1"/>
      <c r="BAO82" s="1"/>
      <c r="BAP82" s="1"/>
      <c r="BAQ82" s="1"/>
      <c r="BAR82" s="1"/>
      <c r="BAS82" s="1"/>
      <c r="BAT82" s="1"/>
      <c r="BAU82" s="1"/>
      <c r="BAV82" s="1"/>
      <c r="BAW82" s="1"/>
      <c r="BAX82" s="1"/>
      <c r="BAY82" s="1"/>
      <c r="BAZ82" s="1"/>
      <c r="BBA82" s="1"/>
      <c r="BBB82" s="1"/>
      <c r="BBC82" s="1"/>
      <c r="BBD82" s="1"/>
      <c r="BBE82" s="1"/>
      <c r="BBF82" s="1"/>
      <c r="BBG82" s="1"/>
      <c r="BBH82" s="1"/>
      <c r="BBI82" s="1"/>
      <c r="BBJ82" s="1"/>
      <c r="BBK82" s="1"/>
      <c r="BBL82" s="1"/>
      <c r="BBM82" s="1"/>
      <c r="BBN82" s="1"/>
      <c r="BBO82" s="1"/>
      <c r="BBP82" s="1"/>
      <c r="BBQ82" s="1"/>
      <c r="BBR82" s="1"/>
      <c r="BBS82" s="1"/>
      <c r="BBT82" s="1"/>
      <c r="BBU82" s="1"/>
      <c r="BBV82" s="1"/>
      <c r="BBW82" s="1"/>
      <c r="BBX82" s="1"/>
      <c r="BBY82" s="1"/>
      <c r="BBZ82" s="1"/>
      <c r="BCA82" s="1"/>
      <c r="BCB82" s="1"/>
      <c r="BCC82" s="1"/>
      <c r="BCD82" s="1"/>
      <c r="BCE82" s="1"/>
      <c r="BCF82" s="1"/>
      <c r="BCG82" s="1"/>
      <c r="BCH82" s="1"/>
      <c r="BCI82" s="1"/>
      <c r="BCJ82" s="1"/>
      <c r="BCK82" s="1"/>
      <c r="BCL82" s="1"/>
      <c r="BCM82" s="1"/>
      <c r="BCN82" s="1"/>
      <c r="BCO82" s="1"/>
      <c r="BCP82" s="1"/>
      <c r="BCQ82" s="1"/>
      <c r="BCR82" s="1"/>
      <c r="BCS82" s="1"/>
      <c r="BCT82" s="1"/>
      <c r="BCU82" s="1"/>
      <c r="BCV82" s="1"/>
      <c r="BCW82" s="1"/>
      <c r="BCX82" s="1"/>
      <c r="BCY82" s="1"/>
      <c r="BCZ82" s="1"/>
      <c r="BDA82" s="1"/>
      <c r="BDB82" s="1"/>
      <c r="BDC82" s="1"/>
      <c r="BDD82" s="1"/>
      <c r="BDE82" s="1"/>
      <c r="BDF82" s="1"/>
      <c r="BDG82" s="1"/>
      <c r="BDH82" s="1"/>
      <c r="BDI82" s="1"/>
      <c r="BDJ82" s="1"/>
      <c r="BDK82" s="1"/>
      <c r="BDL82" s="1"/>
    </row>
    <row r="83" spans="1:1468" s="10" customFormat="1" x14ac:dyDescent="0.2">
      <c r="B83" s="10" t="s">
        <v>41</v>
      </c>
      <c r="C83" s="10">
        <v>5</v>
      </c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  <c r="AMT83" s="1"/>
      <c r="AMU83" s="1"/>
      <c r="AMV83" s="1"/>
      <c r="AMW83" s="1"/>
      <c r="AMX83" s="1"/>
      <c r="AMY83" s="1"/>
      <c r="AMZ83" s="1"/>
      <c r="ANA83" s="1"/>
      <c r="ANB83" s="1"/>
      <c r="ANC83" s="1"/>
      <c r="AND83" s="1"/>
      <c r="ANE83" s="1"/>
      <c r="ANF83" s="1"/>
      <c r="ANG83" s="1"/>
      <c r="ANH83" s="1"/>
      <c r="ANI83" s="1"/>
      <c r="ANJ83" s="1"/>
      <c r="ANK83" s="1"/>
      <c r="ANL83" s="1"/>
      <c r="ANM83" s="1"/>
      <c r="ANN83" s="1"/>
      <c r="ANO83" s="1"/>
      <c r="ANP83" s="1"/>
      <c r="ANQ83" s="1"/>
      <c r="ANR83" s="1"/>
      <c r="ANS83" s="1"/>
      <c r="ANT83" s="1"/>
      <c r="ANU83" s="1"/>
      <c r="ANV83" s="1"/>
      <c r="ANW83" s="1"/>
      <c r="ANX83" s="1"/>
      <c r="ANY83" s="1"/>
      <c r="ANZ83" s="1"/>
      <c r="AOA83" s="1"/>
      <c r="AOB83" s="1"/>
      <c r="AOC83" s="1"/>
      <c r="AOD83" s="1"/>
      <c r="AOE83" s="1"/>
      <c r="AOF83" s="1"/>
      <c r="AOG83" s="1"/>
      <c r="AOH83" s="1"/>
      <c r="AOI83" s="1"/>
      <c r="AOJ83" s="1"/>
      <c r="AOK83" s="1"/>
      <c r="AOL83" s="1"/>
      <c r="AOM83" s="1"/>
      <c r="AON83" s="1"/>
      <c r="AOO83" s="1"/>
      <c r="AOP83" s="1"/>
      <c r="AOQ83" s="1"/>
      <c r="AOR83" s="1"/>
      <c r="AOS83" s="1"/>
      <c r="AOT83" s="1"/>
      <c r="AOU83" s="1"/>
      <c r="AOV83" s="1"/>
      <c r="AOW83" s="1"/>
      <c r="AOX83" s="1"/>
      <c r="AOY83" s="1"/>
      <c r="AOZ83" s="1"/>
      <c r="APA83" s="1"/>
      <c r="APB83" s="1"/>
      <c r="APC83" s="1"/>
      <c r="APD83" s="1"/>
      <c r="APE83" s="1"/>
      <c r="APF83" s="1"/>
      <c r="APG83" s="1"/>
      <c r="APH83" s="1"/>
      <c r="API83" s="1"/>
      <c r="APJ83" s="1"/>
      <c r="APK83" s="1"/>
      <c r="APL83" s="1"/>
      <c r="APM83" s="1"/>
      <c r="APN83" s="1"/>
      <c r="APO83" s="1"/>
      <c r="APP83" s="1"/>
      <c r="APQ83" s="1"/>
      <c r="APR83" s="1"/>
      <c r="APS83" s="1"/>
      <c r="APT83" s="1"/>
      <c r="APU83" s="1"/>
      <c r="APV83" s="1"/>
      <c r="APW83" s="1"/>
      <c r="APX83" s="1"/>
      <c r="APY83" s="1"/>
      <c r="APZ83" s="1"/>
      <c r="AQA83" s="1"/>
      <c r="AQB83" s="1"/>
      <c r="AQC83" s="1"/>
      <c r="AQD83" s="1"/>
      <c r="AQE83" s="1"/>
      <c r="AQF83" s="1"/>
      <c r="AQG83" s="1"/>
      <c r="AQH83" s="1"/>
      <c r="AQI83" s="1"/>
      <c r="AQJ83" s="1"/>
      <c r="AQK83" s="1"/>
      <c r="AQL83" s="1"/>
      <c r="AQM83" s="1"/>
      <c r="AQN83" s="1"/>
      <c r="AQO83" s="1"/>
      <c r="AQP83" s="1"/>
      <c r="AQQ83" s="1"/>
      <c r="AQR83" s="1"/>
      <c r="AQS83" s="1"/>
      <c r="AQT83" s="1"/>
      <c r="AQU83" s="1"/>
      <c r="AQV83" s="1"/>
      <c r="AQW83" s="1"/>
      <c r="AQX83" s="1"/>
      <c r="AQY83" s="1"/>
      <c r="AQZ83" s="1"/>
      <c r="ARA83" s="1"/>
      <c r="ARB83" s="1"/>
      <c r="ARC83" s="1"/>
      <c r="ARD83" s="1"/>
      <c r="ARE83" s="1"/>
      <c r="ARF83" s="1"/>
      <c r="ARG83" s="1"/>
      <c r="ARH83" s="1"/>
      <c r="ARI83" s="1"/>
      <c r="ARJ83" s="1"/>
      <c r="ARK83" s="1"/>
      <c r="ARL83" s="1"/>
      <c r="ARM83" s="1"/>
      <c r="ARN83" s="1"/>
      <c r="ARO83" s="1"/>
      <c r="ARP83" s="1"/>
      <c r="ARQ83" s="1"/>
      <c r="ARR83" s="1"/>
      <c r="ARS83" s="1"/>
      <c r="ART83" s="1"/>
      <c r="ARU83" s="1"/>
      <c r="ARV83" s="1"/>
      <c r="ARW83" s="1"/>
      <c r="ARX83" s="1"/>
      <c r="ARY83" s="1"/>
      <c r="ARZ83" s="1"/>
      <c r="ASA83" s="1"/>
      <c r="ASB83" s="1"/>
      <c r="ASC83" s="1"/>
      <c r="ASD83" s="1"/>
      <c r="ASE83" s="1"/>
      <c r="ASF83" s="1"/>
      <c r="ASG83" s="1"/>
      <c r="ASH83" s="1"/>
      <c r="ASI83" s="1"/>
      <c r="ASJ83" s="1"/>
      <c r="ASK83" s="1"/>
      <c r="ASL83" s="1"/>
      <c r="ASM83" s="1"/>
      <c r="ASN83" s="1"/>
      <c r="ASO83" s="1"/>
      <c r="ASP83" s="1"/>
      <c r="ASQ83" s="1"/>
      <c r="ASR83" s="1"/>
      <c r="ASS83" s="1"/>
      <c r="AST83" s="1"/>
      <c r="ASU83" s="1"/>
      <c r="ASV83" s="1"/>
      <c r="ASW83" s="1"/>
      <c r="ASX83" s="1"/>
      <c r="ASY83" s="1"/>
      <c r="ASZ83" s="1"/>
      <c r="ATA83" s="1"/>
      <c r="ATB83" s="1"/>
      <c r="ATC83" s="1"/>
      <c r="ATD83" s="1"/>
      <c r="ATE83" s="1"/>
      <c r="ATF83" s="1"/>
      <c r="ATG83" s="1"/>
      <c r="ATH83" s="1"/>
      <c r="ATI83" s="1"/>
      <c r="ATJ83" s="1"/>
      <c r="ATK83" s="1"/>
      <c r="ATL83" s="1"/>
      <c r="ATM83" s="1"/>
      <c r="ATN83" s="1"/>
      <c r="ATO83" s="1"/>
      <c r="ATP83" s="1"/>
      <c r="ATQ83" s="1"/>
      <c r="ATR83" s="1"/>
      <c r="ATS83" s="1"/>
      <c r="ATT83" s="1"/>
      <c r="ATU83" s="1"/>
      <c r="ATV83" s="1"/>
      <c r="ATW83" s="1"/>
      <c r="ATX83" s="1"/>
      <c r="ATY83" s="1"/>
      <c r="ATZ83" s="1"/>
      <c r="AUA83" s="1"/>
      <c r="AUB83" s="1"/>
      <c r="AUC83" s="1"/>
      <c r="AUD83" s="1"/>
      <c r="AUE83" s="1"/>
      <c r="AUF83" s="1"/>
      <c r="AUG83" s="1"/>
      <c r="AUH83" s="1"/>
      <c r="AUI83" s="1"/>
      <c r="AUJ83" s="1"/>
      <c r="AUK83" s="1"/>
      <c r="AUL83" s="1"/>
      <c r="AUM83" s="1"/>
      <c r="AUN83" s="1"/>
      <c r="AUO83" s="1"/>
      <c r="AUP83" s="1"/>
      <c r="AUQ83" s="1"/>
      <c r="AUR83" s="1"/>
      <c r="AUS83" s="1"/>
      <c r="AUT83" s="1"/>
      <c r="AUU83" s="1"/>
      <c r="AUV83" s="1"/>
      <c r="AUW83" s="1"/>
      <c r="AUX83" s="1"/>
      <c r="AUY83" s="1"/>
      <c r="AUZ83" s="1"/>
      <c r="AVA83" s="1"/>
      <c r="AVB83" s="1"/>
      <c r="AVC83" s="1"/>
      <c r="AVD83" s="1"/>
      <c r="AVE83" s="1"/>
      <c r="AVF83" s="1"/>
      <c r="AVG83" s="1"/>
      <c r="AVH83" s="1"/>
      <c r="AVI83" s="1"/>
      <c r="AVJ83" s="1"/>
      <c r="AVK83" s="1"/>
      <c r="AVL83" s="1"/>
      <c r="AVM83" s="1"/>
      <c r="AVN83" s="1"/>
      <c r="AVO83" s="1"/>
      <c r="AVP83" s="1"/>
      <c r="AVQ83" s="1"/>
      <c r="AVR83" s="1"/>
      <c r="AVS83" s="1"/>
      <c r="AVT83" s="1"/>
      <c r="AVU83" s="1"/>
      <c r="AVV83" s="1"/>
      <c r="AVW83" s="1"/>
      <c r="AVX83" s="1"/>
      <c r="AVY83" s="1"/>
      <c r="AVZ83" s="1"/>
      <c r="AWA83" s="1"/>
      <c r="AWB83" s="1"/>
      <c r="AWC83" s="1"/>
      <c r="AWD83" s="1"/>
      <c r="AWE83" s="1"/>
      <c r="AWF83" s="1"/>
      <c r="AWG83" s="1"/>
      <c r="AWH83" s="1"/>
      <c r="AWI83" s="1"/>
      <c r="AWJ83" s="1"/>
      <c r="AWK83" s="1"/>
      <c r="AWL83" s="1"/>
      <c r="AWM83" s="1"/>
      <c r="AWN83" s="1"/>
      <c r="AWO83" s="1"/>
      <c r="AWP83" s="1"/>
      <c r="AWQ83" s="1"/>
      <c r="AWR83" s="1"/>
      <c r="AWS83" s="1"/>
      <c r="AWT83" s="1"/>
      <c r="AWU83" s="1"/>
      <c r="AWV83" s="1"/>
      <c r="AWW83" s="1"/>
      <c r="AWX83" s="1"/>
      <c r="AWY83" s="1"/>
      <c r="AWZ83" s="1"/>
      <c r="AXA83" s="1"/>
      <c r="AXB83" s="1"/>
      <c r="AXC83" s="1"/>
      <c r="AXD83" s="1"/>
      <c r="AXE83" s="1"/>
      <c r="AXF83" s="1"/>
      <c r="AXG83" s="1"/>
      <c r="AXH83" s="1"/>
      <c r="AXI83" s="1"/>
      <c r="AXJ83" s="1"/>
      <c r="AXK83" s="1"/>
      <c r="AXL83" s="1"/>
      <c r="AXM83" s="1"/>
      <c r="AXN83" s="1"/>
      <c r="AXO83" s="1"/>
      <c r="AXP83" s="1"/>
      <c r="AXQ83" s="1"/>
      <c r="AXR83" s="1"/>
      <c r="AXS83" s="1"/>
      <c r="AXT83" s="1"/>
      <c r="AXU83" s="1"/>
      <c r="AXV83" s="1"/>
      <c r="AXW83" s="1"/>
      <c r="AXX83" s="1"/>
      <c r="AXY83" s="1"/>
      <c r="AXZ83" s="1"/>
      <c r="AYA83" s="1"/>
      <c r="AYB83" s="1"/>
      <c r="AYC83" s="1"/>
      <c r="AYD83" s="1"/>
      <c r="AYE83" s="1"/>
      <c r="AYF83" s="1"/>
      <c r="AYG83" s="1"/>
      <c r="AYH83" s="1"/>
      <c r="AYI83" s="1"/>
      <c r="AYJ83" s="1"/>
      <c r="AYK83" s="1"/>
      <c r="AYL83" s="1"/>
      <c r="AYM83" s="1"/>
      <c r="AYN83" s="1"/>
      <c r="AYO83" s="1"/>
      <c r="AYP83" s="1"/>
      <c r="AYQ83" s="1"/>
      <c r="AYR83" s="1"/>
      <c r="AYS83" s="1"/>
      <c r="AYT83" s="1"/>
      <c r="AYU83" s="1"/>
      <c r="AYV83" s="1"/>
      <c r="AYW83" s="1"/>
      <c r="AYX83" s="1"/>
      <c r="AYY83" s="1"/>
      <c r="AYZ83" s="1"/>
      <c r="AZA83" s="1"/>
      <c r="AZB83" s="1"/>
      <c r="AZC83" s="1"/>
      <c r="AZD83" s="1"/>
      <c r="AZE83" s="1"/>
      <c r="AZF83" s="1"/>
      <c r="AZG83" s="1"/>
      <c r="AZH83" s="1"/>
      <c r="AZI83" s="1"/>
      <c r="AZJ83" s="1"/>
      <c r="AZK83" s="1"/>
      <c r="AZL83" s="1"/>
      <c r="AZM83" s="1"/>
      <c r="AZN83" s="1"/>
      <c r="AZO83" s="1"/>
      <c r="AZP83" s="1"/>
      <c r="AZQ83" s="1"/>
      <c r="AZR83" s="1"/>
      <c r="AZS83" s="1"/>
      <c r="AZT83" s="1"/>
      <c r="AZU83" s="1"/>
      <c r="AZV83" s="1"/>
      <c r="AZW83" s="1"/>
      <c r="AZX83" s="1"/>
      <c r="AZY83" s="1"/>
      <c r="AZZ83" s="1"/>
      <c r="BAA83" s="1"/>
      <c r="BAB83" s="1"/>
      <c r="BAC83" s="1"/>
      <c r="BAD83" s="1"/>
      <c r="BAE83" s="1"/>
      <c r="BAF83" s="1"/>
      <c r="BAG83" s="1"/>
      <c r="BAH83" s="1"/>
      <c r="BAI83" s="1"/>
      <c r="BAJ83" s="1"/>
      <c r="BAK83" s="1"/>
      <c r="BAL83" s="1"/>
      <c r="BAM83" s="1"/>
      <c r="BAN83" s="1"/>
      <c r="BAO83" s="1"/>
      <c r="BAP83" s="1"/>
      <c r="BAQ83" s="1"/>
      <c r="BAR83" s="1"/>
      <c r="BAS83" s="1"/>
      <c r="BAT83" s="1"/>
      <c r="BAU83" s="1"/>
      <c r="BAV83" s="1"/>
      <c r="BAW83" s="1"/>
      <c r="BAX83" s="1"/>
      <c r="BAY83" s="1"/>
      <c r="BAZ83" s="1"/>
      <c r="BBA83" s="1"/>
      <c r="BBB83" s="1"/>
      <c r="BBC83" s="1"/>
      <c r="BBD83" s="1"/>
      <c r="BBE83" s="1"/>
      <c r="BBF83" s="1"/>
      <c r="BBG83" s="1"/>
      <c r="BBH83" s="1"/>
      <c r="BBI83" s="1"/>
      <c r="BBJ83" s="1"/>
      <c r="BBK83" s="1"/>
      <c r="BBL83" s="1"/>
      <c r="BBM83" s="1"/>
      <c r="BBN83" s="1"/>
      <c r="BBO83" s="1"/>
      <c r="BBP83" s="1"/>
      <c r="BBQ83" s="1"/>
      <c r="BBR83" s="1"/>
      <c r="BBS83" s="1"/>
      <c r="BBT83" s="1"/>
      <c r="BBU83" s="1"/>
      <c r="BBV83" s="1"/>
      <c r="BBW83" s="1"/>
      <c r="BBX83" s="1"/>
      <c r="BBY83" s="1"/>
      <c r="BBZ83" s="1"/>
      <c r="BCA83" s="1"/>
      <c r="BCB83" s="1"/>
      <c r="BCC83" s="1"/>
      <c r="BCD83" s="1"/>
      <c r="BCE83" s="1"/>
      <c r="BCF83" s="1"/>
      <c r="BCG83" s="1"/>
      <c r="BCH83" s="1"/>
      <c r="BCI83" s="1"/>
      <c r="BCJ83" s="1"/>
      <c r="BCK83" s="1"/>
      <c r="BCL83" s="1"/>
      <c r="BCM83" s="1"/>
      <c r="BCN83" s="1"/>
      <c r="BCO83" s="1"/>
      <c r="BCP83" s="1"/>
      <c r="BCQ83" s="1"/>
      <c r="BCR83" s="1"/>
      <c r="BCS83" s="1"/>
      <c r="BCT83" s="1"/>
      <c r="BCU83" s="1"/>
      <c r="BCV83" s="1"/>
      <c r="BCW83" s="1"/>
      <c r="BCX83" s="1"/>
      <c r="BCY83" s="1"/>
      <c r="BCZ83" s="1"/>
      <c r="BDA83" s="1"/>
      <c r="BDB83" s="1"/>
      <c r="BDC83" s="1"/>
      <c r="BDD83" s="1"/>
      <c r="BDE83" s="1"/>
      <c r="BDF83" s="1"/>
      <c r="BDG83" s="1"/>
      <c r="BDH83" s="1"/>
      <c r="BDI83" s="1"/>
      <c r="BDJ83" s="1"/>
      <c r="BDK83" s="1"/>
      <c r="BDL83" s="1"/>
    </row>
    <row r="84" spans="1:1468" s="10" customFormat="1" x14ac:dyDescent="0.2">
      <c r="B84" s="10" t="s">
        <v>55</v>
      </c>
      <c r="C84" s="10">
        <v>100</v>
      </c>
      <c r="E84" s="2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  <c r="ASC84" s="1"/>
      <c r="ASD84" s="1"/>
      <c r="ASE84" s="1"/>
      <c r="ASF84" s="1"/>
      <c r="ASG84" s="1"/>
      <c r="ASH84" s="1"/>
      <c r="ASI84" s="1"/>
      <c r="ASJ84" s="1"/>
      <c r="ASK84" s="1"/>
      <c r="ASL84" s="1"/>
      <c r="ASM84" s="1"/>
      <c r="ASN84" s="1"/>
      <c r="ASO84" s="1"/>
      <c r="ASP84" s="1"/>
      <c r="ASQ84" s="1"/>
      <c r="ASR84" s="1"/>
      <c r="ASS84" s="1"/>
      <c r="AST84" s="1"/>
      <c r="ASU84" s="1"/>
      <c r="ASV84" s="1"/>
      <c r="ASW84" s="1"/>
      <c r="ASX84" s="1"/>
      <c r="ASY84" s="1"/>
      <c r="ASZ84" s="1"/>
      <c r="ATA84" s="1"/>
      <c r="ATB84" s="1"/>
      <c r="ATC84" s="1"/>
      <c r="ATD84" s="1"/>
      <c r="ATE84" s="1"/>
      <c r="ATF84" s="1"/>
      <c r="ATG84" s="1"/>
      <c r="ATH84" s="1"/>
      <c r="ATI84" s="1"/>
      <c r="ATJ84" s="1"/>
      <c r="ATK84" s="1"/>
      <c r="ATL84" s="1"/>
      <c r="ATM84" s="1"/>
      <c r="ATN84" s="1"/>
      <c r="ATO84" s="1"/>
      <c r="ATP84" s="1"/>
      <c r="ATQ84" s="1"/>
      <c r="ATR84" s="1"/>
      <c r="ATS84" s="1"/>
      <c r="ATT84" s="1"/>
      <c r="ATU84" s="1"/>
      <c r="ATV84" s="1"/>
      <c r="ATW84" s="1"/>
      <c r="ATX84" s="1"/>
      <c r="ATY84" s="1"/>
      <c r="ATZ84" s="1"/>
      <c r="AUA84" s="1"/>
      <c r="AUB84" s="1"/>
      <c r="AUC84" s="1"/>
      <c r="AUD84" s="1"/>
      <c r="AUE84" s="1"/>
      <c r="AUF84" s="1"/>
      <c r="AUG84" s="1"/>
      <c r="AUH84" s="1"/>
      <c r="AUI84" s="1"/>
      <c r="AUJ84" s="1"/>
      <c r="AUK84" s="1"/>
      <c r="AUL84" s="1"/>
      <c r="AUM84" s="1"/>
      <c r="AUN84" s="1"/>
      <c r="AUO84" s="1"/>
      <c r="AUP84" s="1"/>
      <c r="AUQ84" s="1"/>
      <c r="AUR84" s="1"/>
      <c r="AUS84" s="1"/>
      <c r="AUT84" s="1"/>
      <c r="AUU84" s="1"/>
      <c r="AUV84" s="1"/>
      <c r="AUW84" s="1"/>
      <c r="AUX84" s="1"/>
      <c r="AUY84" s="1"/>
      <c r="AUZ84" s="1"/>
      <c r="AVA84" s="1"/>
      <c r="AVB84" s="1"/>
      <c r="AVC84" s="1"/>
      <c r="AVD84" s="1"/>
      <c r="AVE84" s="1"/>
      <c r="AVF84" s="1"/>
      <c r="AVG84" s="1"/>
      <c r="AVH84" s="1"/>
      <c r="AVI84" s="1"/>
      <c r="AVJ84" s="1"/>
      <c r="AVK84" s="1"/>
      <c r="AVL84" s="1"/>
      <c r="AVM84" s="1"/>
      <c r="AVN84" s="1"/>
      <c r="AVO84" s="1"/>
      <c r="AVP84" s="1"/>
      <c r="AVQ84" s="1"/>
      <c r="AVR84" s="1"/>
      <c r="AVS84" s="1"/>
      <c r="AVT84" s="1"/>
      <c r="AVU84" s="1"/>
      <c r="AVV84" s="1"/>
      <c r="AVW84" s="1"/>
      <c r="AVX84" s="1"/>
      <c r="AVY84" s="1"/>
      <c r="AVZ84" s="1"/>
      <c r="AWA84" s="1"/>
      <c r="AWB84" s="1"/>
      <c r="AWC84" s="1"/>
      <c r="AWD84" s="1"/>
      <c r="AWE84" s="1"/>
      <c r="AWF84" s="1"/>
      <c r="AWG84" s="1"/>
      <c r="AWH84" s="1"/>
      <c r="AWI84" s="1"/>
      <c r="AWJ84" s="1"/>
      <c r="AWK84" s="1"/>
      <c r="AWL84" s="1"/>
      <c r="AWM84" s="1"/>
      <c r="AWN84" s="1"/>
      <c r="AWO84" s="1"/>
      <c r="AWP84" s="1"/>
      <c r="AWQ84" s="1"/>
      <c r="AWR84" s="1"/>
      <c r="AWS84" s="1"/>
      <c r="AWT84" s="1"/>
      <c r="AWU84" s="1"/>
      <c r="AWV84" s="1"/>
      <c r="AWW84" s="1"/>
      <c r="AWX84" s="1"/>
      <c r="AWY84" s="1"/>
      <c r="AWZ84" s="1"/>
      <c r="AXA84" s="1"/>
      <c r="AXB84" s="1"/>
      <c r="AXC84" s="1"/>
      <c r="AXD84" s="1"/>
      <c r="AXE84" s="1"/>
      <c r="AXF84" s="1"/>
      <c r="AXG84" s="1"/>
      <c r="AXH84" s="1"/>
      <c r="AXI84" s="1"/>
      <c r="AXJ84" s="1"/>
      <c r="AXK84" s="1"/>
      <c r="AXL84" s="1"/>
      <c r="AXM84" s="1"/>
      <c r="AXN84" s="1"/>
      <c r="AXO84" s="1"/>
      <c r="AXP84" s="1"/>
      <c r="AXQ84" s="1"/>
      <c r="AXR84" s="1"/>
      <c r="AXS84" s="1"/>
      <c r="AXT84" s="1"/>
      <c r="AXU84" s="1"/>
      <c r="AXV84" s="1"/>
      <c r="AXW84" s="1"/>
      <c r="AXX84" s="1"/>
      <c r="AXY84" s="1"/>
      <c r="AXZ84" s="1"/>
      <c r="AYA84" s="1"/>
      <c r="AYB84" s="1"/>
      <c r="AYC84" s="1"/>
      <c r="AYD84" s="1"/>
      <c r="AYE84" s="1"/>
      <c r="AYF84" s="1"/>
      <c r="AYG84" s="1"/>
      <c r="AYH84" s="1"/>
      <c r="AYI84" s="1"/>
      <c r="AYJ84" s="1"/>
      <c r="AYK84" s="1"/>
      <c r="AYL84" s="1"/>
      <c r="AYM84" s="1"/>
      <c r="AYN84" s="1"/>
      <c r="AYO84" s="1"/>
      <c r="AYP84" s="1"/>
      <c r="AYQ84" s="1"/>
      <c r="AYR84" s="1"/>
      <c r="AYS84" s="1"/>
      <c r="AYT84" s="1"/>
      <c r="AYU84" s="1"/>
      <c r="AYV84" s="1"/>
      <c r="AYW84" s="1"/>
      <c r="AYX84" s="1"/>
      <c r="AYY84" s="1"/>
      <c r="AYZ84" s="1"/>
      <c r="AZA84" s="1"/>
      <c r="AZB84" s="1"/>
      <c r="AZC84" s="1"/>
      <c r="AZD84" s="1"/>
      <c r="AZE84" s="1"/>
      <c r="AZF84" s="1"/>
      <c r="AZG84" s="1"/>
      <c r="AZH84" s="1"/>
      <c r="AZI84" s="1"/>
      <c r="AZJ84" s="1"/>
      <c r="AZK84" s="1"/>
      <c r="AZL84" s="1"/>
      <c r="AZM84" s="1"/>
      <c r="AZN84" s="1"/>
      <c r="AZO84" s="1"/>
      <c r="AZP84" s="1"/>
      <c r="AZQ84" s="1"/>
      <c r="AZR84" s="1"/>
      <c r="AZS84" s="1"/>
      <c r="AZT84" s="1"/>
      <c r="AZU84" s="1"/>
      <c r="AZV84" s="1"/>
      <c r="AZW84" s="1"/>
      <c r="AZX84" s="1"/>
      <c r="AZY84" s="1"/>
      <c r="AZZ84" s="1"/>
      <c r="BAA84" s="1"/>
      <c r="BAB84" s="1"/>
      <c r="BAC84" s="1"/>
      <c r="BAD84" s="1"/>
      <c r="BAE84" s="1"/>
      <c r="BAF84" s="1"/>
      <c r="BAG84" s="1"/>
      <c r="BAH84" s="1"/>
      <c r="BAI84" s="1"/>
      <c r="BAJ84" s="1"/>
      <c r="BAK84" s="1"/>
      <c r="BAL84" s="1"/>
      <c r="BAM84" s="1"/>
      <c r="BAN84" s="1"/>
      <c r="BAO84" s="1"/>
      <c r="BAP84" s="1"/>
      <c r="BAQ84" s="1"/>
      <c r="BAR84" s="1"/>
      <c r="BAS84" s="1"/>
      <c r="BAT84" s="1"/>
      <c r="BAU84" s="1"/>
      <c r="BAV84" s="1"/>
      <c r="BAW84" s="1"/>
      <c r="BAX84" s="1"/>
      <c r="BAY84" s="1"/>
      <c r="BAZ84" s="1"/>
      <c r="BBA84" s="1"/>
      <c r="BBB84" s="1"/>
      <c r="BBC84" s="1"/>
      <c r="BBD84" s="1"/>
      <c r="BBE84" s="1"/>
      <c r="BBF84" s="1"/>
      <c r="BBG84" s="1"/>
      <c r="BBH84" s="1"/>
      <c r="BBI84" s="1"/>
      <c r="BBJ84" s="1"/>
      <c r="BBK84" s="1"/>
      <c r="BBL84" s="1"/>
      <c r="BBM84" s="1"/>
      <c r="BBN84" s="1"/>
      <c r="BBO84" s="1"/>
      <c r="BBP84" s="1"/>
      <c r="BBQ84" s="1"/>
      <c r="BBR84" s="1"/>
      <c r="BBS84" s="1"/>
      <c r="BBT84" s="1"/>
      <c r="BBU84" s="1"/>
      <c r="BBV84" s="1"/>
      <c r="BBW84" s="1"/>
      <c r="BBX84" s="1"/>
      <c r="BBY84" s="1"/>
      <c r="BBZ84" s="1"/>
      <c r="BCA84" s="1"/>
      <c r="BCB84" s="1"/>
      <c r="BCC84" s="1"/>
      <c r="BCD84" s="1"/>
      <c r="BCE84" s="1"/>
      <c r="BCF84" s="1"/>
      <c r="BCG84" s="1"/>
      <c r="BCH84" s="1"/>
      <c r="BCI84" s="1"/>
      <c r="BCJ84" s="1"/>
      <c r="BCK84" s="1"/>
      <c r="BCL84" s="1"/>
      <c r="BCM84" s="1"/>
      <c r="BCN84" s="1"/>
      <c r="BCO84" s="1"/>
      <c r="BCP84" s="1"/>
      <c r="BCQ84" s="1"/>
      <c r="BCR84" s="1"/>
      <c r="BCS84" s="1"/>
      <c r="BCT84" s="1"/>
      <c r="BCU84" s="1"/>
      <c r="BCV84" s="1"/>
      <c r="BCW84" s="1"/>
      <c r="BCX84" s="1"/>
      <c r="BCY84" s="1"/>
      <c r="BCZ84" s="1"/>
      <c r="BDA84" s="1"/>
      <c r="BDB84" s="1"/>
      <c r="BDC84" s="1"/>
      <c r="BDD84" s="1"/>
      <c r="BDE84" s="1"/>
      <c r="BDF84" s="1"/>
      <c r="BDG84" s="1"/>
      <c r="BDH84" s="1"/>
      <c r="BDI84" s="1"/>
      <c r="BDJ84" s="1"/>
      <c r="BDK84" s="1"/>
      <c r="BDL84" s="1"/>
    </row>
    <row r="85" spans="1:1468" s="10" customFormat="1" x14ac:dyDescent="0.2">
      <c r="B85" s="10" t="s">
        <v>61</v>
      </c>
      <c r="C85" s="10">
        <v>100</v>
      </c>
      <c r="E85" s="2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  <c r="ASC85" s="1"/>
      <c r="ASD85" s="1"/>
      <c r="ASE85" s="1"/>
      <c r="ASF85" s="1"/>
      <c r="ASG85" s="1"/>
      <c r="ASH85" s="1"/>
      <c r="ASI85" s="1"/>
      <c r="ASJ85" s="1"/>
      <c r="ASK85" s="1"/>
      <c r="ASL85" s="1"/>
      <c r="ASM85" s="1"/>
      <c r="ASN85" s="1"/>
      <c r="ASO85" s="1"/>
      <c r="ASP85" s="1"/>
      <c r="ASQ85" s="1"/>
      <c r="ASR85" s="1"/>
      <c r="ASS85" s="1"/>
      <c r="AST85" s="1"/>
      <c r="ASU85" s="1"/>
      <c r="ASV85" s="1"/>
      <c r="ASW85" s="1"/>
      <c r="ASX85" s="1"/>
      <c r="ASY85" s="1"/>
      <c r="ASZ85" s="1"/>
      <c r="ATA85" s="1"/>
      <c r="ATB85" s="1"/>
      <c r="ATC85" s="1"/>
      <c r="ATD85" s="1"/>
      <c r="ATE85" s="1"/>
      <c r="ATF85" s="1"/>
      <c r="ATG85" s="1"/>
      <c r="ATH85" s="1"/>
      <c r="ATI85" s="1"/>
      <c r="ATJ85" s="1"/>
      <c r="ATK85" s="1"/>
      <c r="ATL85" s="1"/>
      <c r="ATM85" s="1"/>
      <c r="ATN85" s="1"/>
      <c r="ATO85" s="1"/>
      <c r="ATP85" s="1"/>
      <c r="ATQ85" s="1"/>
      <c r="ATR85" s="1"/>
      <c r="ATS85" s="1"/>
      <c r="ATT85" s="1"/>
      <c r="ATU85" s="1"/>
      <c r="ATV85" s="1"/>
      <c r="ATW85" s="1"/>
      <c r="ATX85" s="1"/>
      <c r="ATY85" s="1"/>
      <c r="ATZ85" s="1"/>
      <c r="AUA85" s="1"/>
      <c r="AUB85" s="1"/>
      <c r="AUC85" s="1"/>
      <c r="AUD85" s="1"/>
      <c r="AUE85" s="1"/>
      <c r="AUF85" s="1"/>
      <c r="AUG85" s="1"/>
      <c r="AUH85" s="1"/>
      <c r="AUI85" s="1"/>
      <c r="AUJ85" s="1"/>
      <c r="AUK85" s="1"/>
      <c r="AUL85" s="1"/>
      <c r="AUM85" s="1"/>
      <c r="AUN85" s="1"/>
      <c r="AUO85" s="1"/>
      <c r="AUP85" s="1"/>
      <c r="AUQ85" s="1"/>
      <c r="AUR85" s="1"/>
      <c r="AUS85" s="1"/>
      <c r="AUT85" s="1"/>
      <c r="AUU85" s="1"/>
      <c r="AUV85" s="1"/>
      <c r="AUW85" s="1"/>
      <c r="AUX85" s="1"/>
      <c r="AUY85" s="1"/>
      <c r="AUZ85" s="1"/>
      <c r="AVA85" s="1"/>
      <c r="AVB85" s="1"/>
      <c r="AVC85" s="1"/>
      <c r="AVD85" s="1"/>
      <c r="AVE85" s="1"/>
      <c r="AVF85" s="1"/>
      <c r="AVG85" s="1"/>
      <c r="AVH85" s="1"/>
      <c r="AVI85" s="1"/>
      <c r="AVJ85" s="1"/>
      <c r="AVK85" s="1"/>
      <c r="AVL85" s="1"/>
      <c r="AVM85" s="1"/>
      <c r="AVN85" s="1"/>
      <c r="AVO85" s="1"/>
      <c r="AVP85" s="1"/>
      <c r="AVQ85" s="1"/>
      <c r="AVR85" s="1"/>
      <c r="AVS85" s="1"/>
      <c r="AVT85" s="1"/>
      <c r="AVU85" s="1"/>
      <c r="AVV85" s="1"/>
      <c r="AVW85" s="1"/>
      <c r="AVX85" s="1"/>
      <c r="AVY85" s="1"/>
      <c r="AVZ85" s="1"/>
      <c r="AWA85" s="1"/>
      <c r="AWB85" s="1"/>
      <c r="AWC85" s="1"/>
      <c r="AWD85" s="1"/>
      <c r="AWE85" s="1"/>
      <c r="AWF85" s="1"/>
      <c r="AWG85" s="1"/>
      <c r="AWH85" s="1"/>
      <c r="AWI85" s="1"/>
      <c r="AWJ85" s="1"/>
      <c r="AWK85" s="1"/>
      <c r="AWL85" s="1"/>
      <c r="AWM85" s="1"/>
      <c r="AWN85" s="1"/>
      <c r="AWO85" s="1"/>
      <c r="AWP85" s="1"/>
      <c r="AWQ85" s="1"/>
      <c r="AWR85" s="1"/>
      <c r="AWS85" s="1"/>
      <c r="AWT85" s="1"/>
      <c r="AWU85" s="1"/>
      <c r="AWV85" s="1"/>
      <c r="AWW85" s="1"/>
      <c r="AWX85" s="1"/>
      <c r="AWY85" s="1"/>
      <c r="AWZ85" s="1"/>
      <c r="AXA85" s="1"/>
      <c r="AXB85" s="1"/>
      <c r="AXC85" s="1"/>
      <c r="AXD85" s="1"/>
      <c r="AXE85" s="1"/>
      <c r="AXF85" s="1"/>
      <c r="AXG85" s="1"/>
      <c r="AXH85" s="1"/>
      <c r="AXI85" s="1"/>
      <c r="AXJ85" s="1"/>
      <c r="AXK85" s="1"/>
      <c r="AXL85" s="1"/>
      <c r="AXM85" s="1"/>
      <c r="AXN85" s="1"/>
      <c r="AXO85" s="1"/>
      <c r="AXP85" s="1"/>
      <c r="AXQ85" s="1"/>
      <c r="AXR85" s="1"/>
      <c r="AXS85" s="1"/>
      <c r="AXT85" s="1"/>
      <c r="AXU85" s="1"/>
      <c r="AXV85" s="1"/>
      <c r="AXW85" s="1"/>
      <c r="AXX85" s="1"/>
      <c r="AXY85" s="1"/>
      <c r="AXZ85" s="1"/>
      <c r="AYA85" s="1"/>
      <c r="AYB85" s="1"/>
      <c r="AYC85" s="1"/>
      <c r="AYD85" s="1"/>
      <c r="AYE85" s="1"/>
      <c r="AYF85" s="1"/>
      <c r="AYG85" s="1"/>
      <c r="AYH85" s="1"/>
      <c r="AYI85" s="1"/>
      <c r="AYJ85" s="1"/>
      <c r="AYK85" s="1"/>
      <c r="AYL85" s="1"/>
      <c r="AYM85" s="1"/>
      <c r="AYN85" s="1"/>
      <c r="AYO85" s="1"/>
      <c r="AYP85" s="1"/>
      <c r="AYQ85" s="1"/>
      <c r="AYR85" s="1"/>
      <c r="AYS85" s="1"/>
      <c r="AYT85" s="1"/>
      <c r="AYU85" s="1"/>
      <c r="AYV85" s="1"/>
      <c r="AYW85" s="1"/>
      <c r="AYX85" s="1"/>
      <c r="AYY85" s="1"/>
      <c r="AYZ85" s="1"/>
      <c r="AZA85" s="1"/>
      <c r="AZB85" s="1"/>
      <c r="AZC85" s="1"/>
      <c r="AZD85" s="1"/>
      <c r="AZE85" s="1"/>
      <c r="AZF85" s="1"/>
      <c r="AZG85" s="1"/>
      <c r="AZH85" s="1"/>
      <c r="AZI85" s="1"/>
      <c r="AZJ85" s="1"/>
      <c r="AZK85" s="1"/>
      <c r="AZL85" s="1"/>
      <c r="AZM85" s="1"/>
      <c r="AZN85" s="1"/>
      <c r="AZO85" s="1"/>
      <c r="AZP85" s="1"/>
      <c r="AZQ85" s="1"/>
      <c r="AZR85" s="1"/>
      <c r="AZS85" s="1"/>
      <c r="AZT85" s="1"/>
      <c r="AZU85" s="1"/>
      <c r="AZV85" s="1"/>
      <c r="AZW85" s="1"/>
      <c r="AZX85" s="1"/>
      <c r="AZY85" s="1"/>
      <c r="AZZ85" s="1"/>
      <c r="BAA85" s="1"/>
      <c r="BAB85" s="1"/>
      <c r="BAC85" s="1"/>
      <c r="BAD85" s="1"/>
      <c r="BAE85" s="1"/>
      <c r="BAF85" s="1"/>
      <c r="BAG85" s="1"/>
      <c r="BAH85" s="1"/>
      <c r="BAI85" s="1"/>
      <c r="BAJ85" s="1"/>
      <c r="BAK85" s="1"/>
      <c r="BAL85" s="1"/>
      <c r="BAM85" s="1"/>
      <c r="BAN85" s="1"/>
      <c r="BAO85" s="1"/>
      <c r="BAP85" s="1"/>
      <c r="BAQ85" s="1"/>
      <c r="BAR85" s="1"/>
      <c r="BAS85" s="1"/>
      <c r="BAT85" s="1"/>
      <c r="BAU85" s="1"/>
      <c r="BAV85" s="1"/>
      <c r="BAW85" s="1"/>
      <c r="BAX85" s="1"/>
      <c r="BAY85" s="1"/>
      <c r="BAZ85" s="1"/>
      <c r="BBA85" s="1"/>
      <c r="BBB85" s="1"/>
      <c r="BBC85" s="1"/>
      <c r="BBD85" s="1"/>
      <c r="BBE85" s="1"/>
      <c r="BBF85" s="1"/>
      <c r="BBG85" s="1"/>
      <c r="BBH85" s="1"/>
      <c r="BBI85" s="1"/>
      <c r="BBJ85" s="1"/>
      <c r="BBK85" s="1"/>
      <c r="BBL85" s="1"/>
      <c r="BBM85" s="1"/>
      <c r="BBN85" s="1"/>
      <c r="BBO85" s="1"/>
      <c r="BBP85" s="1"/>
      <c r="BBQ85" s="1"/>
      <c r="BBR85" s="1"/>
      <c r="BBS85" s="1"/>
      <c r="BBT85" s="1"/>
      <c r="BBU85" s="1"/>
      <c r="BBV85" s="1"/>
      <c r="BBW85" s="1"/>
      <c r="BBX85" s="1"/>
      <c r="BBY85" s="1"/>
      <c r="BBZ85" s="1"/>
      <c r="BCA85" s="1"/>
      <c r="BCB85" s="1"/>
      <c r="BCC85" s="1"/>
      <c r="BCD85" s="1"/>
      <c r="BCE85" s="1"/>
      <c r="BCF85" s="1"/>
      <c r="BCG85" s="1"/>
      <c r="BCH85" s="1"/>
      <c r="BCI85" s="1"/>
      <c r="BCJ85" s="1"/>
      <c r="BCK85" s="1"/>
      <c r="BCL85" s="1"/>
      <c r="BCM85" s="1"/>
      <c r="BCN85" s="1"/>
      <c r="BCO85" s="1"/>
      <c r="BCP85" s="1"/>
      <c r="BCQ85" s="1"/>
      <c r="BCR85" s="1"/>
      <c r="BCS85" s="1"/>
      <c r="BCT85" s="1"/>
      <c r="BCU85" s="1"/>
      <c r="BCV85" s="1"/>
      <c r="BCW85" s="1"/>
      <c r="BCX85" s="1"/>
      <c r="BCY85" s="1"/>
      <c r="BCZ85" s="1"/>
      <c r="BDA85" s="1"/>
      <c r="BDB85" s="1"/>
      <c r="BDC85" s="1"/>
      <c r="BDD85" s="1"/>
      <c r="BDE85" s="1"/>
      <c r="BDF85" s="1"/>
      <c r="BDG85" s="1"/>
      <c r="BDH85" s="1"/>
      <c r="BDI85" s="1"/>
      <c r="BDJ85" s="1"/>
      <c r="BDK85" s="1"/>
      <c r="BDL85" s="1"/>
    </row>
    <row r="86" spans="1:1468" s="10" customFormat="1" x14ac:dyDescent="0.2">
      <c r="B86" s="10" t="s">
        <v>56</v>
      </c>
      <c r="D86" s="10">
        <v>118988.45</v>
      </c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</row>
    <row r="87" spans="1:1468" s="10" customFormat="1" x14ac:dyDescent="0.2">
      <c r="B87" s="10" t="s">
        <v>57</v>
      </c>
      <c r="D87" s="10">
        <v>35031.4</v>
      </c>
      <c r="E87" s="2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  <c r="ASC87" s="1"/>
      <c r="ASD87" s="1"/>
      <c r="ASE87" s="1"/>
      <c r="ASF87" s="1"/>
      <c r="ASG87" s="1"/>
      <c r="ASH87" s="1"/>
      <c r="ASI87" s="1"/>
      <c r="ASJ87" s="1"/>
      <c r="ASK87" s="1"/>
      <c r="ASL87" s="1"/>
      <c r="ASM87" s="1"/>
      <c r="ASN87" s="1"/>
      <c r="ASO87" s="1"/>
      <c r="ASP87" s="1"/>
      <c r="ASQ87" s="1"/>
      <c r="ASR87" s="1"/>
      <c r="ASS87" s="1"/>
      <c r="AST87" s="1"/>
      <c r="ASU87" s="1"/>
      <c r="ASV87" s="1"/>
      <c r="ASW87" s="1"/>
      <c r="ASX87" s="1"/>
      <c r="ASY87" s="1"/>
      <c r="ASZ87" s="1"/>
      <c r="ATA87" s="1"/>
      <c r="ATB87" s="1"/>
      <c r="ATC87" s="1"/>
      <c r="ATD87" s="1"/>
      <c r="ATE87" s="1"/>
      <c r="ATF87" s="1"/>
      <c r="ATG87" s="1"/>
      <c r="ATH87" s="1"/>
      <c r="ATI87" s="1"/>
      <c r="ATJ87" s="1"/>
      <c r="ATK87" s="1"/>
      <c r="ATL87" s="1"/>
      <c r="ATM87" s="1"/>
      <c r="ATN87" s="1"/>
      <c r="ATO87" s="1"/>
      <c r="ATP87" s="1"/>
      <c r="ATQ87" s="1"/>
      <c r="ATR87" s="1"/>
      <c r="ATS87" s="1"/>
      <c r="ATT87" s="1"/>
      <c r="ATU87" s="1"/>
      <c r="ATV87" s="1"/>
      <c r="ATW87" s="1"/>
      <c r="ATX87" s="1"/>
      <c r="ATY87" s="1"/>
      <c r="ATZ87" s="1"/>
      <c r="AUA87" s="1"/>
      <c r="AUB87" s="1"/>
      <c r="AUC87" s="1"/>
      <c r="AUD87" s="1"/>
      <c r="AUE87" s="1"/>
      <c r="AUF87" s="1"/>
      <c r="AUG87" s="1"/>
      <c r="AUH87" s="1"/>
      <c r="AUI87" s="1"/>
      <c r="AUJ87" s="1"/>
      <c r="AUK87" s="1"/>
      <c r="AUL87" s="1"/>
      <c r="AUM87" s="1"/>
      <c r="AUN87" s="1"/>
      <c r="AUO87" s="1"/>
      <c r="AUP87" s="1"/>
      <c r="AUQ87" s="1"/>
      <c r="AUR87" s="1"/>
      <c r="AUS87" s="1"/>
      <c r="AUT87" s="1"/>
      <c r="AUU87" s="1"/>
      <c r="AUV87" s="1"/>
      <c r="AUW87" s="1"/>
      <c r="AUX87" s="1"/>
      <c r="AUY87" s="1"/>
      <c r="AUZ87" s="1"/>
      <c r="AVA87" s="1"/>
      <c r="AVB87" s="1"/>
      <c r="AVC87" s="1"/>
      <c r="AVD87" s="1"/>
      <c r="AVE87" s="1"/>
      <c r="AVF87" s="1"/>
      <c r="AVG87" s="1"/>
      <c r="AVH87" s="1"/>
      <c r="AVI87" s="1"/>
      <c r="AVJ87" s="1"/>
      <c r="AVK87" s="1"/>
      <c r="AVL87" s="1"/>
      <c r="AVM87" s="1"/>
      <c r="AVN87" s="1"/>
      <c r="AVO87" s="1"/>
      <c r="AVP87" s="1"/>
      <c r="AVQ87" s="1"/>
      <c r="AVR87" s="1"/>
      <c r="AVS87" s="1"/>
      <c r="AVT87" s="1"/>
      <c r="AVU87" s="1"/>
      <c r="AVV87" s="1"/>
      <c r="AVW87" s="1"/>
      <c r="AVX87" s="1"/>
      <c r="AVY87" s="1"/>
      <c r="AVZ87" s="1"/>
      <c r="AWA87" s="1"/>
      <c r="AWB87" s="1"/>
      <c r="AWC87" s="1"/>
      <c r="AWD87" s="1"/>
      <c r="AWE87" s="1"/>
      <c r="AWF87" s="1"/>
      <c r="AWG87" s="1"/>
      <c r="AWH87" s="1"/>
      <c r="AWI87" s="1"/>
      <c r="AWJ87" s="1"/>
      <c r="AWK87" s="1"/>
      <c r="AWL87" s="1"/>
      <c r="AWM87" s="1"/>
      <c r="AWN87" s="1"/>
      <c r="AWO87" s="1"/>
      <c r="AWP87" s="1"/>
      <c r="AWQ87" s="1"/>
      <c r="AWR87" s="1"/>
      <c r="AWS87" s="1"/>
      <c r="AWT87" s="1"/>
      <c r="AWU87" s="1"/>
      <c r="AWV87" s="1"/>
      <c r="AWW87" s="1"/>
      <c r="AWX87" s="1"/>
      <c r="AWY87" s="1"/>
      <c r="AWZ87" s="1"/>
      <c r="AXA87" s="1"/>
      <c r="AXB87" s="1"/>
      <c r="AXC87" s="1"/>
      <c r="AXD87" s="1"/>
      <c r="AXE87" s="1"/>
      <c r="AXF87" s="1"/>
      <c r="AXG87" s="1"/>
      <c r="AXH87" s="1"/>
      <c r="AXI87" s="1"/>
      <c r="AXJ87" s="1"/>
      <c r="AXK87" s="1"/>
      <c r="AXL87" s="1"/>
      <c r="AXM87" s="1"/>
      <c r="AXN87" s="1"/>
      <c r="AXO87" s="1"/>
      <c r="AXP87" s="1"/>
      <c r="AXQ87" s="1"/>
      <c r="AXR87" s="1"/>
      <c r="AXS87" s="1"/>
      <c r="AXT87" s="1"/>
      <c r="AXU87" s="1"/>
      <c r="AXV87" s="1"/>
      <c r="AXW87" s="1"/>
      <c r="AXX87" s="1"/>
      <c r="AXY87" s="1"/>
      <c r="AXZ87" s="1"/>
      <c r="AYA87" s="1"/>
      <c r="AYB87" s="1"/>
      <c r="AYC87" s="1"/>
      <c r="AYD87" s="1"/>
      <c r="AYE87" s="1"/>
      <c r="AYF87" s="1"/>
      <c r="AYG87" s="1"/>
      <c r="AYH87" s="1"/>
      <c r="AYI87" s="1"/>
      <c r="AYJ87" s="1"/>
      <c r="AYK87" s="1"/>
      <c r="AYL87" s="1"/>
      <c r="AYM87" s="1"/>
      <c r="AYN87" s="1"/>
      <c r="AYO87" s="1"/>
      <c r="AYP87" s="1"/>
      <c r="AYQ87" s="1"/>
      <c r="AYR87" s="1"/>
      <c r="AYS87" s="1"/>
      <c r="AYT87" s="1"/>
      <c r="AYU87" s="1"/>
      <c r="AYV87" s="1"/>
      <c r="AYW87" s="1"/>
      <c r="AYX87" s="1"/>
      <c r="AYY87" s="1"/>
      <c r="AYZ87" s="1"/>
      <c r="AZA87" s="1"/>
      <c r="AZB87" s="1"/>
      <c r="AZC87" s="1"/>
      <c r="AZD87" s="1"/>
      <c r="AZE87" s="1"/>
      <c r="AZF87" s="1"/>
      <c r="AZG87" s="1"/>
      <c r="AZH87" s="1"/>
      <c r="AZI87" s="1"/>
      <c r="AZJ87" s="1"/>
      <c r="AZK87" s="1"/>
      <c r="AZL87" s="1"/>
      <c r="AZM87" s="1"/>
      <c r="AZN87" s="1"/>
      <c r="AZO87" s="1"/>
      <c r="AZP87" s="1"/>
      <c r="AZQ87" s="1"/>
      <c r="AZR87" s="1"/>
      <c r="AZS87" s="1"/>
      <c r="AZT87" s="1"/>
      <c r="AZU87" s="1"/>
      <c r="AZV87" s="1"/>
      <c r="AZW87" s="1"/>
      <c r="AZX87" s="1"/>
      <c r="AZY87" s="1"/>
      <c r="AZZ87" s="1"/>
      <c r="BAA87" s="1"/>
      <c r="BAB87" s="1"/>
      <c r="BAC87" s="1"/>
      <c r="BAD87" s="1"/>
      <c r="BAE87" s="1"/>
      <c r="BAF87" s="1"/>
      <c r="BAG87" s="1"/>
      <c r="BAH87" s="1"/>
      <c r="BAI87" s="1"/>
      <c r="BAJ87" s="1"/>
      <c r="BAK87" s="1"/>
      <c r="BAL87" s="1"/>
      <c r="BAM87" s="1"/>
      <c r="BAN87" s="1"/>
      <c r="BAO87" s="1"/>
      <c r="BAP87" s="1"/>
      <c r="BAQ87" s="1"/>
      <c r="BAR87" s="1"/>
      <c r="BAS87" s="1"/>
      <c r="BAT87" s="1"/>
      <c r="BAU87" s="1"/>
      <c r="BAV87" s="1"/>
      <c r="BAW87" s="1"/>
      <c r="BAX87" s="1"/>
      <c r="BAY87" s="1"/>
      <c r="BAZ87" s="1"/>
      <c r="BBA87" s="1"/>
      <c r="BBB87" s="1"/>
      <c r="BBC87" s="1"/>
      <c r="BBD87" s="1"/>
      <c r="BBE87" s="1"/>
      <c r="BBF87" s="1"/>
      <c r="BBG87" s="1"/>
      <c r="BBH87" s="1"/>
      <c r="BBI87" s="1"/>
      <c r="BBJ87" s="1"/>
      <c r="BBK87" s="1"/>
      <c r="BBL87" s="1"/>
      <c r="BBM87" s="1"/>
      <c r="BBN87" s="1"/>
      <c r="BBO87" s="1"/>
      <c r="BBP87" s="1"/>
      <c r="BBQ87" s="1"/>
      <c r="BBR87" s="1"/>
      <c r="BBS87" s="1"/>
      <c r="BBT87" s="1"/>
      <c r="BBU87" s="1"/>
      <c r="BBV87" s="1"/>
      <c r="BBW87" s="1"/>
      <c r="BBX87" s="1"/>
      <c r="BBY87" s="1"/>
      <c r="BBZ87" s="1"/>
      <c r="BCA87" s="1"/>
      <c r="BCB87" s="1"/>
      <c r="BCC87" s="1"/>
      <c r="BCD87" s="1"/>
      <c r="BCE87" s="1"/>
      <c r="BCF87" s="1"/>
      <c r="BCG87" s="1"/>
      <c r="BCH87" s="1"/>
      <c r="BCI87" s="1"/>
      <c r="BCJ87" s="1"/>
      <c r="BCK87" s="1"/>
      <c r="BCL87" s="1"/>
      <c r="BCM87" s="1"/>
      <c r="BCN87" s="1"/>
      <c r="BCO87" s="1"/>
      <c r="BCP87" s="1"/>
      <c r="BCQ87" s="1"/>
      <c r="BCR87" s="1"/>
      <c r="BCS87" s="1"/>
      <c r="BCT87" s="1"/>
      <c r="BCU87" s="1"/>
      <c r="BCV87" s="1"/>
      <c r="BCW87" s="1"/>
      <c r="BCX87" s="1"/>
      <c r="BCY87" s="1"/>
      <c r="BCZ87" s="1"/>
      <c r="BDA87" s="1"/>
      <c r="BDB87" s="1"/>
      <c r="BDC87" s="1"/>
      <c r="BDD87" s="1"/>
      <c r="BDE87" s="1"/>
      <c r="BDF87" s="1"/>
      <c r="BDG87" s="1"/>
      <c r="BDH87" s="1"/>
      <c r="BDI87" s="1"/>
      <c r="BDJ87" s="1"/>
      <c r="BDK87" s="1"/>
      <c r="BDL87" s="1"/>
    </row>
    <row r="88" spans="1:1468" s="10" customFormat="1" x14ac:dyDescent="0.2">
      <c r="B88" s="10" t="s">
        <v>66</v>
      </c>
      <c r="D88" s="10">
        <v>11300</v>
      </c>
      <c r="E88" s="2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  <c r="ASC88" s="1"/>
      <c r="ASD88" s="1"/>
      <c r="ASE88" s="1"/>
      <c r="ASF88" s="1"/>
      <c r="ASG88" s="1"/>
      <c r="ASH88" s="1"/>
      <c r="ASI88" s="1"/>
      <c r="ASJ88" s="1"/>
      <c r="ASK88" s="1"/>
      <c r="ASL88" s="1"/>
      <c r="ASM88" s="1"/>
      <c r="ASN88" s="1"/>
      <c r="ASO88" s="1"/>
      <c r="ASP88" s="1"/>
      <c r="ASQ88" s="1"/>
      <c r="ASR88" s="1"/>
      <c r="ASS88" s="1"/>
      <c r="AST88" s="1"/>
      <c r="ASU88" s="1"/>
      <c r="ASV88" s="1"/>
      <c r="ASW88" s="1"/>
      <c r="ASX88" s="1"/>
      <c r="ASY88" s="1"/>
      <c r="ASZ88" s="1"/>
      <c r="ATA88" s="1"/>
      <c r="ATB88" s="1"/>
      <c r="ATC88" s="1"/>
      <c r="ATD88" s="1"/>
      <c r="ATE88" s="1"/>
      <c r="ATF88" s="1"/>
      <c r="ATG88" s="1"/>
      <c r="ATH88" s="1"/>
      <c r="ATI88" s="1"/>
      <c r="ATJ88" s="1"/>
      <c r="ATK88" s="1"/>
      <c r="ATL88" s="1"/>
      <c r="ATM88" s="1"/>
      <c r="ATN88" s="1"/>
      <c r="ATO88" s="1"/>
      <c r="ATP88" s="1"/>
      <c r="ATQ88" s="1"/>
      <c r="ATR88" s="1"/>
      <c r="ATS88" s="1"/>
      <c r="ATT88" s="1"/>
      <c r="ATU88" s="1"/>
      <c r="ATV88" s="1"/>
      <c r="ATW88" s="1"/>
      <c r="ATX88" s="1"/>
      <c r="ATY88" s="1"/>
      <c r="ATZ88" s="1"/>
      <c r="AUA88" s="1"/>
      <c r="AUB88" s="1"/>
      <c r="AUC88" s="1"/>
      <c r="AUD88" s="1"/>
      <c r="AUE88" s="1"/>
      <c r="AUF88" s="1"/>
      <c r="AUG88" s="1"/>
      <c r="AUH88" s="1"/>
      <c r="AUI88" s="1"/>
      <c r="AUJ88" s="1"/>
      <c r="AUK88" s="1"/>
      <c r="AUL88" s="1"/>
      <c r="AUM88" s="1"/>
      <c r="AUN88" s="1"/>
      <c r="AUO88" s="1"/>
      <c r="AUP88" s="1"/>
      <c r="AUQ88" s="1"/>
      <c r="AUR88" s="1"/>
      <c r="AUS88" s="1"/>
      <c r="AUT88" s="1"/>
      <c r="AUU88" s="1"/>
      <c r="AUV88" s="1"/>
      <c r="AUW88" s="1"/>
      <c r="AUX88" s="1"/>
      <c r="AUY88" s="1"/>
      <c r="AUZ88" s="1"/>
      <c r="AVA88" s="1"/>
      <c r="AVB88" s="1"/>
      <c r="AVC88" s="1"/>
      <c r="AVD88" s="1"/>
      <c r="AVE88" s="1"/>
      <c r="AVF88" s="1"/>
      <c r="AVG88" s="1"/>
      <c r="AVH88" s="1"/>
      <c r="AVI88" s="1"/>
      <c r="AVJ88" s="1"/>
      <c r="AVK88" s="1"/>
      <c r="AVL88" s="1"/>
      <c r="AVM88" s="1"/>
      <c r="AVN88" s="1"/>
      <c r="AVO88" s="1"/>
      <c r="AVP88" s="1"/>
      <c r="AVQ88" s="1"/>
      <c r="AVR88" s="1"/>
      <c r="AVS88" s="1"/>
      <c r="AVT88" s="1"/>
      <c r="AVU88" s="1"/>
      <c r="AVV88" s="1"/>
      <c r="AVW88" s="1"/>
      <c r="AVX88" s="1"/>
      <c r="AVY88" s="1"/>
      <c r="AVZ88" s="1"/>
      <c r="AWA88" s="1"/>
      <c r="AWB88" s="1"/>
      <c r="AWC88" s="1"/>
      <c r="AWD88" s="1"/>
      <c r="AWE88" s="1"/>
      <c r="AWF88" s="1"/>
      <c r="AWG88" s="1"/>
      <c r="AWH88" s="1"/>
      <c r="AWI88" s="1"/>
      <c r="AWJ88" s="1"/>
      <c r="AWK88" s="1"/>
      <c r="AWL88" s="1"/>
      <c r="AWM88" s="1"/>
      <c r="AWN88" s="1"/>
      <c r="AWO88" s="1"/>
      <c r="AWP88" s="1"/>
      <c r="AWQ88" s="1"/>
      <c r="AWR88" s="1"/>
      <c r="AWS88" s="1"/>
      <c r="AWT88" s="1"/>
      <c r="AWU88" s="1"/>
      <c r="AWV88" s="1"/>
      <c r="AWW88" s="1"/>
      <c r="AWX88" s="1"/>
      <c r="AWY88" s="1"/>
      <c r="AWZ88" s="1"/>
      <c r="AXA88" s="1"/>
      <c r="AXB88" s="1"/>
      <c r="AXC88" s="1"/>
      <c r="AXD88" s="1"/>
      <c r="AXE88" s="1"/>
      <c r="AXF88" s="1"/>
      <c r="AXG88" s="1"/>
      <c r="AXH88" s="1"/>
      <c r="AXI88" s="1"/>
      <c r="AXJ88" s="1"/>
      <c r="AXK88" s="1"/>
      <c r="AXL88" s="1"/>
      <c r="AXM88" s="1"/>
      <c r="AXN88" s="1"/>
      <c r="AXO88" s="1"/>
      <c r="AXP88" s="1"/>
      <c r="AXQ88" s="1"/>
      <c r="AXR88" s="1"/>
      <c r="AXS88" s="1"/>
      <c r="AXT88" s="1"/>
      <c r="AXU88" s="1"/>
      <c r="AXV88" s="1"/>
      <c r="AXW88" s="1"/>
      <c r="AXX88" s="1"/>
      <c r="AXY88" s="1"/>
      <c r="AXZ88" s="1"/>
      <c r="AYA88" s="1"/>
      <c r="AYB88" s="1"/>
      <c r="AYC88" s="1"/>
      <c r="AYD88" s="1"/>
      <c r="AYE88" s="1"/>
      <c r="AYF88" s="1"/>
      <c r="AYG88" s="1"/>
      <c r="AYH88" s="1"/>
      <c r="AYI88" s="1"/>
      <c r="AYJ88" s="1"/>
      <c r="AYK88" s="1"/>
      <c r="AYL88" s="1"/>
      <c r="AYM88" s="1"/>
      <c r="AYN88" s="1"/>
      <c r="AYO88" s="1"/>
      <c r="AYP88" s="1"/>
      <c r="AYQ88" s="1"/>
      <c r="AYR88" s="1"/>
      <c r="AYS88" s="1"/>
      <c r="AYT88" s="1"/>
      <c r="AYU88" s="1"/>
      <c r="AYV88" s="1"/>
      <c r="AYW88" s="1"/>
      <c r="AYX88" s="1"/>
      <c r="AYY88" s="1"/>
      <c r="AYZ88" s="1"/>
      <c r="AZA88" s="1"/>
      <c r="AZB88" s="1"/>
      <c r="AZC88" s="1"/>
      <c r="AZD88" s="1"/>
      <c r="AZE88" s="1"/>
      <c r="AZF88" s="1"/>
      <c r="AZG88" s="1"/>
      <c r="AZH88" s="1"/>
      <c r="AZI88" s="1"/>
      <c r="AZJ88" s="1"/>
      <c r="AZK88" s="1"/>
      <c r="AZL88" s="1"/>
      <c r="AZM88" s="1"/>
      <c r="AZN88" s="1"/>
      <c r="AZO88" s="1"/>
      <c r="AZP88" s="1"/>
      <c r="AZQ88" s="1"/>
      <c r="AZR88" s="1"/>
      <c r="AZS88" s="1"/>
      <c r="AZT88" s="1"/>
      <c r="AZU88" s="1"/>
      <c r="AZV88" s="1"/>
      <c r="AZW88" s="1"/>
      <c r="AZX88" s="1"/>
      <c r="AZY88" s="1"/>
      <c r="AZZ88" s="1"/>
      <c r="BAA88" s="1"/>
      <c r="BAB88" s="1"/>
      <c r="BAC88" s="1"/>
      <c r="BAD88" s="1"/>
      <c r="BAE88" s="1"/>
      <c r="BAF88" s="1"/>
      <c r="BAG88" s="1"/>
      <c r="BAH88" s="1"/>
      <c r="BAI88" s="1"/>
      <c r="BAJ88" s="1"/>
      <c r="BAK88" s="1"/>
      <c r="BAL88" s="1"/>
      <c r="BAM88" s="1"/>
      <c r="BAN88" s="1"/>
      <c r="BAO88" s="1"/>
      <c r="BAP88" s="1"/>
      <c r="BAQ88" s="1"/>
      <c r="BAR88" s="1"/>
      <c r="BAS88" s="1"/>
      <c r="BAT88" s="1"/>
      <c r="BAU88" s="1"/>
      <c r="BAV88" s="1"/>
      <c r="BAW88" s="1"/>
      <c r="BAX88" s="1"/>
      <c r="BAY88" s="1"/>
      <c r="BAZ88" s="1"/>
      <c r="BBA88" s="1"/>
      <c r="BBB88" s="1"/>
      <c r="BBC88" s="1"/>
      <c r="BBD88" s="1"/>
      <c r="BBE88" s="1"/>
      <c r="BBF88" s="1"/>
      <c r="BBG88" s="1"/>
      <c r="BBH88" s="1"/>
      <c r="BBI88" s="1"/>
      <c r="BBJ88" s="1"/>
      <c r="BBK88" s="1"/>
      <c r="BBL88" s="1"/>
      <c r="BBM88" s="1"/>
      <c r="BBN88" s="1"/>
      <c r="BBO88" s="1"/>
      <c r="BBP88" s="1"/>
      <c r="BBQ88" s="1"/>
      <c r="BBR88" s="1"/>
      <c r="BBS88" s="1"/>
      <c r="BBT88" s="1"/>
      <c r="BBU88" s="1"/>
      <c r="BBV88" s="1"/>
      <c r="BBW88" s="1"/>
      <c r="BBX88" s="1"/>
      <c r="BBY88" s="1"/>
      <c r="BBZ88" s="1"/>
      <c r="BCA88" s="1"/>
      <c r="BCB88" s="1"/>
      <c r="BCC88" s="1"/>
      <c r="BCD88" s="1"/>
      <c r="BCE88" s="1"/>
      <c r="BCF88" s="1"/>
      <c r="BCG88" s="1"/>
      <c r="BCH88" s="1"/>
      <c r="BCI88" s="1"/>
      <c r="BCJ88" s="1"/>
      <c r="BCK88" s="1"/>
      <c r="BCL88" s="1"/>
      <c r="BCM88" s="1"/>
      <c r="BCN88" s="1"/>
      <c r="BCO88" s="1"/>
      <c r="BCP88" s="1"/>
      <c r="BCQ88" s="1"/>
      <c r="BCR88" s="1"/>
      <c r="BCS88" s="1"/>
      <c r="BCT88" s="1"/>
      <c r="BCU88" s="1"/>
      <c r="BCV88" s="1"/>
      <c r="BCW88" s="1"/>
      <c r="BCX88" s="1"/>
      <c r="BCY88" s="1"/>
      <c r="BCZ88" s="1"/>
      <c r="BDA88" s="1"/>
      <c r="BDB88" s="1"/>
      <c r="BDC88" s="1"/>
      <c r="BDD88" s="1"/>
      <c r="BDE88" s="1"/>
      <c r="BDF88" s="1"/>
      <c r="BDG88" s="1"/>
      <c r="BDH88" s="1"/>
      <c r="BDI88" s="1"/>
      <c r="BDJ88" s="1"/>
      <c r="BDK88" s="1"/>
      <c r="BDL88" s="1"/>
    </row>
    <row r="89" spans="1:1468" s="10" customFormat="1" x14ac:dyDescent="0.2">
      <c r="B89" s="21" t="s">
        <v>67</v>
      </c>
      <c r="D89" s="10">
        <v>14378</v>
      </c>
      <c r="E89" s="2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  <c r="AMT89" s="1"/>
      <c r="AMU89" s="1"/>
      <c r="AMV89" s="1"/>
      <c r="AMW89" s="1"/>
      <c r="AMX89" s="1"/>
      <c r="AMY89" s="1"/>
      <c r="AMZ89" s="1"/>
      <c r="ANA89" s="1"/>
      <c r="ANB89" s="1"/>
      <c r="ANC89" s="1"/>
      <c r="AND89" s="1"/>
      <c r="ANE89" s="1"/>
      <c r="ANF89" s="1"/>
      <c r="ANG89" s="1"/>
      <c r="ANH89" s="1"/>
      <c r="ANI89" s="1"/>
      <c r="ANJ89" s="1"/>
      <c r="ANK89" s="1"/>
      <c r="ANL89" s="1"/>
      <c r="ANM89" s="1"/>
      <c r="ANN89" s="1"/>
      <c r="ANO89" s="1"/>
      <c r="ANP89" s="1"/>
      <c r="ANQ89" s="1"/>
      <c r="ANR89" s="1"/>
      <c r="ANS89" s="1"/>
      <c r="ANT89" s="1"/>
      <c r="ANU89" s="1"/>
      <c r="ANV89" s="1"/>
      <c r="ANW89" s="1"/>
      <c r="ANX89" s="1"/>
      <c r="ANY89" s="1"/>
      <c r="ANZ89" s="1"/>
      <c r="AOA89" s="1"/>
      <c r="AOB89" s="1"/>
      <c r="AOC89" s="1"/>
      <c r="AOD89" s="1"/>
      <c r="AOE89" s="1"/>
      <c r="AOF89" s="1"/>
      <c r="AOG89" s="1"/>
      <c r="AOH89" s="1"/>
      <c r="AOI89" s="1"/>
      <c r="AOJ89" s="1"/>
      <c r="AOK89" s="1"/>
      <c r="AOL89" s="1"/>
      <c r="AOM89" s="1"/>
      <c r="AON89" s="1"/>
      <c r="AOO89" s="1"/>
      <c r="AOP89" s="1"/>
      <c r="AOQ89" s="1"/>
      <c r="AOR89" s="1"/>
      <c r="AOS89" s="1"/>
      <c r="AOT89" s="1"/>
      <c r="AOU89" s="1"/>
      <c r="AOV89" s="1"/>
      <c r="AOW89" s="1"/>
      <c r="AOX89" s="1"/>
      <c r="AOY89" s="1"/>
      <c r="AOZ89" s="1"/>
      <c r="APA89" s="1"/>
      <c r="APB89" s="1"/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/>
      <c r="APN89" s="1"/>
      <c r="APO89" s="1"/>
      <c r="APP89" s="1"/>
      <c r="APQ89" s="1"/>
      <c r="APR89" s="1"/>
      <c r="APS89" s="1"/>
      <c r="APT89" s="1"/>
      <c r="APU89" s="1"/>
      <c r="APV89" s="1"/>
      <c r="APW89" s="1"/>
      <c r="APX89" s="1"/>
      <c r="APY89" s="1"/>
      <c r="APZ89" s="1"/>
      <c r="AQA89" s="1"/>
      <c r="AQB89" s="1"/>
      <c r="AQC89" s="1"/>
      <c r="AQD89" s="1"/>
      <c r="AQE89" s="1"/>
      <c r="AQF89" s="1"/>
      <c r="AQG89" s="1"/>
      <c r="AQH89" s="1"/>
      <c r="AQI89" s="1"/>
      <c r="AQJ89" s="1"/>
      <c r="AQK89" s="1"/>
      <c r="AQL89" s="1"/>
      <c r="AQM89" s="1"/>
      <c r="AQN89" s="1"/>
      <c r="AQO89" s="1"/>
      <c r="AQP89" s="1"/>
      <c r="AQQ89" s="1"/>
      <c r="AQR89" s="1"/>
      <c r="AQS89" s="1"/>
      <c r="AQT89" s="1"/>
      <c r="AQU89" s="1"/>
      <c r="AQV89" s="1"/>
      <c r="AQW89" s="1"/>
      <c r="AQX89" s="1"/>
      <c r="AQY89" s="1"/>
      <c r="AQZ89" s="1"/>
      <c r="ARA89" s="1"/>
      <c r="ARB89" s="1"/>
      <c r="ARC89" s="1"/>
      <c r="ARD89" s="1"/>
      <c r="ARE89" s="1"/>
      <c r="ARF89" s="1"/>
      <c r="ARG89" s="1"/>
      <c r="ARH89" s="1"/>
      <c r="ARI89" s="1"/>
      <c r="ARJ89" s="1"/>
      <c r="ARK89" s="1"/>
      <c r="ARL89" s="1"/>
      <c r="ARM89" s="1"/>
      <c r="ARN89" s="1"/>
      <c r="ARO89" s="1"/>
      <c r="ARP89" s="1"/>
      <c r="ARQ89" s="1"/>
      <c r="ARR89" s="1"/>
      <c r="ARS89" s="1"/>
      <c r="ART89" s="1"/>
      <c r="ARU89" s="1"/>
      <c r="ARV89" s="1"/>
      <c r="ARW89" s="1"/>
      <c r="ARX89" s="1"/>
      <c r="ARY89" s="1"/>
      <c r="ARZ89" s="1"/>
      <c r="ASA89" s="1"/>
      <c r="ASB89" s="1"/>
      <c r="ASC89" s="1"/>
      <c r="ASD89" s="1"/>
      <c r="ASE89" s="1"/>
      <c r="ASF89" s="1"/>
      <c r="ASG89" s="1"/>
      <c r="ASH89" s="1"/>
      <c r="ASI89" s="1"/>
      <c r="ASJ89" s="1"/>
      <c r="ASK89" s="1"/>
      <c r="ASL89" s="1"/>
      <c r="ASM89" s="1"/>
      <c r="ASN89" s="1"/>
      <c r="ASO89" s="1"/>
      <c r="ASP89" s="1"/>
      <c r="ASQ89" s="1"/>
      <c r="ASR89" s="1"/>
      <c r="ASS89" s="1"/>
      <c r="AST89" s="1"/>
      <c r="ASU89" s="1"/>
      <c r="ASV89" s="1"/>
      <c r="ASW89" s="1"/>
      <c r="ASX89" s="1"/>
      <c r="ASY89" s="1"/>
      <c r="ASZ89" s="1"/>
      <c r="ATA89" s="1"/>
      <c r="ATB89" s="1"/>
      <c r="ATC89" s="1"/>
      <c r="ATD89" s="1"/>
      <c r="ATE89" s="1"/>
      <c r="ATF89" s="1"/>
      <c r="ATG89" s="1"/>
      <c r="ATH89" s="1"/>
      <c r="ATI89" s="1"/>
      <c r="ATJ89" s="1"/>
      <c r="ATK89" s="1"/>
      <c r="ATL89" s="1"/>
      <c r="ATM89" s="1"/>
      <c r="ATN89" s="1"/>
      <c r="ATO89" s="1"/>
      <c r="ATP89" s="1"/>
      <c r="ATQ89" s="1"/>
      <c r="ATR89" s="1"/>
      <c r="ATS89" s="1"/>
      <c r="ATT89" s="1"/>
      <c r="ATU89" s="1"/>
      <c r="ATV89" s="1"/>
      <c r="ATW89" s="1"/>
      <c r="ATX89" s="1"/>
      <c r="ATY89" s="1"/>
      <c r="ATZ89" s="1"/>
      <c r="AUA89" s="1"/>
      <c r="AUB89" s="1"/>
      <c r="AUC89" s="1"/>
      <c r="AUD89" s="1"/>
      <c r="AUE89" s="1"/>
      <c r="AUF89" s="1"/>
      <c r="AUG89" s="1"/>
      <c r="AUH89" s="1"/>
      <c r="AUI89" s="1"/>
      <c r="AUJ89" s="1"/>
      <c r="AUK89" s="1"/>
      <c r="AUL89" s="1"/>
      <c r="AUM89" s="1"/>
      <c r="AUN89" s="1"/>
      <c r="AUO89" s="1"/>
      <c r="AUP89" s="1"/>
      <c r="AUQ89" s="1"/>
      <c r="AUR89" s="1"/>
      <c r="AUS89" s="1"/>
      <c r="AUT89" s="1"/>
      <c r="AUU89" s="1"/>
      <c r="AUV89" s="1"/>
      <c r="AUW89" s="1"/>
      <c r="AUX89" s="1"/>
      <c r="AUY89" s="1"/>
      <c r="AUZ89" s="1"/>
      <c r="AVA89" s="1"/>
      <c r="AVB89" s="1"/>
      <c r="AVC89" s="1"/>
      <c r="AVD89" s="1"/>
      <c r="AVE89" s="1"/>
      <c r="AVF89" s="1"/>
      <c r="AVG89" s="1"/>
      <c r="AVH89" s="1"/>
      <c r="AVI89" s="1"/>
      <c r="AVJ89" s="1"/>
      <c r="AVK89" s="1"/>
      <c r="AVL89" s="1"/>
      <c r="AVM89" s="1"/>
      <c r="AVN89" s="1"/>
      <c r="AVO89" s="1"/>
      <c r="AVP89" s="1"/>
      <c r="AVQ89" s="1"/>
      <c r="AVR89" s="1"/>
      <c r="AVS89" s="1"/>
      <c r="AVT89" s="1"/>
      <c r="AVU89" s="1"/>
      <c r="AVV89" s="1"/>
      <c r="AVW89" s="1"/>
      <c r="AVX89" s="1"/>
      <c r="AVY89" s="1"/>
      <c r="AVZ89" s="1"/>
      <c r="AWA89" s="1"/>
      <c r="AWB89" s="1"/>
      <c r="AWC89" s="1"/>
      <c r="AWD89" s="1"/>
      <c r="AWE89" s="1"/>
      <c r="AWF89" s="1"/>
      <c r="AWG89" s="1"/>
      <c r="AWH89" s="1"/>
      <c r="AWI89" s="1"/>
      <c r="AWJ89" s="1"/>
      <c r="AWK89" s="1"/>
      <c r="AWL89" s="1"/>
      <c r="AWM89" s="1"/>
      <c r="AWN89" s="1"/>
      <c r="AWO89" s="1"/>
      <c r="AWP89" s="1"/>
      <c r="AWQ89" s="1"/>
      <c r="AWR89" s="1"/>
      <c r="AWS89" s="1"/>
      <c r="AWT89" s="1"/>
      <c r="AWU89" s="1"/>
      <c r="AWV89" s="1"/>
      <c r="AWW89" s="1"/>
      <c r="AWX89" s="1"/>
      <c r="AWY89" s="1"/>
      <c r="AWZ89" s="1"/>
      <c r="AXA89" s="1"/>
      <c r="AXB89" s="1"/>
      <c r="AXC89" s="1"/>
      <c r="AXD89" s="1"/>
      <c r="AXE89" s="1"/>
      <c r="AXF89" s="1"/>
      <c r="AXG89" s="1"/>
      <c r="AXH89" s="1"/>
      <c r="AXI89" s="1"/>
      <c r="AXJ89" s="1"/>
      <c r="AXK89" s="1"/>
      <c r="AXL89" s="1"/>
      <c r="AXM89" s="1"/>
      <c r="AXN89" s="1"/>
      <c r="AXO89" s="1"/>
      <c r="AXP89" s="1"/>
      <c r="AXQ89" s="1"/>
      <c r="AXR89" s="1"/>
      <c r="AXS89" s="1"/>
      <c r="AXT89" s="1"/>
      <c r="AXU89" s="1"/>
      <c r="AXV89" s="1"/>
      <c r="AXW89" s="1"/>
      <c r="AXX89" s="1"/>
      <c r="AXY89" s="1"/>
      <c r="AXZ89" s="1"/>
      <c r="AYA89" s="1"/>
      <c r="AYB89" s="1"/>
      <c r="AYC89" s="1"/>
      <c r="AYD89" s="1"/>
      <c r="AYE89" s="1"/>
      <c r="AYF89" s="1"/>
      <c r="AYG89" s="1"/>
      <c r="AYH89" s="1"/>
      <c r="AYI89" s="1"/>
      <c r="AYJ89" s="1"/>
      <c r="AYK89" s="1"/>
      <c r="AYL89" s="1"/>
      <c r="AYM89" s="1"/>
      <c r="AYN89" s="1"/>
      <c r="AYO89" s="1"/>
      <c r="AYP89" s="1"/>
      <c r="AYQ89" s="1"/>
      <c r="AYR89" s="1"/>
      <c r="AYS89" s="1"/>
      <c r="AYT89" s="1"/>
      <c r="AYU89" s="1"/>
      <c r="AYV89" s="1"/>
      <c r="AYW89" s="1"/>
      <c r="AYX89" s="1"/>
      <c r="AYY89" s="1"/>
      <c r="AYZ89" s="1"/>
      <c r="AZA89" s="1"/>
      <c r="AZB89" s="1"/>
      <c r="AZC89" s="1"/>
      <c r="AZD89" s="1"/>
      <c r="AZE89" s="1"/>
      <c r="AZF89" s="1"/>
      <c r="AZG89" s="1"/>
      <c r="AZH89" s="1"/>
      <c r="AZI89" s="1"/>
      <c r="AZJ89" s="1"/>
      <c r="AZK89" s="1"/>
      <c r="AZL89" s="1"/>
      <c r="AZM89" s="1"/>
      <c r="AZN89" s="1"/>
      <c r="AZO89" s="1"/>
      <c r="AZP89" s="1"/>
      <c r="AZQ89" s="1"/>
      <c r="AZR89" s="1"/>
      <c r="AZS89" s="1"/>
      <c r="AZT89" s="1"/>
      <c r="AZU89" s="1"/>
      <c r="AZV89" s="1"/>
      <c r="AZW89" s="1"/>
      <c r="AZX89" s="1"/>
      <c r="AZY89" s="1"/>
      <c r="AZZ89" s="1"/>
      <c r="BAA89" s="1"/>
      <c r="BAB89" s="1"/>
      <c r="BAC89" s="1"/>
      <c r="BAD89" s="1"/>
      <c r="BAE89" s="1"/>
      <c r="BAF89" s="1"/>
      <c r="BAG89" s="1"/>
      <c r="BAH89" s="1"/>
      <c r="BAI89" s="1"/>
      <c r="BAJ89" s="1"/>
      <c r="BAK89" s="1"/>
      <c r="BAL89" s="1"/>
      <c r="BAM89" s="1"/>
      <c r="BAN89" s="1"/>
      <c r="BAO89" s="1"/>
      <c r="BAP89" s="1"/>
      <c r="BAQ89" s="1"/>
      <c r="BAR89" s="1"/>
      <c r="BAS89" s="1"/>
      <c r="BAT89" s="1"/>
      <c r="BAU89" s="1"/>
      <c r="BAV89" s="1"/>
      <c r="BAW89" s="1"/>
      <c r="BAX89" s="1"/>
      <c r="BAY89" s="1"/>
      <c r="BAZ89" s="1"/>
      <c r="BBA89" s="1"/>
      <c r="BBB89" s="1"/>
      <c r="BBC89" s="1"/>
      <c r="BBD89" s="1"/>
      <c r="BBE89" s="1"/>
      <c r="BBF89" s="1"/>
      <c r="BBG89" s="1"/>
      <c r="BBH89" s="1"/>
      <c r="BBI89" s="1"/>
      <c r="BBJ89" s="1"/>
      <c r="BBK89" s="1"/>
      <c r="BBL89" s="1"/>
      <c r="BBM89" s="1"/>
      <c r="BBN89" s="1"/>
      <c r="BBO89" s="1"/>
      <c r="BBP89" s="1"/>
      <c r="BBQ89" s="1"/>
      <c r="BBR89" s="1"/>
      <c r="BBS89" s="1"/>
      <c r="BBT89" s="1"/>
      <c r="BBU89" s="1"/>
      <c r="BBV89" s="1"/>
      <c r="BBW89" s="1"/>
      <c r="BBX89" s="1"/>
      <c r="BBY89" s="1"/>
      <c r="BBZ89" s="1"/>
      <c r="BCA89" s="1"/>
      <c r="BCB89" s="1"/>
      <c r="BCC89" s="1"/>
      <c r="BCD89" s="1"/>
      <c r="BCE89" s="1"/>
      <c r="BCF89" s="1"/>
      <c r="BCG89" s="1"/>
      <c r="BCH89" s="1"/>
      <c r="BCI89" s="1"/>
      <c r="BCJ89" s="1"/>
      <c r="BCK89" s="1"/>
      <c r="BCL89" s="1"/>
      <c r="BCM89" s="1"/>
      <c r="BCN89" s="1"/>
      <c r="BCO89" s="1"/>
      <c r="BCP89" s="1"/>
      <c r="BCQ89" s="1"/>
      <c r="BCR89" s="1"/>
      <c r="BCS89" s="1"/>
      <c r="BCT89" s="1"/>
      <c r="BCU89" s="1"/>
      <c r="BCV89" s="1"/>
      <c r="BCW89" s="1"/>
      <c r="BCX89" s="1"/>
      <c r="BCY89" s="1"/>
      <c r="BCZ89" s="1"/>
      <c r="BDA89" s="1"/>
      <c r="BDB89" s="1"/>
      <c r="BDC89" s="1"/>
      <c r="BDD89" s="1"/>
      <c r="BDE89" s="1"/>
      <c r="BDF89" s="1"/>
      <c r="BDG89" s="1"/>
      <c r="BDH89" s="1"/>
      <c r="BDI89" s="1"/>
      <c r="BDJ89" s="1"/>
      <c r="BDK89" s="1"/>
      <c r="BDL89" s="1"/>
    </row>
    <row r="90" spans="1:1468" x14ac:dyDescent="0.2">
      <c r="B90" s="22" t="s">
        <v>49</v>
      </c>
      <c r="C90" s="14">
        <f>SUM(C78:C89)</f>
        <v>100415</v>
      </c>
      <c r="D90" s="14">
        <f>SUM(D86:D89)</f>
        <v>179697.85</v>
      </c>
      <c r="E90" s="20">
        <f>+C79/C90</f>
        <v>0.55974704974356426</v>
      </c>
    </row>
    <row r="91" spans="1:1468" s="1" customFormat="1" x14ac:dyDescent="0.2">
      <c r="B91" s="23"/>
      <c r="E91" s="20"/>
    </row>
    <row r="92" spans="1:1468" s="1" customFormat="1" x14ac:dyDescent="0.2">
      <c r="A92" s="44" t="s">
        <v>65</v>
      </c>
      <c r="B92" s="10" t="s">
        <v>36</v>
      </c>
      <c r="C92" s="10">
        <v>24000</v>
      </c>
      <c r="D92" s="10"/>
      <c r="E92" s="20"/>
    </row>
    <row r="93" spans="1:1468" s="1" customFormat="1" x14ac:dyDescent="0.2">
      <c r="A93" s="44">
        <v>1868</v>
      </c>
      <c r="B93" s="10" t="s">
        <v>43</v>
      </c>
      <c r="C93" s="10">
        <v>56207</v>
      </c>
      <c r="D93" s="10"/>
      <c r="E93" s="20"/>
    </row>
    <row r="94" spans="1:1468" s="1" customFormat="1" x14ac:dyDescent="0.2">
      <c r="A94" s="10"/>
      <c r="B94" s="10" t="s">
        <v>37</v>
      </c>
      <c r="C94" s="10">
        <v>12000</v>
      </c>
      <c r="D94" s="10"/>
      <c r="E94" s="20"/>
    </row>
    <row r="95" spans="1:1468" s="1" customFormat="1" ht="16" x14ac:dyDescent="0.2">
      <c r="A95" s="10"/>
      <c r="B95" s="11" t="s">
        <v>40</v>
      </c>
      <c r="C95" s="10">
        <v>8000</v>
      </c>
      <c r="D95" s="10"/>
      <c r="E95" s="20"/>
    </row>
    <row r="96" spans="1:1468" s="1" customFormat="1" x14ac:dyDescent="0.2">
      <c r="A96" s="10"/>
      <c r="B96" s="10" t="s">
        <v>54</v>
      </c>
      <c r="C96" s="10">
        <v>3</v>
      </c>
      <c r="D96" s="10"/>
      <c r="E96" s="20"/>
    </row>
    <row r="97" spans="1:5" s="1" customFormat="1" x14ac:dyDescent="0.2">
      <c r="A97" s="10"/>
      <c r="B97" s="10" t="s">
        <v>41</v>
      </c>
      <c r="C97" s="10">
        <v>5</v>
      </c>
      <c r="D97" s="10"/>
      <c r="E97" s="20"/>
    </row>
    <row r="98" spans="1:5" s="1" customFormat="1" x14ac:dyDescent="0.2">
      <c r="A98" s="10"/>
      <c r="B98" s="10" t="s">
        <v>55</v>
      </c>
      <c r="C98" s="10">
        <v>100</v>
      </c>
      <c r="D98" s="10"/>
      <c r="E98" s="20"/>
    </row>
    <row r="99" spans="1:5" s="1" customFormat="1" x14ac:dyDescent="0.2">
      <c r="A99" s="10"/>
      <c r="B99" s="10" t="s">
        <v>61</v>
      </c>
      <c r="C99" s="10">
        <v>100</v>
      </c>
      <c r="D99" s="10"/>
      <c r="E99" s="20"/>
    </row>
    <row r="100" spans="1:5" s="1" customFormat="1" x14ac:dyDescent="0.2">
      <c r="A100" s="10"/>
      <c r="B100" s="10" t="s">
        <v>56</v>
      </c>
      <c r="C100" s="10"/>
      <c r="D100" s="10">
        <v>118938.45</v>
      </c>
      <c r="E100" s="20"/>
    </row>
    <row r="101" spans="1:5" s="1" customFormat="1" x14ac:dyDescent="0.2">
      <c r="A101" s="10"/>
      <c r="B101" s="10" t="s">
        <v>59</v>
      </c>
      <c r="C101" s="10"/>
      <c r="D101" s="10">
        <v>35031.4</v>
      </c>
      <c r="E101" s="20"/>
    </row>
    <row r="102" spans="1:5" s="1" customFormat="1" x14ac:dyDescent="0.2">
      <c r="A102" s="10"/>
      <c r="B102" s="10" t="s">
        <v>57</v>
      </c>
      <c r="C102" s="10"/>
      <c r="D102" s="10">
        <v>11300</v>
      </c>
      <c r="E102" s="20"/>
    </row>
    <row r="103" spans="1:5" s="1" customFormat="1" x14ac:dyDescent="0.2">
      <c r="A103" s="10"/>
      <c r="B103" s="10" t="s">
        <v>66</v>
      </c>
      <c r="C103" s="10"/>
      <c r="D103" s="10"/>
      <c r="E103" s="20"/>
    </row>
    <row r="104" spans="1:5" s="1" customFormat="1" x14ac:dyDescent="0.2">
      <c r="A104" s="10"/>
      <c r="B104" s="21" t="s">
        <v>67</v>
      </c>
      <c r="C104" s="10"/>
      <c r="D104" s="10">
        <v>14378</v>
      </c>
      <c r="E104" s="20"/>
    </row>
    <row r="105" spans="1:5" s="1" customFormat="1" x14ac:dyDescent="0.2">
      <c r="A105"/>
      <c r="B105" s="22" t="s">
        <v>49</v>
      </c>
      <c r="C105" s="14">
        <f>+C92+C93+C94+C95+C96+C97+C98+C99</f>
        <v>100415</v>
      </c>
      <c r="D105" s="14">
        <f>SUM(D100:D104)</f>
        <v>179647.85</v>
      </c>
      <c r="E105" s="20">
        <f>+C93/C105</f>
        <v>0.55974704974356426</v>
      </c>
    </row>
    <row r="106" spans="1:5" s="1" customFormat="1" x14ac:dyDescent="0.2">
      <c r="A106" s="1">
        <v>1868</v>
      </c>
      <c r="B106" s="24" t="s">
        <v>68</v>
      </c>
      <c r="C106" s="1">
        <v>72339.020999999993</v>
      </c>
      <c r="D106" s="25"/>
      <c r="E106" s="20"/>
    </row>
    <row r="107" spans="1:5" s="1" customFormat="1" x14ac:dyDescent="0.2">
      <c r="B107" s="26" t="s">
        <v>69</v>
      </c>
      <c r="C107" s="25">
        <v>68129.399999999994</v>
      </c>
      <c r="D107" s="25"/>
      <c r="E107" s="20"/>
    </row>
    <row r="108" spans="1:5" s="1" customFormat="1" x14ac:dyDescent="0.2">
      <c r="B108" s="26" t="s">
        <v>70</v>
      </c>
      <c r="C108" s="6">
        <f>+C106-C107</f>
        <v>4209.6209999999992</v>
      </c>
      <c r="D108" s="25"/>
      <c r="E108" s="20"/>
    </row>
    <row r="109" spans="1:5" s="1" customFormat="1" x14ac:dyDescent="0.2">
      <c r="B109" s="26" t="s">
        <v>71</v>
      </c>
      <c r="C109" s="25">
        <v>35422.76</v>
      </c>
      <c r="D109" s="25"/>
      <c r="E109" s="20"/>
    </row>
    <row r="110" spans="1:5" s="1" customFormat="1" x14ac:dyDescent="0.2">
      <c r="B110" s="26" t="s">
        <v>72</v>
      </c>
      <c r="C110" s="25">
        <v>34617.68</v>
      </c>
      <c r="D110" s="25"/>
      <c r="E110" s="20"/>
    </row>
    <row r="111" spans="1:5" s="1" customFormat="1" x14ac:dyDescent="0.2">
      <c r="B111" s="26" t="s">
        <v>73</v>
      </c>
      <c r="C111" s="6">
        <f>+C109-C110</f>
        <v>805.08000000000175</v>
      </c>
      <c r="D111" s="25"/>
      <c r="E111" s="20"/>
    </row>
    <row r="112" spans="1:5" s="1" customFormat="1" x14ac:dyDescent="0.2">
      <c r="B112" s="24"/>
      <c r="C112" s="25"/>
      <c r="D112" s="25"/>
      <c r="E112" s="20"/>
    </row>
    <row r="113" spans="1:5" x14ac:dyDescent="0.2">
      <c r="B113" s="27"/>
      <c r="C113" s="28"/>
      <c r="D113" s="28"/>
    </row>
    <row r="114" spans="1:5" x14ac:dyDescent="0.2">
      <c r="A114" t="s">
        <v>74</v>
      </c>
      <c r="B114" s="29" t="s">
        <v>75</v>
      </c>
      <c r="C114" s="8">
        <f>+C111</f>
        <v>805.08000000000175</v>
      </c>
      <c r="D114" s="8"/>
      <c r="E114" s="47"/>
    </row>
    <row r="115" spans="1:5" x14ac:dyDescent="0.2">
      <c r="B115" s="29" t="s">
        <v>76</v>
      </c>
      <c r="C115" s="8">
        <v>1746</v>
      </c>
      <c r="D115" s="8"/>
      <c r="E115" s="47"/>
    </row>
    <row r="116" spans="1:5" x14ac:dyDescent="0.2">
      <c r="B116" s="29" t="s">
        <v>77</v>
      </c>
      <c r="C116" s="8">
        <v>121636.79</v>
      </c>
      <c r="D116" s="8"/>
      <c r="E116" s="47"/>
    </row>
    <row r="117" spans="1:5" x14ac:dyDescent="0.2">
      <c r="B117" s="29" t="s">
        <v>78</v>
      </c>
      <c r="C117" s="8">
        <v>3159.59</v>
      </c>
      <c r="D117" s="8"/>
      <c r="E117" s="47"/>
    </row>
    <row r="118" spans="1:5" x14ac:dyDescent="0.2">
      <c r="B118" s="29" t="s">
        <v>79</v>
      </c>
      <c r="C118" s="8">
        <v>10824.92</v>
      </c>
      <c r="D118" s="8"/>
      <c r="E118" s="47"/>
    </row>
    <row r="119" spans="1:5" x14ac:dyDescent="0.2">
      <c r="B119" s="29" t="s">
        <v>80</v>
      </c>
      <c r="C119" s="8">
        <v>43891.14</v>
      </c>
      <c r="D119" s="8"/>
      <c r="E119" s="47"/>
    </row>
    <row r="120" spans="1:5" x14ac:dyDescent="0.2">
      <c r="B120" s="29" t="s">
        <v>81</v>
      </c>
      <c r="C120" s="8">
        <v>24247.48</v>
      </c>
      <c r="D120" s="8"/>
      <c r="E120" s="47"/>
    </row>
    <row r="121" spans="1:5" x14ac:dyDescent="0.2">
      <c r="B121" s="29" t="s">
        <v>82</v>
      </c>
      <c r="C121" s="8">
        <v>938.88099999999997</v>
      </c>
      <c r="D121" s="8"/>
      <c r="E121" s="47"/>
    </row>
    <row r="122" spans="1:5" x14ac:dyDescent="0.2">
      <c r="B122" s="29" t="s">
        <v>83</v>
      </c>
      <c r="C122" s="8">
        <v>812</v>
      </c>
      <c r="D122" s="8"/>
      <c r="E122" s="47"/>
    </row>
    <row r="123" spans="1:5" x14ac:dyDescent="0.2">
      <c r="B123" s="29" t="s">
        <v>84</v>
      </c>
      <c r="C123" s="30">
        <f>SUM(C114:C122)</f>
        <v>208061.88100000002</v>
      </c>
      <c r="D123" s="8"/>
      <c r="E123" s="47"/>
    </row>
    <row r="124" spans="1:5" x14ac:dyDescent="0.2">
      <c r="B124" s="29"/>
      <c r="C124" s="8"/>
      <c r="D124" s="8"/>
      <c r="E124" s="47"/>
    </row>
    <row r="125" spans="1:5" x14ac:dyDescent="0.2">
      <c r="B125" s="43"/>
    </row>
    <row r="126" spans="1:5" x14ac:dyDescent="0.2">
      <c r="A126" s="31">
        <v>1869</v>
      </c>
      <c r="B126" s="10" t="s">
        <v>36</v>
      </c>
      <c r="C126" s="10">
        <v>24000</v>
      </c>
      <c r="D126" s="10"/>
    </row>
    <row r="127" spans="1:5" x14ac:dyDescent="0.2">
      <c r="A127" s="10"/>
      <c r="B127" s="10" t="s">
        <v>105</v>
      </c>
      <c r="C127" s="10">
        <v>2400</v>
      </c>
      <c r="D127" s="10"/>
    </row>
    <row r="128" spans="1:5" x14ac:dyDescent="0.2">
      <c r="A128" s="10"/>
      <c r="B128" s="10" t="s">
        <v>37</v>
      </c>
      <c r="C128" s="10">
        <v>10000</v>
      </c>
      <c r="D128" s="10"/>
    </row>
    <row r="129" spans="1:7" ht="16" x14ac:dyDescent="0.2">
      <c r="A129" s="10"/>
      <c r="B129" s="11" t="s">
        <v>106</v>
      </c>
      <c r="C129" s="10">
        <v>2891</v>
      </c>
      <c r="D129" s="10"/>
    </row>
    <row r="130" spans="1:7" x14ac:dyDescent="0.2">
      <c r="A130" s="10"/>
      <c r="B130" s="10" t="s">
        <v>107</v>
      </c>
      <c r="C130" s="10">
        <v>31461.25</v>
      </c>
      <c r="D130" s="10"/>
    </row>
    <row r="131" spans="1:7" x14ac:dyDescent="0.2">
      <c r="A131" s="10"/>
      <c r="B131" s="10" t="s">
        <v>108</v>
      </c>
      <c r="C131" s="10">
        <v>7633</v>
      </c>
      <c r="D131" s="10"/>
    </row>
    <row r="132" spans="1:7" x14ac:dyDescent="0.2">
      <c r="A132" s="10"/>
      <c r="B132" s="10" t="s">
        <v>109</v>
      </c>
      <c r="C132" s="10">
        <v>3135</v>
      </c>
      <c r="D132" s="10"/>
    </row>
    <row r="133" spans="1:7" x14ac:dyDescent="0.2">
      <c r="A133" s="10"/>
      <c r="B133" s="10" t="s">
        <v>110</v>
      </c>
      <c r="C133" s="10"/>
      <c r="D133" s="10"/>
      <c r="F133" s="1">
        <v>126554</v>
      </c>
    </row>
    <row r="134" spans="1:7" x14ac:dyDescent="0.2">
      <c r="A134" s="10"/>
      <c r="B134" s="10" t="s">
        <v>111</v>
      </c>
      <c r="C134" s="10">
        <v>830</v>
      </c>
      <c r="D134" s="10"/>
      <c r="F134" s="1">
        <f>+F133-C142</f>
        <v>0.11999999999534339</v>
      </c>
    </row>
    <row r="135" spans="1:7" x14ac:dyDescent="0.2">
      <c r="A135" s="10"/>
      <c r="B135" s="10" t="s">
        <v>112</v>
      </c>
      <c r="C135" s="10">
        <v>37</v>
      </c>
      <c r="D135" s="10"/>
    </row>
    <row r="136" spans="1:7" x14ac:dyDescent="0.2">
      <c r="A136" s="10"/>
      <c r="B136" s="10" t="s">
        <v>113</v>
      </c>
      <c r="C136" s="10">
        <v>2.75</v>
      </c>
      <c r="D136" s="10"/>
    </row>
    <row r="137" spans="1:7" x14ac:dyDescent="0.2">
      <c r="A137" s="10"/>
      <c r="B137" s="10" t="s">
        <v>114</v>
      </c>
      <c r="C137" s="10">
        <v>10.02</v>
      </c>
      <c r="D137" s="10"/>
    </row>
    <row r="138" spans="1:7" x14ac:dyDescent="0.2">
      <c r="A138" s="10"/>
      <c r="B138" s="10" t="s">
        <v>115</v>
      </c>
      <c r="C138" s="10">
        <v>6045.86</v>
      </c>
      <c r="D138" s="10"/>
    </row>
    <row r="139" spans="1:7" x14ac:dyDescent="0.2">
      <c r="A139" s="10"/>
      <c r="B139" s="10" t="s">
        <v>463</v>
      </c>
      <c r="C139" s="10">
        <v>38108</v>
      </c>
      <c r="D139" s="10"/>
    </row>
    <row r="140" spans="1:7" x14ac:dyDescent="0.2">
      <c r="A140" s="10"/>
      <c r="B140" s="10" t="s">
        <v>116</v>
      </c>
      <c r="C140" s="10"/>
      <c r="D140" s="10">
        <v>45161.04</v>
      </c>
    </row>
    <row r="141" spans="1:7" x14ac:dyDescent="0.2">
      <c r="A141" s="10"/>
      <c r="B141" s="10" t="s">
        <v>117</v>
      </c>
      <c r="C141" s="10"/>
      <c r="D141" s="10">
        <v>43138.99</v>
      </c>
    </row>
    <row r="142" spans="1:7" x14ac:dyDescent="0.2">
      <c r="B142" s="22" t="s">
        <v>49</v>
      </c>
      <c r="C142" s="14">
        <f>SUM(C126:C139)</f>
        <v>126553.88</v>
      </c>
      <c r="D142" s="14">
        <f>+D140+D141</f>
        <v>88300.03</v>
      </c>
      <c r="E142" s="20">
        <f>+C130/C142</f>
        <v>0.24859964783379221</v>
      </c>
      <c r="G142" s="1">
        <f>D142+C130</f>
        <v>119761.28</v>
      </c>
    </row>
    <row r="143" spans="1:7" x14ac:dyDescent="0.2">
      <c r="G143" s="20"/>
    </row>
    <row r="145" spans="1:4" x14ac:dyDescent="0.2">
      <c r="A145" s="10">
        <v>1870</v>
      </c>
      <c r="B145" s="10" t="s">
        <v>36</v>
      </c>
      <c r="C145" s="10">
        <v>26000</v>
      </c>
      <c r="D145" s="10"/>
    </row>
    <row r="146" spans="1:4" x14ac:dyDescent="0.2">
      <c r="A146" s="10"/>
      <c r="B146" s="10" t="s">
        <v>37</v>
      </c>
      <c r="C146" s="10">
        <v>10000</v>
      </c>
      <c r="D146" s="10"/>
    </row>
    <row r="147" spans="1:4" x14ac:dyDescent="0.2">
      <c r="A147" s="10"/>
      <c r="B147" s="10" t="s">
        <v>38</v>
      </c>
      <c r="C147" s="10"/>
      <c r="D147" s="10"/>
    </row>
    <row r="148" spans="1:4" x14ac:dyDescent="0.2">
      <c r="A148" s="10"/>
      <c r="B148" s="10" t="s">
        <v>183</v>
      </c>
      <c r="C148" s="10">
        <v>3000</v>
      </c>
      <c r="D148" s="10"/>
    </row>
    <row r="149" spans="1:4" x14ac:dyDescent="0.2">
      <c r="A149" s="10"/>
      <c r="B149" s="10" t="s">
        <v>184</v>
      </c>
      <c r="C149" s="10">
        <v>16000</v>
      </c>
      <c r="D149" s="10"/>
    </row>
    <row r="150" spans="1:4" x14ac:dyDescent="0.2">
      <c r="A150" s="10"/>
      <c r="B150" s="10" t="s">
        <v>185</v>
      </c>
      <c r="C150" s="10">
        <v>19253.900000000001</v>
      </c>
      <c r="D150" s="10"/>
    </row>
    <row r="151" spans="1:4" x14ac:dyDescent="0.2">
      <c r="A151" s="10"/>
      <c r="B151" s="10" t="s">
        <v>39</v>
      </c>
      <c r="C151" s="10"/>
      <c r="D151" s="10"/>
    </row>
    <row r="152" spans="1:4" ht="16" x14ac:dyDescent="0.2">
      <c r="A152" s="10"/>
      <c r="B152" s="11" t="s">
        <v>40</v>
      </c>
      <c r="C152" s="10"/>
      <c r="D152" s="10"/>
    </row>
    <row r="153" spans="1:4" x14ac:dyDescent="0.2">
      <c r="A153" s="10"/>
      <c r="B153" s="10" t="s">
        <v>41</v>
      </c>
      <c r="C153" s="10">
        <v>7500</v>
      </c>
      <c r="D153" s="10"/>
    </row>
    <row r="154" spans="1:4" x14ac:dyDescent="0.2">
      <c r="A154" s="10"/>
      <c r="B154" s="10" t="s">
        <v>42</v>
      </c>
      <c r="C154" s="10"/>
      <c r="D154" s="10"/>
    </row>
    <row r="155" spans="1:4" x14ac:dyDescent="0.2">
      <c r="A155" s="10"/>
      <c r="B155" s="10" t="s">
        <v>43</v>
      </c>
      <c r="C155" s="10">
        <v>44201</v>
      </c>
      <c r="D155" s="10"/>
    </row>
    <row r="156" spans="1:4" x14ac:dyDescent="0.2">
      <c r="A156" s="10"/>
      <c r="B156" s="10" t="s">
        <v>44</v>
      </c>
      <c r="C156" s="10"/>
      <c r="D156" s="10"/>
    </row>
    <row r="157" spans="1:4" x14ac:dyDescent="0.2">
      <c r="A157" s="10"/>
      <c r="B157" s="10" t="s">
        <v>45</v>
      </c>
      <c r="C157" s="10"/>
      <c r="D157" s="10">
        <v>26658</v>
      </c>
    </row>
    <row r="158" spans="1:4" x14ac:dyDescent="0.2">
      <c r="A158" s="10"/>
      <c r="B158" s="10" t="s">
        <v>46</v>
      </c>
      <c r="C158" s="10"/>
      <c r="D158" s="10">
        <v>33090</v>
      </c>
    </row>
    <row r="159" spans="1:4" x14ac:dyDescent="0.2">
      <c r="A159" s="10"/>
      <c r="B159" s="10" t="s">
        <v>47</v>
      </c>
      <c r="C159" s="10"/>
      <c r="D159" s="10">
        <v>6540</v>
      </c>
    </row>
    <row r="160" spans="1:4" x14ac:dyDescent="0.2">
      <c r="A160" s="10"/>
      <c r="B160" s="10" t="s">
        <v>48</v>
      </c>
      <c r="C160" s="10"/>
      <c r="D160" s="10">
        <v>15465</v>
      </c>
    </row>
    <row r="161" spans="1:5" ht="14.25" customHeight="1" x14ac:dyDescent="0.2">
      <c r="B161" s="22" t="s">
        <v>49</v>
      </c>
      <c r="C161" s="14">
        <f>SUM(C145:C158)</f>
        <v>125954.9</v>
      </c>
      <c r="D161" s="14">
        <f>+D157+D160+D158+D159</f>
        <v>81753</v>
      </c>
      <c r="E161" s="20">
        <f>+C155/C161</f>
        <v>0.35092719695700608</v>
      </c>
    </row>
    <row r="163" spans="1:5" x14ac:dyDescent="0.2">
      <c r="A163" s="10">
        <v>1871</v>
      </c>
      <c r="B163" s="10" t="s">
        <v>36</v>
      </c>
      <c r="C163" s="10">
        <v>26137.5</v>
      </c>
      <c r="D163" s="10"/>
    </row>
    <row r="164" spans="1:5" x14ac:dyDescent="0.2">
      <c r="A164" s="10"/>
      <c r="B164" s="10" t="s">
        <v>37</v>
      </c>
      <c r="C164" s="10">
        <v>10000</v>
      </c>
      <c r="D164" s="10"/>
    </row>
    <row r="165" spans="1:5" x14ac:dyDescent="0.2">
      <c r="A165" s="10"/>
      <c r="B165" s="10" t="s">
        <v>38</v>
      </c>
      <c r="C165" s="10"/>
      <c r="D165" s="10"/>
    </row>
    <row r="166" spans="1:5" x14ac:dyDescent="0.2">
      <c r="A166" s="10"/>
      <c r="B166" s="10" t="s">
        <v>183</v>
      </c>
      <c r="C166" s="10"/>
      <c r="D166" s="10"/>
    </row>
    <row r="167" spans="1:5" x14ac:dyDescent="0.2">
      <c r="A167" s="10"/>
      <c r="B167" s="10" t="s">
        <v>184</v>
      </c>
      <c r="C167" s="10">
        <v>16000</v>
      </c>
      <c r="D167" s="10"/>
    </row>
    <row r="168" spans="1:5" x14ac:dyDescent="0.2">
      <c r="A168" s="10"/>
      <c r="B168" s="10" t="s">
        <v>185</v>
      </c>
      <c r="C168" s="10"/>
      <c r="D168" s="10"/>
    </row>
    <row r="169" spans="1:5" x14ac:dyDescent="0.2">
      <c r="A169" s="10"/>
      <c r="B169" s="10" t="s">
        <v>39</v>
      </c>
      <c r="C169" s="10"/>
      <c r="D169" s="10"/>
    </row>
    <row r="170" spans="1:5" ht="16" x14ac:dyDescent="0.2">
      <c r="A170" s="10"/>
      <c r="B170" s="11" t="s">
        <v>40</v>
      </c>
      <c r="C170" s="10">
        <v>2000</v>
      </c>
      <c r="D170" s="10"/>
    </row>
    <row r="171" spans="1:5" x14ac:dyDescent="0.2">
      <c r="A171" s="10"/>
      <c r="B171" s="10" t="s">
        <v>41</v>
      </c>
      <c r="C171" s="10"/>
      <c r="D171" s="10"/>
    </row>
    <row r="172" spans="1:5" x14ac:dyDescent="0.2">
      <c r="A172" s="10"/>
      <c r="B172" s="10" t="s">
        <v>42</v>
      </c>
      <c r="C172" s="10"/>
      <c r="D172" s="10"/>
    </row>
    <row r="173" spans="1:5" x14ac:dyDescent="0.2">
      <c r="A173" s="10"/>
      <c r="B173" s="10" t="s">
        <v>43</v>
      </c>
      <c r="C173" s="10">
        <v>42001</v>
      </c>
      <c r="D173" s="10"/>
    </row>
    <row r="174" spans="1:5" x14ac:dyDescent="0.2">
      <c r="A174" s="10"/>
      <c r="B174" s="10" t="s">
        <v>44</v>
      </c>
      <c r="C174" s="10"/>
      <c r="D174" s="10"/>
    </row>
    <row r="175" spans="1:5" x14ac:dyDescent="0.2">
      <c r="A175" s="10"/>
      <c r="B175" s="10" t="s">
        <v>45</v>
      </c>
      <c r="C175" s="10"/>
      <c r="D175" s="10">
        <v>18729</v>
      </c>
    </row>
    <row r="176" spans="1:5" x14ac:dyDescent="0.2">
      <c r="A176" s="10"/>
      <c r="B176" s="10" t="s">
        <v>46</v>
      </c>
      <c r="C176" s="10"/>
      <c r="D176" s="10">
        <v>40083.300000000003</v>
      </c>
    </row>
    <row r="177" spans="1:5" x14ac:dyDescent="0.2">
      <c r="A177" s="10"/>
      <c r="B177" s="10" t="s">
        <v>47</v>
      </c>
      <c r="C177" s="10"/>
      <c r="D177" s="10">
        <v>6540</v>
      </c>
    </row>
    <row r="178" spans="1:5" x14ac:dyDescent="0.2">
      <c r="A178" s="10"/>
      <c r="B178" s="10" t="s">
        <v>48</v>
      </c>
      <c r="C178" s="10"/>
      <c r="D178" s="10">
        <v>5560</v>
      </c>
    </row>
    <row r="179" spans="1:5" ht="14.25" customHeight="1" x14ac:dyDescent="0.2">
      <c r="B179" s="22" t="s">
        <v>49</v>
      </c>
      <c r="C179" s="14">
        <f>SUM(C163:C176)</f>
        <v>96138.5</v>
      </c>
      <c r="D179" s="14">
        <f>+D177+D178+D175+D176</f>
        <v>70912.3</v>
      </c>
      <c r="E179" s="20">
        <f>+C173/C179</f>
        <v>0.43688012606812049</v>
      </c>
    </row>
    <row r="180" spans="1:5" s="1" customFormat="1" ht="14.25" customHeight="1" x14ac:dyDescent="0.2">
      <c r="B180" s="23"/>
      <c r="E180" s="20"/>
    </row>
    <row r="181" spans="1:5" x14ac:dyDescent="0.2">
      <c r="A181" s="10">
        <v>1872</v>
      </c>
      <c r="B181" s="10" t="s">
        <v>36</v>
      </c>
      <c r="C181" s="10">
        <v>26590</v>
      </c>
      <c r="D181" s="10"/>
    </row>
    <row r="182" spans="1:5" x14ac:dyDescent="0.2">
      <c r="A182" s="10"/>
      <c r="B182" s="10" t="s">
        <v>37</v>
      </c>
      <c r="C182" s="10">
        <v>12000</v>
      </c>
      <c r="D182" s="10"/>
    </row>
    <row r="183" spans="1:5" x14ac:dyDescent="0.2">
      <c r="A183" s="10"/>
      <c r="B183" s="10" t="s">
        <v>38</v>
      </c>
      <c r="C183" s="10">
        <v>5000</v>
      </c>
      <c r="D183" s="10"/>
    </row>
    <row r="184" spans="1:5" x14ac:dyDescent="0.2">
      <c r="A184" s="10"/>
      <c r="B184" s="10" t="s">
        <v>183</v>
      </c>
      <c r="C184" s="10"/>
      <c r="D184" s="10"/>
    </row>
    <row r="185" spans="1:5" x14ac:dyDescent="0.2">
      <c r="A185" s="10"/>
      <c r="B185" s="10" t="s">
        <v>184</v>
      </c>
      <c r="C185" s="10"/>
      <c r="D185" s="10"/>
    </row>
    <row r="186" spans="1:5" x14ac:dyDescent="0.2">
      <c r="A186" s="10"/>
      <c r="B186" s="10" t="s">
        <v>185</v>
      </c>
      <c r="C186" s="10"/>
      <c r="D186" s="10"/>
    </row>
    <row r="187" spans="1:5" ht="16" x14ac:dyDescent="0.2">
      <c r="A187" s="10"/>
      <c r="B187" s="11" t="s">
        <v>40</v>
      </c>
      <c r="C187" s="10">
        <v>2000</v>
      </c>
      <c r="D187" s="10"/>
    </row>
    <row r="188" spans="1:5" x14ac:dyDescent="0.2">
      <c r="A188" s="10"/>
      <c r="B188" s="10" t="s">
        <v>41</v>
      </c>
      <c r="C188" s="10"/>
      <c r="D188" s="10"/>
    </row>
    <row r="189" spans="1:5" x14ac:dyDescent="0.2">
      <c r="A189" s="10"/>
      <c r="B189" s="10" t="s">
        <v>42</v>
      </c>
      <c r="C189" s="10">
        <v>100</v>
      </c>
      <c r="D189" s="10"/>
    </row>
    <row r="190" spans="1:5" x14ac:dyDescent="0.2">
      <c r="A190" s="10"/>
      <c r="B190" s="10" t="s">
        <v>43</v>
      </c>
      <c r="C190" s="10">
        <v>57288</v>
      </c>
      <c r="D190" s="10"/>
    </row>
    <row r="191" spans="1:5" x14ac:dyDescent="0.2">
      <c r="A191" s="10"/>
      <c r="B191" s="10" t="s">
        <v>44</v>
      </c>
      <c r="C191" s="10"/>
      <c r="D191" s="10"/>
    </row>
    <row r="192" spans="1:5" x14ac:dyDescent="0.2">
      <c r="A192" s="10"/>
      <c r="B192" s="10" t="s">
        <v>45</v>
      </c>
      <c r="C192" s="10"/>
      <c r="D192" s="10">
        <v>24093</v>
      </c>
    </row>
    <row r="193" spans="1:5" x14ac:dyDescent="0.2">
      <c r="A193" s="10"/>
      <c r="B193" s="10" t="s">
        <v>46</v>
      </c>
      <c r="C193" s="10"/>
      <c r="D193" s="10">
        <v>11340</v>
      </c>
    </row>
    <row r="194" spans="1:5" x14ac:dyDescent="0.2">
      <c r="A194" s="10"/>
      <c r="B194" s="10" t="s">
        <v>47</v>
      </c>
      <c r="C194" s="10"/>
      <c r="D194" s="10">
        <v>6540</v>
      </c>
    </row>
    <row r="195" spans="1:5" x14ac:dyDescent="0.2">
      <c r="A195" s="10"/>
      <c r="B195" s="10" t="s">
        <v>48</v>
      </c>
      <c r="C195" s="10"/>
      <c r="D195" s="10">
        <v>11160</v>
      </c>
    </row>
    <row r="196" spans="1:5" x14ac:dyDescent="0.2">
      <c r="A196" s="10"/>
      <c r="B196" s="10" t="s">
        <v>132</v>
      </c>
      <c r="C196" s="10"/>
      <c r="D196" s="10">
        <v>12400</v>
      </c>
    </row>
    <row r="197" spans="1:5" ht="14.25" customHeight="1" x14ac:dyDescent="0.2">
      <c r="B197" s="22" t="s">
        <v>49</v>
      </c>
      <c r="C197" s="14">
        <f>SUM(C181:C194)</f>
        <v>102978</v>
      </c>
      <c r="D197" s="14">
        <f>SUM(D192:D196)</f>
        <v>65533</v>
      </c>
      <c r="E197" s="20">
        <f>+C190/C197</f>
        <v>0.55631299889296748</v>
      </c>
    </row>
    <row r="199" spans="1:5" x14ac:dyDescent="0.2">
      <c r="A199" s="10">
        <v>1873</v>
      </c>
      <c r="B199" s="10" t="s">
        <v>36</v>
      </c>
      <c r="C199" s="10">
        <v>23165</v>
      </c>
      <c r="D199" s="10"/>
    </row>
    <row r="200" spans="1:5" x14ac:dyDescent="0.2">
      <c r="A200" s="10" t="s">
        <v>156</v>
      </c>
      <c r="B200" s="10" t="s">
        <v>86</v>
      </c>
      <c r="C200" s="10">
        <v>7101.35</v>
      </c>
      <c r="D200" s="10"/>
    </row>
    <row r="201" spans="1:5" x14ac:dyDescent="0.2">
      <c r="A201" s="10" t="s">
        <v>157</v>
      </c>
      <c r="B201" s="10" t="s">
        <v>158</v>
      </c>
      <c r="C201" s="10">
        <v>27015.200000000001</v>
      </c>
      <c r="D201" s="10"/>
    </row>
    <row r="202" spans="1:5" x14ac:dyDescent="0.2">
      <c r="A202" s="10"/>
      <c r="B202" s="10" t="s">
        <v>159</v>
      </c>
      <c r="C202" s="10">
        <v>35.200000000000003</v>
      </c>
      <c r="D202" s="10"/>
    </row>
    <row r="203" spans="1:5" x14ac:dyDescent="0.2">
      <c r="A203" s="10"/>
      <c r="B203" s="10" t="s">
        <v>144</v>
      </c>
      <c r="C203" s="10">
        <v>71.900000000000006</v>
      </c>
      <c r="D203" s="10"/>
    </row>
    <row r="204" spans="1:5" x14ac:dyDescent="0.2">
      <c r="A204" s="10"/>
      <c r="B204" s="10" t="s">
        <v>113</v>
      </c>
      <c r="C204" s="10">
        <v>732.3</v>
      </c>
      <c r="D204" s="10"/>
    </row>
    <row r="205" spans="1:5" x14ac:dyDescent="0.2">
      <c r="A205" s="10"/>
      <c r="B205" s="10" t="s">
        <v>160</v>
      </c>
      <c r="C205" s="10">
        <v>55380</v>
      </c>
      <c r="D205" s="10"/>
    </row>
    <row r="206" spans="1:5" x14ac:dyDescent="0.2">
      <c r="A206" s="10"/>
      <c r="B206" s="10" t="s">
        <v>161</v>
      </c>
      <c r="C206" s="10">
        <v>1626.87</v>
      </c>
      <c r="D206" s="10"/>
    </row>
    <row r="207" spans="1:5" x14ac:dyDescent="0.2">
      <c r="A207" s="10"/>
      <c r="B207" s="10" t="s">
        <v>162</v>
      </c>
      <c r="C207" s="10">
        <v>5705.8</v>
      </c>
      <c r="D207" s="10"/>
    </row>
    <row r="208" spans="1:5" x14ac:dyDescent="0.2">
      <c r="A208" s="10"/>
      <c r="B208" s="10" t="s">
        <v>163</v>
      </c>
      <c r="C208" s="10">
        <v>69778.45</v>
      </c>
      <c r="D208" s="10"/>
    </row>
    <row r="209" spans="1:4" x14ac:dyDescent="0.2">
      <c r="A209" s="10"/>
      <c r="B209" s="10" t="s">
        <v>164</v>
      </c>
      <c r="C209" s="10">
        <v>26832.92</v>
      </c>
      <c r="D209" s="10"/>
    </row>
    <row r="210" spans="1:4" x14ac:dyDescent="0.2">
      <c r="A210" s="10"/>
      <c r="B210" s="10" t="s">
        <v>165</v>
      </c>
      <c r="C210" s="10">
        <v>1600</v>
      </c>
      <c r="D210" s="10"/>
    </row>
    <row r="211" spans="1:4" x14ac:dyDescent="0.2">
      <c r="A211" s="10"/>
      <c r="B211" s="10" t="s">
        <v>166</v>
      </c>
      <c r="C211" s="10">
        <v>116.4</v>
      </c>
      <c r="D211" s="10"/>
    </row>
    <row r="212" spans="1:4" x14ac:dyDescent="0.2">
      <c r="A212" s="1"/>
      <c r="B212" s="1" t="s">
        <v>47</v>
      </c>
      <c r="C212" s="1"/>
      <c r="D212" s="9"/>
    </row>
    <row r="213" spans="1:4" x14ac:dyDescent="0.2">
      <c r="A213" s="1"/>
      <c r="B213" s="1" t="s">
        <v>48</v>
      </c>
      <c r="C213" s="1"/>
      <c r="D213" s="9"/>
    </row>
    <row r="214" spans="1:4" x14ac:dyDescent="0.2">
      <c r="A214" s="1"/>
      <c r="B214" s="1" t="s">
        <v>101</v>
      </c>
      <c r="C214" s="1"/>
      <c r="D214" s="9"/>
    </row>
    <row r="215" spans="1:4" x14ac:dyDescent="0.2">
      <c r="A215" s="1"/>
      <c r="B215" s="1" t="s">
        <v>147</v>
      </c>
      <c r="C215" s="1"/>
      <c r="D215" s="9"/>
    </row>
    <row r="216" spans="1:4" x14ac:dyDescent="0.2">
      <c r="A216" s="1"/>
      <c r="B216" s="1" t="s">
        <v>148</v>
      </c>
      <c r="C216" s="1"/>
      <c r="D216" s="9"/>
    </row>
    <row r="217" spans="1:4" x14ac:dyDescent="0.2">
      <c r="A217" s="1"/>
      <c r="B217" s="1" t="s">
        <v>149</v>
      </c>
      <c r="C217" s="1"/>
      <c r="D217" s="9"/>
    </row>
    <row r="218" spans="1:4" ht="16" thickBot="1" x14ac:dyDescent="0.25">
      <c r="A218" s="1"/>
      <c r="B218" s="1" t="s">
        <v>150</v>
      </c>
      <c r="C218" s="1">
        <f>SUM(C202:C217)</f>
        <v>161879.84</v>
      </c>
      <c r="D218" s="9"/>
    </row>
    <row r="219" spans="1:4" ht="16" thickBot="1" x14ac:dyDescent="0.25">
      <c r="B219" s="14" t="s">
        <v>14</v>
      </c>
      <c r="C219" s="14">
        <v>341754.23</v>
      </c>
      <c r="D219" s="379">
        <v>381041.23</v>
      </c>
    </row>
    <row r="221" spans="1:4" x14ac:dyDescent="0.2">
      <c r="A221" s="10">
        <v>1874</v>
      </c>
      <c r="B221" s="10" t="s">
        <v>36</v>
      </c>
      <c r="C221" s="10">
        <v>14813.82</v>
      </c>
      <c r="D221" s="10"/>
    </row>
    <row r="222" spans="1:4" x14ac:dyDescent="0.2">
      <c r="A222" s="10" t="s">
        <v>151</v>
      </c>
      <c r="B222" s="10" t="s">
        <v>37</v>
      </c>
      <c r="C222" s="10"/>
      <c r="D222" s="10"/>
    </row>
    <row r="223" spans="1:4" x14ac:dyDescent="0.2">
      <c r="A223" s="10"/>
      <c r="B223" s="10" t="s">
        <v>38</v>
      </c>
      <c r="C223" s="10">
        <v>5807.25</v>
      </c>
      <c r="D223" s="10"/>
    </row>
    <row r="224" spans="1:4" x14ac:dyDescent="0.2">
      <c r="A224" s="10"/>
      <c r="B224" s="10" t="s">
        <v>140</v>
      </c>
      <c r="C224" s="10"/>
      <c r="D224" s="10"/>
    </row>
    <row r="225" spans="1:4" ht="16" x14ac:dyDescent="0.2">
      <c r="A225" s="10"/>
      <c r="B225" s="11" t="s">
        <v>40</v>
      </c>
      <c r="C225" s="10"/>
      <c r="D225" s="10"/>
    </row>
    <row r="226" spans="1:4" x14ac:dyDescent="0.2">
      <c r="A226" s="10"/>
      <c r="B226" s="10" t="s">
        <v>41</v>
      </c>
      <c r="C226" s="10">
        <v>12</v>
      </c>
      <c r="D226" s="10">
        <f ca="1">SUM(D226)</f>
        <v>0</v>
      </c>
    </row>
    <row r="227" spans="1:4" x14ac:dyDescent="0.2">
      <c r="A227" s="10"/>
      <c r="B227" s="10" t="s">
        <v>42</v>
      </c>
      <c r="C227" s="10">
        <v>1038.72</v>
      </c>
      <c r="D227" s="10">
        <f t="shared" ref="D227:D239" ca="1" si="0">SUM(D227)</f>
        <v>0</v>
      </c>
    </row>
    <row r="228" spans="1:4" x14ac:dyDescent="0.2">
      <c r="A228" s="10"/>
      <c r="B228" s="10" t="s">
        <v>152</v>
      </c>
      <c r="C228" s="10">
        <v>19966.599999999999</v>
      </c>
      <c r="D228" s="10">
        <f t="shared" ca="1" si="0"/>
        <v>0</v>
      </c>
    </row>
    <row r="229" spans="1:4" x14ac:dyDescent="0.2">
      <c r="A229" s="10"/>
      <c r="B229" s="10" t="s">
        <v>153</v>
      </c>
      <c r="C229" s="10">
        <v>98.67</v>
      </c>
      <c r="D229" s="10">
        <f t="shared" ca="1" si="0"/>
        <v>0</v>
      </c>
    </row>
    <row r="230" spans="1:4" x14ac:dyDescent="0.2">
      <c r="A230" s="10"/>
      <c r="B230" s="10" t="s">
        <v>143</v>
      </c>
      <c r="C230" s="10"/>
      <c r="D230" s="10">
        <f t="shared" ca="1" si="0"/>
        <v>0</v>
      </c>
    </row>
    <row r="231" spans="1:4" x14ac:dyDescent="0.2">
      <c r="A231" s="10"/>
      <c r="B231" s="10" t="s">
        <v>144</v>
      </c>
      <c r="C231" s="10">
        <v>154.30000000000001</v>
      </c>
      <c r="D231" s="10">
        <f t="shared" ca="1" si="0"/>
        <v>0</v>
      </c>
    </row>
    <row r="232" spans="1:4" x14ac:dyDescent="0.2">
      <c r="A232" s="10"/>
      <c r="B232" s="10" t="s">
        <v>145</v>
      </c>
      <c r="C232" s="10">
        <v>17827.32</v>
      </c>
      <c r="D232" s="10">
        <f t="shared" ca="1" si="0"/>
        <v>0</v>
      </c>
    </row>
    <row r="233" spans="1:4" x14ac:dyDescent="0.2">
      <c r="A233" s="10"/>
      <c r="B233" s="10" t="s">
        <v>154</v>
      </c>
      <c r="C233" s="10">
        <v>24000</v>
      </c>
      <c r="D233" s="10">
        <f t="shared" ca="1" si="0"/>
        <v>0</v>
      </c>
    </row>
    <row r="234" spans="1:4" x14ac:dyDescent="0.2">
      <c r="A234" s="10"/>
      <c r="B234" s="41" t="s">
        <v>155</v>
      </c>
      <c r="C234" s="10">
        <f>SUM(C213:C233)</f>
        <v>587352.75</v>
      </c>
      <c r="D234" s="10">
        <f t="shared" ca="1" si="0"/>
        <v>0</v>
      </c>
    </row>
    <row r="235" spans="1:4" x14ac:dyDescent="0.2">
      <c r="A235" s="10"/>
      <c r="B235" s="10" t="s">
        <v>45</v>
      </c>
      <c r="C235" s="10"/>
      <c r="D235" s="10">
        <f t="shared" ca="1" si="0"/>
        <v>0</v>
      </c>
    </row>
    <row r="236" spans="1:4" x14ac:dyDescent="0.2">
      <c r="A236" s="10"/>
      <c r="B236" s="10" t="s">
        <v>46</v>
      </c>
      <c r="C236" s="10"/>
      <c r="D236" s="10">
        <f t="shared" ca="1" si="0"/>
        <v>0</v>
      </c>
    </row>
    <row r="237" spans="1:4" x14ac:dyDescent="0.2">
      <c r="A237" s="10"/>
      <c r="B237" s="10" t="s">
        <v>47</v>
      </c>
      <c r="C237" s="10"/>
      <c r="D237" s="10">
        <f t="shared" ca="1" si="0"/>
        <v>0</v>
      </c>
    </row>
    <row r="238" spans="1:4" x14ac:dyDescent="0.2">
      <c r="A238" s="10"/>
      <c r="B238" s="10" t="s">
        <v>48</v>
      </c>
      <c r="C238" s="10"/>
      <c r="D238" s="10">
        <f t="shared" ca="1" si="0"/>
        <v>0</v>
      </c>
    </row>
    <row r="239" spans="1:4" x14ac:dyDescent="0.2">
      <c r="A239" s="10"/>
      <c r="B239" s="10" t="s">
        <v>101</v>
      </c>
      <c r="C239" s="10"/>
      <c r="D239" s="10">
        <f t="shared" ca="1" si="0"/>
        <v>0</v>
      </c>
    </row>
    <row r="240" spans="1:4" x14ac:dyDescent="0.2">
      <c r="A240" s="10"/>
      <c r="B240" s="10" t="s">
        <v>213</v>
      </c>
      <c r="C240" s="10"/>
      <c r="D240" s="10">
        <v>2471.5</v>
      </c>
    </row>
    <row r="241" spans="1:5" x14ac:dyDescent="0.2">
      <c r="A241" s="10"/>
      <c r="B241" s="10" t="s">
        <v>214</v>
      </c>
      <c r="C241" s="10"/>
      <c r="D241" s="10">
        <v>8551.2999999999993</v>
      </c>
    </row>
    <row r="242" spans="1:5" x14ac:dyDescent="0.2">
      <c r="A242" s="10"/>
      <c r="B242" s="10" t="s">
        <v>215</v>
      </c>
      <c r="C242" s="10"/>
      <c r="D242" s="10">
        <v>9899.2999999999993</v>
      </c>
    </row>
    <row r="243" spans="1:5" x14ac:dyDescent="0.2">
      <c r="A243" s="10"/>
      <c r="B243" s="10" t="s">
        <v>216</v>
      </c>
      <c r="C243" s="10"/>
      <c r="D243" s="10">
        <v>23707.599999999999</v>
      </c>
    </row>
    <row r="244" spans="1:5" x14ac:dyDescent="0.2">
      <c r="A244" s="10"/>
      <c r="B244" s="10" t="s">
        <v>217</v>
      </c>
      <c r="C244" s="10"/>
      <c r="D244" s="10">
        <v>832.15</v>
      </c>
    </row>
    <row r="245" spans="1:5" x14ac:dyDescent="0.2">
      <c r="B245" s="14" t="s">
        <v>14</v>
      </c>
      <c r="C245">
        <f>SUM(C221:C244)</f>
        <v>671071.42999999993</v>
      </c>
      <c r="D245" s="45">
        <f>+D240+D241+D242+D244+D243</f>
        <v>45461.85</v>
      </c>
      <c r="E245" s="20">
        <f>+C233/C245</f>
        <v>3.5763704021790944E-2</v>
      </c>
    </row>
    <row r="247" spans="1:5" x14ac:dyDescent="0.2">
      <c r="A247" s="10">
        <v>1875</v>
      </c>
      <c r="B247" s="10" t="s">
        <v>36</v>
      </c>
      <c r="C247" s="10">
        <v>14192.07</v>
      </c>
      <c r="D247" s="10"/>
    </row>
    <row r="248" spans="1:5" x14ac:dyDescent="0.2">
      <c r="A248" s="10" t="s">
        <v>138</v>
      </c>
      <c r="B248" s="10" t="s">
        <v>37</v>
      </c>
      <c r="C248" s="10"/>
      <c r="D248" s="10"/>
    </row>
    <row r="249" spans="1:5" x14ac:dyDescent="0.2">
      <c r="A249" s="10" t="s">
        <v>139</v>
      </c>
      <c r="B249" s="10" t="s">
        <v>38</v>
      </c>
      <c r="C249" s="10">
        <v>4561</v>
      </c>
      <c r="D249" s="10"/>
    </row>
    <row r="250" spans="1:5" x14ac:dyDescent="0.2">
      <c r="A250" s="10"/>
      <c r="B250" s="10" t="s">
        <v>140</v>
      </c>
      <c r="C250" s="10">
        <v>18420.2</v>
      </c>
      <c r="D250" s="10"/>
    </row>
    <row r="251" spans="1:5" ht="16" x14ac:dyDescent="0.2">
      <c r="A251" s="10"/>
      <c r="B251" s="11" t="s">
        <v>40</v>
      </c>
      <c r="C251" s="10"/>
      <c r="D251" s="10"/>
    </row>
    <row r="252" spans="1:5" x14ac:dyDescent="0.2">
      <c r="A252" s="10"/>
      <c r="B252" s="10" t="s">
        <v>41</v>
      </c>
      <c r="C252" s="10">
        <v>132.80000000000001</v>
      </c>
      <c r="D252" s="10"/>
    </row>
    <row r="253" spans="1:5" x14ac:dyDescent="0.2">
      <c r="A253" s="10"/>
      <c r="B253" s="10" t="s">
        <v>42</v>
      </c>
      <c r="C253" s="10">
        <v>2777.9</v>
      </c>
      <c r="D253" s="10"/>
    </row>
    <row r="254" spans="1:5" x14ac:dyDescent="0.2">
      <c r="A254" s="10"/>
      <c r="B254" s="10" t="s">
        <v>141</v>
      </c>
      <c r="C254" s="10">
        <v>10000</v>
      </c>
      <c r="D254" s="10"/>
    </row>
    <row r="255" spans="1:5" x14ac:dyDescent="0.2">
      <c r="A255" s="10"/>
      <c r="B255" s="10" t="s">
        <v>142</v>
      </c>
      <c r="C255" s="10">
        <v>400</v>
      </c>
      <c r="D255" s="10"/>
    </row>
    <row r="256" spans="1:5" x14ac:dyDescent="0.2">
      <c r="A256" s="10"/>
      <c r="B256" s="10" t="s">
        <v>143</v>
      </c>
      <c r="C256" s="10">
        <v>16000</v>
      </c>
      <c r="D256" s="10"/>
    </row>
    <row r="257" spans="1:1468" x14ac:dyDescent="0.2">
      <c r="A257" s="10"/>
      <c r="B257" s="10" t="s">
        <v>144</v>
      </c>
      <c r="C257" s="10">
        <v>31.3</v>
      </c>
      <c r="D257" s="10"/>
    </row>
    <row r="258" spans="1:1468" x14ac:dyDescent="0.2">
      <c r="A258" s="10"/>
      <c r="B258" s="10" t="s">
        <v>145</v>
      </c>
      <c r="C258" s="10">
        <v>16024.85</v>
      </c>
      <c r="D258" s="10"/>
    </row>
    <row r="259" spans="1:1468" x14ac:dyDescent="0.2">
      <c r="A259" s="10"/>
      <c r="B259" s="10" t="s">
        <v>137</v>
      </c>
      <c r="C259" s="10"/>
      <c r="D259" s="10"/>
    </row>
    <row r="260" spans="1:1468" x14ac:dyDescent="0.2">
      <c r="A260" s="10"/>
      <c r="B260" s="10" t="s">
        <v>146</v>
      </c>
      <c r="C260" s="10"/>
      <c r="D260" s="10">
        <v>56</v>
      </c>
    </row>
    <row r="261" spans="1:1468" x14ac:dyDescent="0.2">
      <c r="A261" s="10"/>
      <c r="B261" s="10" t="s">
        <v>45</v>
      </c>
      <c r="C261" s="10"/>
      <c r="D261" s="10">
        <v>7614.17</v>
      </c>
    </row>
    <row r="262" spans="1:1468" x14ac:dyDescent="0.2">
      <c r="A262" s="10"/>
      <c r="B262" s="10" t="s">
        <v>46</v>
      </c>
      <c r="C262" s="10"/>
      <c r="D262" s="10">
        <v>49293</v>
      </c>
    </row>
    <row r="263" spans="1:1468" x14ac:dyDescent="0.2">
      <c r="A263" s="10"/>
      <c r="B263" s="10" t="s">
        <v>47</v>
      </c>
      <c r="C263" s="10"/>
      <c r="D263" s="10">
        <v>4585.25</v>
      </c>
    </row>
    <row r="264" spans="1:1468" x14ac:dyDescent="0.2">
      <c r="A264" s="10"/>
      <c r="B264" s="10" t="s">
        <v>48</v>
      </c>
      <c r="C264" s="10"/>
      <c r="D264" s="10">
        <v>4953.55</v>
      </c>
    </row>
    <row r="265" spans="1:1468" x14ac:dyDescent="0.2">
      <c r="A265" s="10"/>
      <c r="B265" s="10" t="s">
        <v>101</v>
      </c>
      <c r="C265" s="10"/>
      <c r="D265" s="10">
        <v>1327.15</v>
      </c>
    </row>
    <row r="266" spans="1:1468" x14ac:dyDescent="0.2">
      <c r="A266" s="10"/>
      <c r="B266" s="10" t="s">
        <v>147</v>
      </c>
      <c r="C266" s="10"/>
      <c r="D266" s="10"/>
    </row>
    <row r="267" spans="1:1468" x14ac:dyDescent="0.2">
      <c r="A267" s="10"/>
      <c r="B267" s="10" t="s">
        <v>148</v>
      </c>
      <c r="C267" s="10"/>
      <c r="D267" s="10"/>
    </row>
    <row r="268" spans="1:1468" x14ac:dyDescent="0.2">
      <c r="A268" s="10"/>
      <c r="B268" s="10" t="s">
        <v>149</v>
      </c>
      <c r="C268" s="10"/>
      <c r="D268" s="10"/>
    </row>
    <row r="269" spans="1:1468" x14ac:dyDescent="0.2">
      <c r="A269" s="10"/>
      <c r="B269" s="10" t="s">
        <v>150</v>
      </c>
      <c r="C269" s="10"/>
      <c r="D269" s="10"/>
    </row>
    <row r="270" spans="1:1468" x14ac:dyDescent="0.2">
      <c r="B270" s="14" t="s">
        <v>14</v>
      </c>
      <c r="C270" s="14">
        <f>SUM(C247:C268)</f>
        <v>82540.12000000001</v>
      </c>
      <c r="D270" s="14">
        <f>SUM(D260:D269)</f>
        <v>67829.119999999995</v>
      </c>
      <c r="E270" s="20">
        <f>+C259/C270</f>
        <v>0</v>
      </c>
    </row>
    <row r="272" spans="1:1468" s="10" customFormat="1" x14ac:dyDescent="0.2">
      <c r="A272" s="10">
        <v>1876</v>
      </c>
      <c r="B272" s="10" t="s">
        <v>36</v>
      </c>
      <c r="C272" s="10">
        <v>23481.01</v>
      </c>
      <c r="E272" s="2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  <c r="OO272" s="1"/>
      <c r="OP272" s="1"/>
      <c r="OQ272" s="1"/>
      <c r="OR272" s="1"/>
      <c r="OS272" s="1"/>
      <c r="OT272" s="1"/>
      <c r="OU272" s="1"/>
      <c r="OV272" s="1"/>
      <c r="OW272" s="1"/>
      <c r="OX272" s="1"/>
      <c r="OY272" s="1"/>
      <c r="OZ272" s="1"/>
      <c r="PA272" s="1"/>
      <c r="PB272" s="1"/>
      <c r="PC272" s="1"/>
      <c r="PD272" s="1"/>
      <c r="PE272" s="1"/>
      <c r="PF272" s="1"/>
      <c r="PG272" s="1"/>
      <c r="PH272" s="1"/>
      <c r="PI272" s="1"/>
      <c r="PJ272" s="1"/>
      <c r="PK272" s="1"/>
      <c r="PL272" s="1"/>
      <c r="PM272" s="1"/>
      <c r="PN272" s="1"/>
      <c r="PO272" s="1"/>
      <c r="PP272" s="1"/>
      <c r="PQ272" s="1"/>
      <c r="PR272" s="1"/>
      <c r="PS272" s="1"/>
      <c r="PT272" s="1"/>
      <c r="PU272" s="1"/>
      <c r="PV272" s="1"/>
      <c r="PW272" s="1"/>
      <c r="PX272" s="1"/>
      <c r="PY272" s="1"/>
      <c r="PZ272" s="1"/>
      <c r="QA272" s="1"/>
      <c r="QB272" s="1"/>
      <c r="QC272" s="1"/>
      <c r="QD272" s="1"/>
      <c r="QE272" s="1"/>
      <c r="QF272" s="1"/>
      <c r="QG272" s="1"/>
      <c r="QH272" s="1"/>
      <c r="QI272" s="1"/>
      <c r="QJ272" s="1"/>
      <c r="QK272" s="1"/>
      <c r="QL272" s="1"/>
      <c r="QM272" s="1"/>
      <c r="QN272" s="1"/>
      <c r="QO272" s="1"/>
      <c r="QP272" s="1"/>
      <c r="QQ272" s="1"/>
      <c r="QR272" s="1"/>
      <c r="QS272" s="1"/>
      <c r="QT272" s="1"/>
      <c r="QU272" s="1"/>
      <c r="QV272" s="1"/>
      <c r="QW272" s="1"/>
      <c r="QX272" s="1"/>
      <c r="QY272" s="1"/>
      <c r="QZ272" s="1"/>
      <c r="RA272" s="1"/>
      <c r="RB272" s="1"/>
      <c r="RC272" s="1"/>
      <c r="RD272" s="1"/>
      <c r="RE272" s="1"/>
      <c r="RF272" s="1"/>
      <c r="RG272" s="1"/>
      <c r="RH272" s="1"/>
      <c r="RI272" s="1"/>
      <c r="RJ272" s="1"/>
      <c r="RK272" s="1"/>
      <c r="RL272" s="1"/>
      <c r="RM272" s="1"/>
      <c r="RN272" s="1"/>
      <c r="RO272" s="1"/>
      <c r="RP272" s="1"/>
      <c r="RQ272" s="1"/>
      <c r="RR272" s="1"/>
      <c r="RS272" s="1"/>
      <c r="RT272" s="1"/>
      <c r="RU272" s="1"/>
      <c r="RV272" s="1"/>
      <c r="RW272" s="1"/>
      <c r="RX272" s="1"/>
      <c r="RY272" s="1"/>
      <c r="RZ272" s="1"/>
      <c r="SA272" s="1"/>
      <c r="SB272" s="1"/>
      <c r="SC272" s="1"/>
      <c r="SD272" s="1"/>
      <c r="SE272" s="1"/>
      <c r="SF272" s="1"/>
      <c r="SG272" s="1"/>
      <c r="SH272" s="1"/>
      <c r="SI272" s="1"/>
      <c r="SJ272" s="1"/>
      <c r="SK272" s="1"/>
      <c r="SL272" s="1"/>
      <c r="SM272" s="1"/>
      <c r="SN272" s="1"/>
      <c r="SO272" s="1"/>
      <c r="SP272" s="1"/>
      <c r="SQ272" s="1"/>
      <c r="SR272" s="1"/>
      <c r="SS272" s="1"/>
      <c r="ST272" s="1"/>
      <c r="SU272" s="1"/>
      <c r="SV272" s="1"/>
      <c r="SW272" s="1"/>
      <c r="SX272" s="1"/>
      <c r="SY272" s="1"/>
      <c r="SZ272" s="1"/>
      <c r="TA272" s="1"/>
      <c r="TB272" s="1"/>
      <c r="TC272" s="1"/>
      <c r="TD272" s="1"/>
      <c r="TE272" s="1"/>
      <c r="TF272" s="1"/>
      <c r="TG272" s="1"/>
      <c r="TH272" s="1"/>
      <c r="TI272" s="1"/>
      <c r="TJ272" s="1"/>
      <c r="TK272" s="1"/>
      <c r="TL272" s="1"/>
      <c r="TM272" s="1"/>
      <c r="TN272" s="1"/>
      <c r="TO272" s="1"/>
      <c r="TP272" s="1"/>
      <c r="TQ272" s="1"/>
      <c r="TR272" s="1"/>
      <c r="TS272" s="1"/>
      <c r="TT272" s="1"/>
      <c r="TU272" s="1"/>
      <c r="TV272" s="1"/>
      <c r="TW272" s="1"/>
      <c r="TX272" s="1"/>
      <c r="TY272" s="1"/>
      <c r="TZ272" s="1"/>
      <c r="UA272" s="1"/>
      <c r="UB272" s="1"/>
      <c r="UC272" s="1"/>
      <c r="UD272" s="1"/>
      <c r="UE272" s="1"/>
      <c r="UF272" s="1"/>
      <c r="UG272" s="1"/>
      <c r="UH272" s="1"/>
      <c r="UI272" s="1"/>
      <c r="UJ272" s="1"/>
      <c r="UK272" s="1"/>
      <c r="UL272" s="1"/>
      <c r="UM272" s="1"/>
      <c r="UN272" s="1"/>
      <c r="UO272" s="1"/>
      <c r="UP272" s="1"/>
      <c r="UQ272" s="1"/>
      <c r="UR272" s="1"/>
      <c r="US272" s="1"/>
      <c r="UT272" s="1"/>
      <c r="UU272" s="1"/>
      <c r="UV272" s="1"/>
      <c r="UW272" s="1"/>
      <c r="UX272" s="1"/>
      <c r="UY272" s="1"/>
      <c r="UZ272" s="1"/>
      <c r="VA272" s="1"/>
      <c r="VB272" s="1"/>
      <c r="VC272" s="1"/>
      <c r="VD272" s="1"/>
      <c r="VE272" s="1"/>
      <c r="VF272" s="1"/>
      <c r="VG272" s="1"/>
      <c r="VH272" s="1"/>
      <c r="VI272" s="1"/>
      <c r="VJ272" s="1"/>
      <c r="VK272" s="1"/>
      <c r="VL272" s="1"/>
      <c r="VM272" s="1"/>
      <c r="VN272" s="1"/>
      <c r="VO272" s="1"/>
      <c r="VP272" s="1"/>
      <c r="VQ272" s="1"/>
      <c r="VR272" s="1"/>
      <c r="VS272" s="1"/>
      <c r="VT272" s="1"/>
      <c r="VU272" s="1"/>
      <c r="VV272" s="1"/>
      <c r="VW272" s="1"/>
      <c r="VX272" s="1"/>
      <c r="VY272" s="1"/>
      <c r="VZ272" s="1"/>
      <c r="WA272" s="1"/>
      <c r="WB272" s="1"/>
      <c r="WC272" s="1"/>
      <c r="WD272" s="1"/>
      <c r="WE272" s="1"/>
      <c r="WF272" s="1"/>
      <c r="WG272" s="1"/>
      <c r="WH272" s="1"/>
      <c r="WI272" s="1"/>
      <c r="WJ272" s="1"/>
      <c r="WK272" s="1"/>
      <c r="WL272" s="1"/>
      <c r="WM272" s="1"/>
      <c r="WN272" s="1"/>
      <c r="WO272" s="1"/>
      <c r="WP272" s="1"/>
      <c r="WQ272" s="1"/>
      <c r="WR272" s="1"/>
      <c r="WS272" s="1"/>
      <c r="WT272" s="1"/>
      <c r="WU272" s="1"/>
      <c r="WV272" s="1"/>
      <c r="WW272" s="1"/>
      <c r="WX272" s="1"/>
      <c r="WY272" s="1"/>
      <c r="WZ272" s="1"/>
      <c r="XA272" s="1"/>
      <c r="XB272" s="1"/>
      <c r="XC272" s="1"/>
      <c r="XD272" s="1"/>
      <c r="XE272" s="1"/>
      <c r="XF272" s="1"/>
      <c r="XG272" s="1"/>
      <c r="XH272" s="1"/>
      <c r="XI272" s="1"/>
      <c r="XJ272" s="1"/>
      <c r="XK272" s="1"/>
      <c r="XL272" s="1"/>
      <c r="XM272" s="1"/>
      <c r="XN272" s="1"/>
      <c r="XO272" s="1"/>
      <c r="XP272" s="1"/>
      <c r="XQ272" s="1"/>
      <c r="XR272" s="1"/>
      <c r="XS272" s="1"/>
      <c r="XT272" s="1"/>
      <c r="XU272" s="1"/>
      <c r="XV272" s="1"/>
      <c r="XW272" s="1"/>
      <c r="XX272" s="1"/>
      <c r="XY272" s="1"/>
      <c r="XZ272" s="1"/>
      <c r="YA272" s="1"/>
      <c r="YB272" s="1"/>
      <c r="YC272" s="1"/>
      <c r="YD272" s="1"/>
      <c r="YE272" s="1"/>
      <c r="YF272" s="1"/>
      <c r="YG272" s="1"/>
      <c r="YH272" s="1"/>
      <c r="YI272" s="1"/>
      <c r="YJ272" s="1"/>
      <c r="YK272" s="1"/>
      <c r="YL272" s="1"/>
      <c r="YM272" s="1"/>
      <c r="YN272" s="1"/>
      <c r="YO272" s="1"/>
      <c r="YP272" s="1"/>
      <c r="YQ272" s="1"/>
      <c r="YR272" s="1"/>
      <c r="YS272" s="1"/>
      <c r="YT272" s="1"/>
      <c r="YU272" s="1"/>
      <c r="YV272" s="1"/>
      <c r="YW272" s="1"/>
      <c r="YX272" s="1"/>
      <c r="YY272" s="1"/>
      <c r="YZ272" s="1"/>
      <c r="ZA272" s="1"/>
      <c r="ZB272" s="1"/>
      <c r="ZC272" s="1"/>
      <c r="ZD272" s="1"/>
      <c r="ZE272" s="1"/>
      <c r="ZF272" s="1"/>
      <c r="ZG272" s="1"/>
      <c r="ZH272" s="1"/>
      <c r="ZI272" s="1"/>
      <c r="ZJ272" s="1"/>
      <c r="ZK272" s="1"/>
      <c r="ZL272" s="1"/>
      <c r="ZM272" s="1"/>
      <c r="ZN272" s="1"/>
      <c r="ZO272" s="1"/>
      <c r="ZP272" s="1"/>
      <c r="ZQ272" s="1"/>
      <c r="ZR272" s="1"/>
      <c r="ZS272" s="1"/>
      <c r="ZT272" s="1"/>
      <c r="ZU272" s="1"/>
      <c r="ZV272" s="1"/>
      <c r="ZW272" s="1"/>
      <c r="ZX272" s="1"/>
      <c r="ZY272" s="1"/>
      <c r="ZZ272" s="1"/>
      <c r="AAA272" s="1"/>
      <c r="AAB272" s="1"/>
      <c r="AAC272" s="1"/>
      <c r="AAD272" s="1"/>
      <c r="AAE272" s="1"/>
      <c r="AAF272" s="1"/>
      <c r="AAG272" s="1"/>
      <c r="AAH272" s="1"/>
      <c r="AAI272" s="1"/>
      <c r="AAJ272" s="1"/>
      <c r="AAK272" s="1"/>
      <c r="AAL272" s="1"/>
      <c r="AAM272" s="1"/>
      <c r="AAN272" s="1"/>
      <c r="AAO272" s="1"/>
      <c r="AAP272" s="1"/>
      <c r="AAQ272" s="1"/>
      <c r="AAR272" s="1"/>
      <c r="AAS272" s="1"/>
      <c r="AAT272" s="1"/>
      <c r="AAU272" s="1"/>
      <c r="AAV272" s="1"/>
      <c r="AAW272" s="1"/>
      <c r="AAX272" s="1"/>
      <c r="AAY272" s="1"/>
      <c r="AAZ272" s="1"/>
      <c r="ABA272" s="1"/>
      <c r="ABB272" s="1"/>
      <c r="ABC272" s="1"/>
      <c r="ABD272" s="1"/>
      <c r="ABE272" s="1"/>
      <c r="ABF272" s="1"/>
      <c r="ABG272" s="1"/>
      <c r="ABH272" s="1"/>
      <c r="ABI272" s="1"/>
      <c r="ABJ272" s="1"/>
      <c r="ABK272" s="1"/>
      <c r="ABL272" s="1"/>
      <c r="ABM272" s="1"/>
      <c r="ABN272" s="1"/>
      <c r="ABO272" s="1"/>
      <c r="ABP272" s="1"/>
      <c r="ABQ272" s="1"/>
      <c r="ABR272" s="1"/>
      <c r="ABS272" s="1"/>
      <c r="ABT272" s="1"/>
      <c r="ABU272" s="1"/>
      <c r="ABV272" s="1"/>
      <c r="ABW272" s="1"/>
      <c r="ABX272" s="1"/>
      <c r="ABY272" s="1"/>
      <c r="ABZ272" s="1"/>
      <c r="ACA272" s="1"/>
      <c r="ACB272" s="1"/>
      <c r="ACC272" s="1"/>
      <c r="ACD272" s="1"/>
      <c r="ACE272" s="1"/>
      <c r="ACF272" s="1"/>
      <c r="ACG272" s="1"/>
      <c r="ACH272" s="1"/>
      <c r="ACI272" s="1"/>
      <c r="ACJ272" s="1"/>
      <c r="ACK272" s="1"/>
      <c r="ACL272" s="1"/>
      <c r="ACM272" s="1"/>
      <c r="ACN272" s="1"/>
      <c r="ACO272" s="1"/>
      <c r="ACP272" s="1"/>
      <c r="ACQ272" s="1"/>
      <c r="ACR272" s="1"/>
      <c r="ACS272" s="1"/>
      <c r="ACT272" s="1"/>
      <c r="ACU272" s="1"/>
      <c r="ACV272" s="1"/>
      <c r="ACW272" s="1"/>
      <c r="ACX272" s="1"/>
      <c r="ACY272" s="1"/>
      <c r="ACZ272" s="1"/>
      <c r="ADA272" s="1"/>
      <c r="ADB272" s="1"/>
      <c r="ADC272" s="1"/>
      <c r="ADD272" s="1"/>
      <c r="ADE272" s="1"/>
      <c r="ADF272" s="1"/>
      <c r="ADG272" s="1"/>
      <c r="ADH272" s="1"/>
      <c r="ADI272" s="1"/>
      <c r="ADJ272" s="1"/>
      <c r="ADK272" s="1"/>
      <c r="ADL272" s="1"/>
      <c r="ADM272" s="1"/>
      <c r="ADN272" s="1"/>
      <c r="ADO272" s="1"/>
      <c r="ADP272" s="1"/>
      <c r="ADQ272" s="1"/>
      <c r="ADR272" s="1"/>
      <c r="ADS272" s="1"/>
      <c r="ADT272" s="1"/>
      <c r="ADU272" s="1"/>
      <c r="ADV272" s="1"/>
      <c r="ADW272" s="1"/>
      <c r="ADX272" s="1"/>
      <c r="ADY272" s="1"/>
      <c r="ADZ272" s="1"/>
      <c r="AEA272" s="1"/>
      <c r="AEB272" s="1"/>
      <c r="AEC272" s="1"/>
      <c r="AED272" s="1"/>
      <c r="AEE272" s="1"/>
      <c r="AEF272" s="1"/>
      <c r="AEG272" s="1"/>
      <c r="AEH272" s="1"/>
      <c r="AEI272" s="1"/>
      <c r="AEJ272" s="1"/>
      <c r="AEK272" s="1"/>
      <c r="AEL272" s="1"/>
      <c r="AEM272" s="1"/>
      <c r="AEN272" s="1"/>
      <c r="AEO272" s="1"/>
      <c r="AEP272" s="1"/>
      <c r="AEQ272" s="1"/>
      <c r="AER272" s="1"/>
      <c r="AES272" s="1"/>
      <c r="AET272" s="1"/>
      <c r="AEU272" s="1"/>
      <c r="AEV272" s="1"/>
      <c r="AEW272" s="1"/>
      <c r="AEX272" s="1"/>
      <c r="AEY272" s="1"/>
      <c r="AEZ272" s="1"/>
      <c r="AFA272" s="1"/>
      <c r="AFB272" s="1"/>
      <c r="AFC272" s="1"/>
      <c r="AFD272" s="1"/>
      <c r="AFE272" s="1"/>
      <c r="AFF272" s="1"/>
      <c r="AFG272" s="1"/>
      <c r="AFH272" s="1"/>
      <c r="AFI272" s="1"/>
      <c r="AFJ272" s="1"/>
      <c r="AFK272" s="1"/>
      <c r="AFL272" s="1"/>
      <c r="AFM272" s="1"/>
      <c r="AFN272" s="1"/>
      <c r="AFO272" s="1"/>
      <c r="AFP272" s="1"/>
      <c r="AFQ272" s="1"/>
      <c r="AFR272" s="1"/>
      <c r="AFS272" s="1"/>
      <c r="AFT272" s="1"/>
      <c r="AFU272" s="1"/>
      <c r="AFV272" s="1"/>
      <c r="AFW272" s="1"/>
      <c r="AFX272" s="1"/>
      <c r="AFY272" s="1"/>
      <c r="AFZ272" s="1"/>
      <c r="AGA272" s="1"/>
      <c r="AGB272" s="1"/>
      <c r="AGC272" s="1"/>
      <c r="AGD272" s="1"/>
      <c r="AGE272" s="1"/>
      <c r="AGF272" s="1"/>
      <c r="AGG272" s="1"/>
      <c r="AGH272" s="1"/>
      <c r="AGI272" s="1"/>
      <c r="AGJ272" s="1"/>
      <c r="AGK272" s="1"/>
      <c r="AGL272" s="1"/>
      <c r="AGM272" s="1"/>
      <c r="AGN272" s="1"/>
      <c r="AGO272" s="1"/>
      <c r="AGP272" s="1"/>
      <c r="AGQ272" s="1"/>
      <c r="AGR272" s="1"/>
      <c r="AGS272" s="1"/>
      <c r="AGT272" s="1"/>
      <c r="AGU272" s="1"/>
      <c r="AGV272" s="1"/>
      <c r="AGW272" s="1"/>
      <c r="AGX272" s="1"/>
      <c r="AGY272" s="1"/>
      <c r="AGZ272" s="1"/>
      <c r="AHA272" s="1"/>
      <c r="AHB272" s="1"/>
      <c r="AHC272" s="1"/>
      <c r="AHD272" s="1"/>
      <c r="AHE272" s="1"/>
      <c r="AHF272" s="1"/>
      <c r="AHG272" s="1"/>
      <c r="AHH272" s="1"/>
      <c r="AHI272" s="1"/>
      <c r="AHJ272" s="1"/>
      <c r="AHK272" s="1"/>
      <c r="AHL272" s="1"/>
      <c r="AHM272" s="1"/>
      <c r="AHN272" s="1"/>
      <c r="AHO272" s="1"/>
      <c r="AHP272" s="1"/>
      <c r="AHQ272" s="1"/>
      <c r="AHR272" s="1"/>
      <c r="AHS272" s="1"/>
      <c r="AHT272" s="1"/>
      <c r="AHU272" s="1"/>
      <c r="AHV272" s="1"/>
      <c r="AHW272" s="1"/>
      <c r="AHX272" s="1"/>
      <c r="AHY272" s="1"/>
      <c r="AHZ272" s="1"/>
      <c r="AIA272" s="1"/>
      <c r="AIB272" s="1"/>
      <c r="AIC272" s="1"/>
      <c r="AID272" s="1"/>
      <c r="AIE272" s="1"/>
      <c r="AIF272" s="1"/>
      <c r="AIG272" s="1"/>
      <c r="AIH272" s="1"/>
      <c r="AII272" s="1"/>
      <c r="AIJ272" s="1"/>
      <c r="AIK272" s="1"/>
      <c r="AIL272" s="1"/>
      <c r="AIM272" s="1"/>
      <c r="AIN272" s="1"/>
      <c r="AIO272" s="1"/>
      <c r="AIP272" s="1"/>
      <c r="AIQ272" s="1"/>
      <c r="AIR272" s="1"/>
      <c r="AIS272" s="1"/>
      <c r="AIT272" s="1"/>
      <c r="AIU272" s="1"/>
      <c r="AIV272" s="1"/>
      <c r="AIW272" s="1"/>
      <c r="AIX272" s="1"/>
      <c r="AIY272" s="1"/>
      <c r="AIZ272" s="1"/>
      <c r="AJA272" s="1"/>
      <c r="AJB272" s="1"/>
      <c r="AJC272" s="1"/>
      <c r="AJD272" s="1"/>
      <c r="AJE272" s="1"/>
      <c r="AJF272" s="1"/>
      <c r="AJG272" s="1"/>
      <c r="AJH272" s="1"/>
      <c r="AJI272" s="1"/>
      <c r="AJJ272" s="1"/>
      <c r="AJK272" s="1"/>
      <c r="AJL272" s="1"/>
      <c r="AJM272" s="1"/>
      <c r="AJN272" s="1"/>
      <c r="AJO272" s="1"/>
      <c r="AJP272" s="1"/>
      <c r="AJQ272" s="1"/>
      <c r="AJR272" s="1"/>
      <c r="AJS272" s="1"/>
      <c r="AJT272" s="1"/>
      <c r="AJU272" s="1"/>
      <c r="AJV272" s="1"/>
      <c r="AJW272" s="1"/>
      <c r="AJX272" s="1"/>
      <c r="AJY272" s="1"/>
      <c r="AJZ272" s="1"/>
      <c r="AKA272" s="1"/>
      <c r="AKB272" s="1"/>
      <c r="AKC272" s="1"/>
      <c r="AKD272" s="1"/>
      <c r="AKE272" s="1"/>
      <c r="AKF272" s="1"/>
      <c r="AKG272" s="1"/>
      <c r="AKH272" s="1"/>
      <c r="AKI272" s="1"/>
      <c r="AKJ272" s="1"/>
      <c r="AKK272" s="1"/>
      <c r="AKL272" s="1"/>
      <c r="AKM272" s="1"/>
      <c r="AKN272" s="1"/>
      <c r="AKO272" s="1"/>
      <c r="AKP272" s="1"/>
      <c r="AKQ272" s="1"/>
      <c r="AKR272" s="1"/>
      <c r="AKS272" s="1"/>
      <c r="AKT272" s="1"/>
      <c r="AKU272" s="1"/>
      <c r="AKV272" s="1"/>
      <c r="AKW272" s="1"/>
      <c r="AKX272" s="1"/>
      <c r="AKY272" s="1"/>
      <c r="AKZ272" s="1"/>
      <c r="ALA272" s="1"/>
      <c r="ALB272" s="1"/>
      <c r="ALC272" s="1"/>
      <c r="ALD272" s="1"/>
      <c r="ALE272" s="1"/>
      <c r="ALF272" s="1"/>
      <c r="ALG272" s="1"/>
      <c r="ALH272" s="1"/>
      <c r="ALI272" s="1"/>
      <c r="ALJ272" s="1"/>
      <c r="ALK272" s="1"/>
      <c r="ALL272" s="1"/>
      <c r="ALM272" s="1"/>
      <c r="ALN272" s="1"/>
      <c r="ALO272" s="1"/>
      <c r="ALP272" s="1"/>
      <c r="ALQ272" s="1"/>
      <c r="ALR272" s="1"/>
      <c r="ALS272" s="1"/>
      <c r="ALT272" s="1"/>
      <c r="ALU272" s="1"/>
      <c r="ALV272" s="1"/>
      <c r="ALW272" s="1"/>
      <c r="ALX272" s="1"/>
      <c r="ALY272" s="1"/>
      <c r="ALZ272" s="1"/>
      <c r="AMA272" s="1"/>
      <c r="AMB272" s="1"/>
      <c r="AMC272" s="1"/>
      <c r="AMD272" s="1"/>
      <c r="AME272" s="1"/>
      <c r="AMF272" s="1"/>
      <c r="AMG272" s="1"/>
      <c r="AMH272" s="1"/>
      <c r="AMI272" s="1"/>
      <c r="AMJ272" s="1"/>
      <c r="AMK272" s="1"/>
      <c r="AML272" s="1"/>
      <c r="AMM272" s="1"/>
      <c r="AMN272" s="1"/>
      <c r="AMO272" s="1"/>
      <c r="AMP272" s="1"/>
      <c r="AMQ272" s="1"/>
      <c r="AMR272" s="1"/>
      <c r="AMS272" s="1"/>
      <c r="AMT272" s="1"/>
      <c r="AMU272" s="1"/>
      <c r="AMV272" s="1"/>
      <c r="AMW272" s="1"/>
      <c r="AMX272" s="1"/>
      <c r="AMY272" s="1"/>
      <c r="AMZ272" s="1"/>
      <c r="ANA272" s="1"/>
      <c r="ANB272" s="1"/>
      <c r="ANC272" s="1"/>
      <c r="AND272" s="1"/>
      <c r="ANE272" s="1"/>
      <c r="ANF272" s="1"/>
      <c r="ANG272" s="1"/>
      <c r="ANH272" s="1"/>
      <c r="ANI272" s="1"/>
      <c r="ANJ272" s="1"/>
      <c r="ANK272" s="1"/>
      <c r="ANL272" s="1"/>
      <c r="ANM272" s="1"/>
      <c r="ANN272" s="1"/>
      <c r="ANO272" s="1"/>
      <c r="ANP272" s="1"/>
      <c r="ANQ272" s="1"/>
      <c r="ANR272" s="1"/>
      <c r="ANS272" s="1"/>
      <c r="ANT272" s="1"/>
      <c r="ANU272" s="1"/>
      <c r="ANV272" s="1"/>
      <c r="ANW272" s="1"/>
      <c r="ANX272" s="1"/>
      <c r="ANY272" s="1"/>
      <c r="ANZ272" s="1"/>
      <c r="AOA272" s="1"/>
      <c r="AOB272" s="1"/>
      <c r="AOC272" s="1"/>
      <c r="AOD272" s="1"/>
      <c r="AOE272" s="1"/>
      <c r="AOF272" s="1"/>
      <c r="AOG272" s="1"/>
      <c r="AOH272" s="1"/>
      <c r="AOI272" s="1"/>
      <c r="AOJ272" s="1"/>
      <c r="AOK272" s="1"/>
      <c r="AOL272" s="1"/>
      <c r="AOM272" s="1"/>
      <c r="AON272" s="1"/>
      <c r="AOO272" s="1"/>
      <c r="AOP272" s="1"/>
      <c r="AOQ272" s="1"/>
      <c r="AOR272" s="1"/>
      <c r="AOS272" s="1"/>
      <c r="AOT272" s="1"/>
      <c r="AOU272" s="1"/>
      <c r="AOV272" s="1"/>
      <c r="AOW272" s="1"/>
      <c r="AOX272" s="1"/>
      <c r="AOY272" s="1"/>
      <c r="AOZ272" s="1"/>
      <c r="APA272" s="1"/>
      <c r="APB272" s="1"/>
      <c r="APC272" s="1"/>
      <c r="APD272" s="1"/>
      <c r="APE272" s="1"/>
      <c r="APF272" s="1"/>
      <c r="APG272" s="1"/>
      <c r="APH272" s="1"/>
      <c r="API272" s="1"/>
      <c r="APJ272" s="1"/>
      <c r="APK272" s="1"/>
      <c r="APL272" s="1"/>
      <c r="APM272" s="1"/>
      <c r="APN272" s="1"/>
      <c r="APO272" s="1"/>
      <c r="APP272" s="1"/>
      <c r="APQ272" s="1"/>
      <c r="APR272" s="1"/>
      <c r="APS272" s="1"/>
      <c r="APT272" s="1"/>
      <c r="APU272" s="1"/>
      <c r="APV272" s="1"/>
      <c r="APW272" s="1"/>
      <c r="APX272" s="1"/>
      <c r="APY272" s="1"/>
      <c r="APZ272" s="1"/>
      <c r="AQA272" s="1"/>
      <c r="AQB272" s="1"/>
      <c r="AQC272" s="1"/>
      <c r="AQD272" s="1"/>
      <c r="AQE272" s="1"/>
      <c r="AQF272" s="1"/>
      <c r="AQG272" s="1"/>
      <c r="AQH272" s="1"/>
      <c r="AQI272" s="1"/>
      <c r="AQJ272" s="1"/>
      <c r="AQK272" s="1"/>
      <c r="AQL272" s="1"/>
      <c r="AQM272" s="1"/>
      <c r="AQN272" s="1"/>
      <c r="AQO272" s="1"/>
      <c r="AQP272" s="1"/>
      <c r="AQQ272" s="1"/>
      <c r="AQR272" s="1"/>
      <c r="AQS272" s="1"/>
      <c r="AQT272" s="1"/>
      <c r="AQU272" s="1"/>
      <c r="AQV272" s="1"/>
      <c r="AQW272" s="1"/>
      <c r="AQX272" s="1"/>
      <c r="AQY272" s="1"/>
      <c r="AQZ272" s="1"/>
      <c r="ARA272" s="1"/>
      <c r="ARB272" s="1"/>
      <c r="ARC272" s="1"/>
      <c r="ARD272" s="1"/>
      <c r="ARE272" s="1"/>
      <c r="ARF272" s="1"/>
      <c r="ARG272" s="1"/>
      <c r="ARH272" s="1"/>
      <c r="ARI272" s="1"/>
      <c r="ARJ272" s="1"/>
      <c r="ARK272" s="1"/>
      <c r="ARL272" s="1"/>
      <c r="ARM272" s="1"/>
      <c r="ARN272" s="1"/>
      <c r="ARO272" s="1"/>
      <c r="ARP272" s="1"/>
      <c r="ARQ272" s="1"/>
      <c r="ARR272" s="1"/>
      <c r="ARS272" s="1"/>
      <c r="ART272" s="1"/>
      <c r="ARU272" s="1"/>
      <c r="ARV272" s="1"/>
      <c r="ARW272" s="1"/>
      <c r="ARX272" s="1"/>
      <c r="ARY272" s="1"/>
      <c r="ARZ272" s="1"/>
      <c r="ASA272" s="1"/>
      <c r="ASB272" s="1"/>
      <c r="ASC272" s="1"/>
      <c r="ASD272" s="1"/>
      <c r="ASE272" s="1"/>
      <c r="ASF272" s="1"/>
      <c r="ASG272" s="1"/>
      <c r="ASH272" s="1"/>
      <c r="ASI272" s="1"/>
      <c r="ASJ272" s="1"/>
      <c r="ASK272" s="1"/>
      <c r="ASL272" s="1"/>
      <c r="ASM272" s="1"/>
      <c r="ASN272" s="1"/>
      <c r="ASO272" s="1"/>
      <c r="ASP272" s="1"/>
      <c r="ASQ272" s="1"/>
      <c r="ASR272" s="1"/>
      <c r="ASS272" s="1"/>
      <c r="AST272" s="1"/>
      <c r="ASU272" s="1"/>
      <c r="ASV272" s="1"/>
      <c r="ASW272" s="1"/>
      <c r="ASX272" s="1"/>
      <c r="ASY272" s="1"/>
      <c r="ASZ272" s="1"/>
      <c r="ATA272" s="1"/>
      <c r="ATB272" s="1"/>
      <c r="ATC272" s="1"/>
      <c r="ATD272" s="1"/>
      <c r="ATE272" s="1"/>
      <c r="ATF272" s="1"/>
      <c r="ATG272" s="1"/>
      <c r="ATH272" s="1"/>
      <c r="ATI272" s="1"/>
      <c r="ATJ272" s="1"/>
      <c r="ATK272" s="1"/>
      <c r="ATL272" s="1"/>
      <c r="ATM272" s="1"/>
      <c r="ATN272" s="1"/>
      <c r="ATO272" s="1"/>
      <c r="ATP272" s="1"/>
      <c r="ATQ272" s="1"/>
      <c r="ATR272" s="1"/>
      <c r="ATS272" s="1"/>
      <c r="ATT272" s="1"/>
      <c r="ATU272" s="1"/>
      <c r="ATV272" s="1"/>
      <c r="ATW272" s="1"/>
      <c r="ATX272" s="1"/>
      <c r="ATY272" s="1"/>
      <c r="ATZ272" s="1"/>
      <c r="AUA272" s="1"/>
      <c r="AUB272" s="1"/>
      <c r="AUC272" s="1"/>
      <c r="AUD272" s="1"/>
      <c r="AUE272" s="1"/>
      <c r="AUF272" s="1"/>
      <c r="AUG272" s="1"/>
      <c r="AUH272" s="1"/>
      <c r="AUI272" s="1"/>
      <c r="AUJ272" s="1"/>
      <c r="AUK272" s="1"/>
      <c r="AUL272" s="1"/>
      <c r="AUM272" s="1"/>
      <c r="AUN272" s="1"/>
      <c r="AUO272" s="1"/>
      <c r="AUP272" s="1"/>
      <c r="AUQ272" s="1"/>
      <c r="AUR272" s="1"/>
      <c r="AUS272" s="1"/>
      <c r="AUT272" s="1"/>
      <c r="AUU272" s="1"/>
      <c r="AUV272" s="1"/>
      <c r="AUW272" s="1"/>
      <c r="AUX272" s="1"/>
      <c r="AUY272" s="1"/>
      <c r="AUZ272" s="1"/>
      <c r="AVA272" s="1"/>
      <c r="AVB272" s="1"/>
      <c r="AVC272" s="1"/>
      <c r="AVD272" s="1"/>
      <c r="AVE272" s="1"/>
      <c r="AVF272" s="1"/>
      <c r="AVG272" s="1"/>
      <c r="AVH272" s="1"/>
      <c r="AVI272" s="1"/>
      <c r="AVJ272" s="1"/>
      <c r="AVK272" s="1"/>
      <c r="AVL272" s="1"/>
      <c r="AVM272" s="1"/>
      <c r="AVN272" s="1"/>
      <c r="AVO272" s="1"/>
      <c r="AVP272" s="1"/>
      <c r="AVQ272" s="1"/>
      <c r="AVR272" s="1"/>
      <c r="AVS272" s="1"/>
      <c r="AVT272" s="1"/>
      <c r="AVU272" s="1"/>
      <c r="AVV272" s="1"/>
      <c r="AVW272" s="1"/>
      <c r="AVX272" s="1"/>
      <c r="AVY272" s="1"/>
      <c r="AVZ272" s="1"/>
      <c r="AWA272" s="1"/>
      <c r="AWB272" s="1"/>
      <c r="AWC272" s="1"/>
      <c r="AWD272" s="1"/>
      <c r="AWE272" s="1"/>
      <c r="AWF272" s="1"/>
      <c r="AWG272" s="1"/>
      <c r="AWH272" s="1"/>
      <c r="AWI272" s="1"/>
      <c r="AWJ272" s="1"/>
      <c r="AWK272" s="1"/>
      <c r="AWL272" s="1"/>
      <c r="AWM272" s="1"/>
      <c r="AWN272" s="1"/>
      <c r="AWO272" s="1"/>
      <c r="AWP272" s="1"/>
      <c r="AWQ272" s="1"/>
      <c r="AWR272" s="1"/>
      <c r="AWS272" s="1"/>
      <c r="AWT272" s="1"/>
      <c r="AWU272" s="1"/>
      <c r="AWV272" s="1"/>
      <c r="AWW272" s="1"/>
      <c r="AWX272" s="1"/>
      <c r="AWY272" s="1"/>
      <c r="AWZ272" s="1"/>
      <c r="AXA272" s="1"/>
      <c r="AXB272" s="1"/>
      <c r="AXC272" s="1"/>
      <c r="AXD272" s="1"/>
      <c r="AXE272" s="1"/>
      <c r="AXF272" s="1"/>
      <c r="AXG272" s="1"/>
      <c r="AXH272" s="1"/>
      <c r="AXI272" s="1"/>
      <c r="AXJ272" s="1"/>
      <c r="AXK272" s="1"/>
      <c r="AXL272" s="1"/>
      <c r="AXM272" s="1"/>
      <c r="AXN272" s="1"/>
      <c r="AXO272" s="1"/>
      <c r="AXP272" s="1"/>
      <c r="AXQ272" s="1"/>
      <c r="AXR272" s="1"/>
      <c r="AXS272" s="1"/>
      <c r="AXT272" s="1"/>
      <c r="AXU272" s="1"/>
      <c r="AXV272" s="1"/>
      <c r="AXW272" s="1"/>
      <c r="AXX272" s="1"/>
      <c r="AXY272" s="1"/>
      <c r="AXZ272" s="1"/>
      <c r="AYA272" s="1"/>
      <c r="AYB272" s="1"/>
      <c r="AYC272" s="1"/>
      <c r="AYD272" s="1"/>
      <c r="AYE272" s="1"/>
      <c r="AYF272" s="1"/>
      <c r="AYG272" s="1"/>
      <c r="AYH272" s="1"/>
      <c r="AYI272" s="1"/>
      <c r="AYJ272" s="1"/>
      <c r="AYK272" s="1"/>
      <c r="AYL272" s="1"/>
      <c r="AYM272" s="1"/>
      <c r="AYN272" s="1"/>
      <c r="AYO272" s="1"/>
      <c r="AYP272" s="1"/>
      <c r="AYQ272" s="1"/>
      <c r="AYR272" s="1"/>
      <c r="AYS272" s="1"/>
      <c r="AYT272" s="1"/>
      <c r="AYU272" s="1"/>
      <c r="AYV272" s="1"/>
      <c r="AYW272" s="1"/>
      <c r="AYX272" s="1"/>
      <c r="AYY272" s="1"/>
      <c r="AYZ272" s="1"/>
      <c r="AZA272" s="1"/>
      <c r="AZB272" s="1"/>
      <c r="AZC272" s="1"/>
      <c r="AZD272" s="1"/>
      <c r="AZE272" s="1"/>
      <c r="AZF272" s="1"/>
      <c r="AZG272" s="1"/>
      <c r="AZH272" s="1"/>
      <c r="AZI272" s="1"/>
      <c r="AZJ272" s="1"/>
      <c r="AZK272" s="1"/>
      <c r="AZL272" s="1"/>
      <c r="AZM272" s="1"/>
      <c r="AZN272" s="1"/>
      <c r="AZO272" s="1"/>
      <c r="AZP272" s="1"/>
      <c r="AZQ272" s="1"/>
      <c r="AZR272" s="1"/>
      <c r="AZS272" s="1"/>
      <c r="AZT272" s="1"/>
      <c r="AZU272" s="1"/>
      <c r="AZV272" s="1"/>
      <c r="AZW272" s="1"/>
      <c r="AZX272" s="1"/>
      <c r="AZY272" s="1"/>
      <c r="AZZ272" s="1"/>
      <c r="BAA272" s="1"/>
      <c r="BAB272" s="1"/>
      <c r="BAC272" s="1"/>
      <c r="BAD272" s="1"/>
      <c r="BAE272" s="1"/>
      <c r="BAF272" s="1"/>
      <c r="BAG272" s="1"/>
      <c r="BAH272" s="1"/>
      <c r="BAI272" s="1"/>
      <c r="BAJ272" s="1"/>
      <c r="BAK272" s="1"/>
      <c r="BAL272" s="1"/>
      <c r="BAM272" s="1"/>
      <c r="BAN272" s="1"/>
      <c r="BAO272" s="1"/>
      <c r="BAP272" s="1"/>
      <c r="BAQ272" s="1"/>
      <c r="BAR272" s="1"/>
      <c r="BAS272" s="1"/>
      <c r="BAT272" s="1"/>
      <c r="BAU272" s="1"/>
      <c r="BAV272" s="1"/>
      <c r="BAW272" s="1"/>
      <c r="BAX272" s="1"/>
      <c r="BAY272" s="1"/>
      <c r="BAZ272" s="1"/>
      <c r="BBA272" s="1"/>
      <c r="BBB272" s="1"/>
      <c r="BBC272" s="1"/>
      <c r="BBD272" s="1"/>
      <c r="BBE272" s="1"/>
      <c r="BBF272" s="1"/>
      <c r="BBG272" s="1"/>
      <c r="BBH272" s="1"/>
      <c r="BBI272" s="1"/>
      <c r="BBJ272" s="1"/>
      <c r="BBK272" s="1"/>
      <c r="BBL272" s="1"/>
      <c r="BBM272" s="1"/>
      <c r="BBN272" s="1"/>
      <c r="BBO272" s="1"/>
      <c r="BBP272" s="1"/>
      <c r="BBQ272" s="1"/>
      <c r="BBR272" s="1"/>
      <c r="BBS272" s="1"/>
      <c r="BBT272" s="1"/>
      <c r="BBU272" s="1"/>
      <c r="BBV272" s="1"/>
      <c r="BBW272" s="1"/>
      <c r="BBX272" s="1"/>
      <c r="BBY272" s="1"/>
      <c r="BBZ272" s="1"/>
      <c r="BCA272" s="1"/>
      <c r="BCB272" s="1"/>
      <c r="BCC272" s="1"/>
      <c r="BCD272" s="1"/>
      <c r="BCE272" s="1"/>
      <c r="BCF272" s="1"/>
      <c r="BCG272" s="1"/>
      <c r="BCH272" s="1"/>
      <c r="BCI272" s="1"/>
      <c r="BCJ272" s="1"/>
      <c r="BCK272" s="1"/>
      <c r="BCL272" s="1"/>
      <c r="BCM272" s="1"/>
      <c r="BCN272" s="1"/>
      <c r="BCO272" s="1"/>
      <c r="BCP272" s="1"/>
      <c r="BCQ272" s="1"/>
      <c r="BCR272" s="1"/>
      <c r="BCS272" s="1"/>
      <c r="BCT272" s="1"/>
      <c r="BCU272" s="1"/>
      <c r="BCV272" s="1"/>
      <c r="BCW272" s="1"/>
      <c r="BCX272" s="1"/>
      <c r="BCY272" s="1"/>
      <c r="BCZ272" s="1"/>
      <c r="BDA272" s="1"/>
      <c r="BDB272" s="1"/>
      <c r="BDC272" s="1"/>
      <c r="BDD272" s="1"/>
      <c r="BDE272" s="1"/>
      <c r="BDF272" s="1"/>
      <c r="BDG272" s="1"/>
      <c r="BDH272" s="1"/>
      <c r="BDI272" s="1"/>
      <c r="BDJ272" s="1"/>
      <c r="BDK272" s="1"/>
      <c r="BDL272" s="1"/>
    </row>
    <row r="273" spans="1:1468" s="10" customFormat="1" x14ac:dyDescent="0.2">
      <c r="B273" s="10" t="s">
        <v>37</v>
      </c>
      <c r="C273" s="10">
        <v>11303.8</v>
      </c>
      <c r="E273" s="2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  <c r="OO273" s="1"/>
      <c r="OP273" s="1"/>
      <c r="OQ273" s="1"/>
      <c r="OR273" s="1"/>
      <c r="OS273" s="1"/>
      <c r="OT273" s="1"/>
      <c r="OU273" s="1"/>
      <c r="OV273" s="1"/>
      <c r="OW273" s="1"/>
      <c r="OX273" s="1"/>
      <c r="OY273" s="1"/>
      <c r="OZ273" s="1"/>
      <c r="PA273" s="1"/>
      <c r="PB273" s="1"/>
      <c r="PC273" s="1"/>
      <c r="PD273" s="1"/>
      <c r="PE273" s="1"/>
      <c r="PF273" s="1"/>
      <c r="PG273" s="1"/>
      <c r="PH273" s="1"/>
      <c r="PI273" s="1"/>
      <c r="PJ273" s="1"/>
      <c r="PK273" s="1"/>
      <c r="PL273" s="1"/>
      <c r="PM273" s="1"/>
      <c r="PN273" s="1"/>
      <c r="PO273" s="1"/>
      <c r="PP273" s="1"/>
      <c r="PQ273" s="1"/>
      <c r="PR273" s="1"/>
      <c r="PS273" s="1"/>
      <c r="PT273" s="1"/>
      <c r="PU273" s="1"/>
      <c r="PV273" s="1"/>
      <c r="PW273" s="1"/>
      <c r="PX273" s="1"/>
      <c r="PY273" s="1"/>
      <c r="PZ273" s="1"/>
      <c r="QA273" s="1"/>
      <c r="QB273" s="1"/>
      <c r="QC273" s="1"/>
      <c r="QD273" s="1"/>
      <c r="QE273" s="1"/>
      <c r="QF273" s="1"/>
      <c r="QG273" s="1"/>
      <c r="QH273" s="1"/>
      <c r="QI273" s="1"/>
      <c r="QJ273" s="1"/>
      <c r="QK273" s="1"/>
      <c r="QL273" s="1"/>
      <c r="QM273" s="1"/>
      <c r="QN273" s="1"/>
      <c r="QO273" s="1"/>
      <c r="QP273" s="1"/>
      <c r="QQ273" s="1"/>
      <c r="QR273" s="1"/>
      <c r="QS273" s="1"/>
      <c r="QT273" s="1"/>
      <c r="QU273" s="1"/>
      <c r="QV273" s="1"/>
      <c r="QW273" s="1"/>
      <c r="QX273" s="1"/>
      <c r="QY273" s="1"/>
      <c r="QZ273" s="1"/>
      <c r="RA273" s="1"/>
      <c r="RB273" s="1"/>
      <c r="RC273" s="1"/>
      <c r="RD273" s="1"/>
      <c r="RE273" s="1"/>
      <c r="RF273" s="1"/>
      <c r="RG273" s="1"/>
      <c r="RH273" s="1"/>
      <c r="RI273" s="1"/>
      <c r="RJ273" s="1"/>
      <c r="RK273" s="1"/>
      <c r="RL273" s="1"/>
      <c r="RM273" s="1"/>
      <c r="RN273" s="1"/>
      <c r="RO273" s="1"/>
      <c r="RP273" s="1"/>
      <c r="RQ273" s="1"/>
      <c r="RR273" s="1"/>
      <c r="RS273" s="1"/>
      <c r="RT273" s="1"/>
      <c r="RU273" s="1"/>
      <c r="RV273" s="1"/>
      <c r="RW273" s="1"/>
      <c r="RX273" s="1"/>
      <c r="RY273" s="1"/>
      <c r="RZ273" s="1"/>
      <c r="SA273" s="1"/>
      <c r="SB273" s="1"/>
      <c r="SC273" s="1"/>
      <c r="SD273" s="1"/>
      <c r="SE273" s="1"/>
      <c r="SF273" s="1"/>
      <c r="SG273" s="1"/>
      <c r="SH273" s="1"/>
      <c r="SI273" s="1"/>
      <c r="SJ273" s="1"/>
      <c r="SK273" s="1"/>
      <c r="SL273" s="1"/>
      <c r="SM273" s="1"/>
      <c r="SN273" s="1"/>
      <c r="SO273" s="1"/>
      <c r="SP273" s="1"/>
      <c r="SQ273" s="1"/>
      <c r="SR273" s="1"/>
      <c r="SS273" s="1"/>
      <c r="ST273" s="1"/>
      <c r="SU273" s="1"/>
      <c r="SV273" s="1"/>
      <c r="SW273" s="1"/>
      <c r="SX273" s="1"/>
      <c r="SY273" s="1"/>
      <c r="SZ273" s="1"/>
      <c r="TA273" s="1"/>
      <c r="TB273" s="1"/>
      <c r="TC273" s="1"/>
      <c r="TD273" s="1"/>
      <c r="TE273" s="1"/>
      <c r="TF273" s="1"/>
      <c r="TG273" s="1"/>
      <c r="TH273" s="1"/>
      <c r="TI273" s="1"/>
      <c r="TJ273" s="1"/>
      <c r="TK273" s="1"/>
      <c r="TL273" s="1"/>
      <c r="TM273" s="1"/>
      <c r="TN273" s="1"/>
      <c r="TO273" s="1"/>
      <c r="TP273" s="1"/>
      <c r="TQ273" s="1"/>
      <c r="TR273" s="1"/>
      <c r="TS273" s="1"/>
      <c r="TT273" s="1"/>
      <c r="TU273" s="1"/>
      <c r="TV273" s="1"/>
      <c r="TW273" s="1"/>
      <c r="TX273" s="1"/>
      <c r="TY273" s="1"/>
      <c r="TZ273" s="1"/>
      <c r="UA273" s="1"/>
      <c r="UB273" s="1"/>
      <c r="UC273" s="1"/>
      <c r="UD273" s="1"/>
      <c r="UE273" s="1"/>
      <c r="UF273" s="1"/>
      <c r="UG273" s="1"/>
      <c r="UH273" s="1"/>
      <c r="UI273" s="1"/>
      <c r="UJ273" s="1"/>
      <c r="UK273" s="1"/>
      <c r="UL273" s="1"/>
      <c r="UM273" s="1"/>
      <c r="UN273" s="1"/>
      <c r="UO273" s="1"/>
      <c r="UP273" s="1"/>
      <c r="UQ273" s="1"/>
      <c r="UR273" s="1"/>
      <c r="US273" s="1"/>
      <c r="UT273" s="1"/>
      <c r="UU273" s="1"/>
      <c r="UV273" s="1"/>
      <c r="UW273" s="1"/>
      <c r="UX273" s="1"/>
      <c r="UY273" s="1"/>
      <c r="UZ273" s="1"/>
      <c r="VA273" s="1"/>
      <c r="VB273" s="1"/>
      <c r="VC273" s="1"/>
      <c r="VD273" s="1"/>
      <c r="VE273" s="1"/>
      <c r="VF273" s="1"/>
      <c r="VG273" s="1"/>
      <c r="VH273" s="1"/>
      <c r="VI273" s="1"/>
      <c r="VJ273" s="1"/>
      <c r="VK273" s="1"/>
      <c r="VL273" s="1"/>
      <c r="VM273" s="1"/>
      <c r="VN273" s="1"/>
      <c r="VO273" s="1"/>
      <c r="VP273" s="1"/>
      <c r="VQ273" s="1"/>
      <c r="VR273" s="1"/>
      <c r="VS273" s="1"/>
      <c r="VT273" s="1"/>
      <c r="VU273" s="1"/>
      <c r="VV273" s="1"/>
      <c r="VW273" s="1"/>
      <c r="VX273" s="1"/>
      <c r="VY273" s="1"/>
      <c r="VZ273" s="1"/>
      <c r="WA273" s="1"/>
      <c r="WB273" s="1"/>
      <c r="WC273" s="1"/>
      <c r="WD273" s="1"/>
      <c r="WE273" s="1"/>
      <c r="WF273" s="1"/>
      <c r="WG273" s="1"/>
      <c r="WH273" s="1"/>
      <c r="WI273" s="1"/>
      <c r="WJ273" s="1"/>
      <c r="WK273" s="1"/>
      <c r="WL273" s="1"/>
      <c r="WM273" s="1"/>
      <c r="WN273" s="1"/>
      <c r="WO273" s="1"/>
      <c r="WP273" s="1"/>
      <c r="WQ273" s="1"/>
      <c r="WR273" s="1"/>
      <c r="WS273" s="1"/>
      <c r="WT273" s="1"/>
      <c r="WU273" s="1"/>
      <c r="WV273" s="1"/>
      <c r="WW273" s="1"/>
      <c r="WX273" s="1"/>
      <c r="WY273" s="1"/>
      <c r="WZ273" s="1"/>
      <c r="XA273" s="1"/>
      <c r="XB273" s="1"/>
      <c r="XC273" s="1"/>
      <c r="XD273" s="1"/>
      <c r="XE273" s="1"/>
      <c r="XF273" s="1"/>
      <c r="XG273" s="1"/>
      <c r="XH273" s="1"/>
      <c r="XI273" s="1"/>
      <c r="XJ273" s="1"/>
      <c r="XK273" s="1"/>
      <c r="XL273" s="1"/>
      <c r="XM273" s="1"/>
      <c r="XN273" s="1"/>
      <c r="XO273" s="1"/>
      <c r="XP273" s="1"/>
      <c r="XQ273" s="1"/>
      <c r="XR273" s="1"/>
      <c r="XS273" s="1"/>
      <c r="XT273" s="1"/>
      <c r="XU273" s="1"/>
      <c r="XV273" s="1"/>
      <c r="XW273" s="1"/>
      <c r="XX273" s="1"/>
      <c r="XY273" s="1"/>
      <c r="XZ273" s="1"/>
      <c r="YA273" s="1"/>
      <c r="YB273" s="1"/>
      <c r="YC273" s="1"/>
      <c r="YD273" s="1"/>
      <c r="YE273" s="1"/>
      <c r="YF273" s="1"/>
      <c r="YG273" s="1"/>
      <c r="YH273" s="1"/>
      <c r="YI273" s="1"/>
      <c r="YJ273" s="1"/>
      <c r="YK273" s="1"/>
      <c r="YL273" s="1"/>
      <c r="YM273" s="1"/>
      <c r="YN273" s="1"/>
      <c r="YO273" s="1"/>
      <c r="YP273" s="1"/>
      <c r="YQ273" s="1"/>
      <c r="YR273" s="1"/>
      <c r="YS273" s="1"/>
      <c r="YT273" s="1"/>
      <c r="YU273" s="1"/>
      <c r="YV273" s="1"/>
      <c r="YW273" s="1"/>
      <c r="YX273" s="1"/>
      <c r="YY273" s="1"/>
      <c r="YZ273" s="1"/>
      <c r="ZA273" s="1"/>
      <c r="ZB273" s="1"/>
      <c r="ZC273" s="1"/>
      <c r="ZD273" s="1"/>
      <c r="ZE273" s="1"/>
      <c r="ZF273" s="1"/>
      <c r="ZG273" s="1"/>
      <c r="ZH273" s="1"/>
      <c r="ZI273" s="1"/>
      <c r="ZJ273" s="1"/>
      <c r="ZK273" s="1"/>
      <c r="ZL273" s="1"/>
      <c r="ZM273" s="1"/>
      <c r="ZN273" s="1"/>
      <c r="ZO273" s="1"/>
      <c r="ZP273" s="1"/>
      <c r="ZQ273" s="1"/>
      <c r="ZR273" s="1"/>
      <c r="ZS273" s="1"/>
      <c r="ZT273" s="1"/>
      <c r="ZU273" s="1"/>
      <c r="ZV273" s="1"/>
      <c r="ZW273" s="1"/>
      <c r="ZX273" s="1"/>
      <c r="ZY273" s="1"/>
      <c r="ZZ273" s="1"/>
      <c r="AAA273" s="1"/>
      <c r="AAB273" s="1"/>
      <c r="AAC273" s="1"/>
      <c r="AAD273" s="1"/>
      <c r="AAE273" s="1"/>
      <c r="AAF273" s="1"/>
      <c r="AAG273" s="1"/>
      <c r="AAH273" s="1"/>
      <c r="AAI273" s="1"/>
      <c r="AAJ273" s="1"/>
      <c r="AAK273" s="1"/>
      <c r="AAL273" s="1"/>
      <c r="AAM273" s="1"/>
      <c r="AAN273" s="1"/>
      <c r="AAO273" s="1"/>
      <c r="AAP273" s="1"/>
      <c r="AAQ273" s="1"/>
      <c r="AAR273" s="1"/>
      <c r="AAS273" s="1"/>
      <c r="AAT273" s="1"/>
      <c r="AAU273" s="1"/>
      <c r="AAV273" s="1"/>
      <c r="AAW273" s="1"/>
      <c r="AAX273" s="1"/>
      <c r="AAY273" s="1"/>
      <c r="AAZ273" s="1"/>
      <c r="ABA273" s="1"/>
      <c r="ABB273" s="1"/>
      <c r="ABC273" s="1"/>
      <c r="ABD273" s="1"/>
      <c r="ABE273" s="1"/>
      <c r="ABF273" s="1"/>
      <c r="ABG273" s="1"/>
      <c r="ABH273" s="1"/>
      <c r="ABI273" s="1"/>
      <c r="ABJ273" s="1"/>
      <c r="ABK273" s="1"/>
      <c r="ABL273" s="1"/>
      <c r="ABM273" s="1"/>
      <c r="ABN273" s="1"/>
      <c r="ABO273" s="1"/>
      <c r="ABP273" s="1"/>
      <c r="ABQ273" s="1"/>
      <c r="ABR273" s="1"/>
      <c r="ABS273" s="1"/>
      <c r="ABT273" s="1"/>
      <c r="ABU273" s="1"/>
      <c r="ABV273" s="1"/>
      <c r="ABW273" s="1"/>
      <c r="ABX273" s="1"/>
      <c r="ABY273" s="1"/>
      <c r="ABZ273" s="1"/>
      <c r="ACA273" s="1"/>
      <c r="ACB273" s="1"/>
      <c r="ACC273" s="1"/>
      <c r="ACD273" s="1"/>
      <c r="ACE273" s="1"/>
      <c r="ACF273" s="1"/>
      <c r="ACG273" s="1"/>
      <c r="ACH273" s="1"/>
      <c r="ACI273" s="1"/>
      <c r="ACJ273" s="1"/>
      <c r="ACK273" s="1"/>
      <c r="ACL273" s="1"/>
      <c r="ACM273" s="1"/>
      <c r="ACN273" s="1"/>
      <c r="ACO273" s="1"/>
      <c r="ACP273" s="1"/>
      <c r="ACQ273" s="1"/>
      <c r="ACR273" s="1"/>
      <c r="ACS273" s="1"/>
      <c r="ACT273" s="1"/>
      <c r="ACU273" s="1"/>
      <c r="ACV273" s="1"/>
      <c r="ACW273" s="1"/>
      <c r="ACX273" s="1"/>
      <c r="ACY273" s="1"/>
      <c r="ACZ273" s="1"/>
      <c r="ADA273" s="1"/>
      <c r="ADB273" s="1"/>
      <c r="ADC273" s="1"/>
      <c r="ADD273" s="1"/>
      <c r="ADE273" s="1"/>
      <c r="ADF273" s="1"/>
      <c r="ADG273" s="1"/>
      <c r="ADH273" s="1"/>
      <c r="ADI273" s="1"/>
      <c r="ADJ273" s="1"/>
      <c r="ADK273" s="1"/>
      <c r="ADL273" s="1"/>
      <c r="ADM273" s="1"/>
      <c r="ADN273" s="1"/>
      <c r="ADO273" s="1"/>
      <c r="ADP273" s="1"/>
      <c r="ADQ273" s="1"/>
      <c r="ADR273" s="1"/>
      <c r="ADS273" s="1"/>
      <c r="ADT273" s="1"/>
      <c r="ADU273" s="1"/>
      <c r="ADV273" s="1"/>
      <c r="ADW273" s="1"/>
      <c r="ADX273" s="1"/>
      <c r="ADY273" s="1"/>
      <c r="ADZ273" s="1"/>
      <c r="AEA273" s="1"/>
      <c r="AEB273" s="1"/>
      <c r="AEC273" s="1"/>
      <c r="AED273" s="1"/>
      <c r="AEE273" s="1"/>
      <c r="AEF273" s="1"/>
      <c r="AEG273" s="1"/>
      <c r="AEH273" s="1"/>
      <c r="AEI273" s="1"/>
      <c r="AEJ273" s="1"/>
      <c r="AEK273" s="1"/>
      <c r="AEL273" s="1"/>
      <c r="AEM273" s="1"/>
      <c r="AEN273" s="1"/>
      <c r="AEO273" s="1"/>
      <c r="AEP273" s="1"/>
      <c r="AEQ273" s="1"/>
      <c r="AER273" s="1"/>
      <c r="AES273" s="1"/>
      <c r="AET273" s="1"/>
      <c r="AEU273" s="1"/>
      <c r="AEV273" s="1"/>
      <c r="AEW273" s="1"/>
      <c r="AEX273" s="1"/>
      <c r="AEY273" s="1"/>
      <c r="AEZ273" s="1"/>
      <c r="AFA273" s="1"/>
      <c r="AFB273" s="1"/>
      <c r="AFC273" s="1"/>
      <c r="AFD273" s="1"/>
      <c r="AFE273" s="1"/>
      <c r="AFF273" s="1"/>
      <c r="AFG273" s="1"/>
      <c r="AFH273" s="1"/>
      <c r="AFI273" s="1"/>
      <c r="AFJ273" s="1"/>
      <c r="AFK273" s="1"/>
      <c r="AFL273" s="1"/>
      <c r="AFM273" s="1"/>
      <c r="AFN273" s="1"/>
      <c r="AFO273" s="1"/>
      <c r="AFP273" s="1"/>
      <c r="AFQ273" s="1"/>
      <c r="AFR273" s="1"/>
      <c r="AFS273" s="1"/>
      <c r="AFT273" s="1"/>
      <c r="AFU273" s="1"/>
      <c r="AFV273" s="1"/>
      <c r="AFW273" s="1"/>
      <c r="AFX273" s="1"/>
      <c r="AFY273" s="1"/>
      <c r="AFZ273" s="1"/>
      <c r="AGA273" s="1"/>
      <c r="AGB273" s="1"/>
      <c r="AGC273" s="1"/>
      <c r="AGD273" s="1"/>
      <c r="AGE273" s="1"/>
      <c r="AGF273" s="1"/>
      <c r="AGG273" s="1"/>
      <c r="AGH273" s="1"/>
      <c r="AGI273" s="1"/>
      <c r="AGJ273" s="1"/>
      <c r="AGK273" s="1"/>
      <c r="AGL273" s="1"/>
      <c r="AGM273" s="1"/>
      <c r="AGN273" s="1"/>
      <c r="AGO273" s="1"/>
      <c r="AGP273" s="1"/>
      <c r="AGQ273" s="1"/>
      <c r="AGR273" s="1"/>
      <c r="AGS273" s="1"/>
      <c r="AGT273" s="1"/>
      <c r="AGU273" s="1"/>
      <c r="AGV273" s="1"/>
      <c r="AGW273" s="1"/>
      <c r="AGX273" s="1"/>
      <c r="AGY273" s="1"/>
      <c r="AGZ273" s="1"/>
      <c r="AHA273" s="1"/>
      <c r="AHB273" s="1"/>
      <c r="AHC273" s="1"/>
      <c r="AHD273" s="1"/>
      <c r="AHE273" s="1"/>
      <c r="AHF273" s="1"/>
      <c r="AHG273" s="1"/>
      <c r="AHH273" s="1"/>
      <c r="AHI273" s="1"/>
      <c r="AHJ273" s="1"/>
      <c r="AHK273" s="1"/>
      <c r="AHL273" s="1"/>
      <c r="AHM273" s="1"/>
      <c r="AHN273" s="1"/>
      <c r="AHO273" s="1"/>
      <c r="AHP273" s="1"/>
      <c r="AHQ273" s="1"/>
      <c r="AHR273" s="1"/>
      <c r="AHS273" s="1"/>
      <c r="AHT273" s="1"/>
      <c r="AHU273" s="1"/>
      <c r="AHV273" s="1"/>
      <c r="AHW273" s="1"/>
      <c r="AHX273" s="1"/>
      <c r="AHY273" s="1"/>
      <c r="AHZ273" s="1"/>
      <c r="AIA273" s="1"/>
      <c r="AIB273" s="1"/>
      <c r="AIC273" s="1"/>
      <c r="AID273" s="1"/>
      <c r="AIE273" s="1"/>
      <c r="AIF273" s="1"/>
      <c r="AIG273" s="1"/>
      <c r="AIH273" s="1"/>
      <c r="AII273" s="1"/>
      <c r="AIJ273" s="1"/>
      <c r="AIK273" s="1"/>
      <c r="AIL273" s="1"/>
      <c r="AIM273" s="1"/>
      <c r="AIN273" s="1"/>
      <c r="AIO273" s="1"/>
      <c r="AIP273" s="1"/>
      <c r="AIQ273" s="1"/>
      <c r="AIR273" s="1"/>
      <c r="AIS273" s="1"/>
      <c r="AIT273" s="1"/>
      <c r="AIU273" s="1"/>
      <c r="AIV273" s="1"/>
      <c r="AIW273" s="1"/>
      <c r="AIX273" s="1"/>
      <c r="AIY273" s="1"/>
      <c r="AIZ273" s="1"/>
      <c r="AJA273" s="1"/>
      <c r="AJB273" s="1"/>
      <c r="AJC273" s="1"/>
      <c r="AJD273" s="1"/>
      <c r="AJE273" s="1"/>
      <c r="AJF273" s="1"/>
      <c r="AJG273" s="1"/>
      <c r="AJH273" s="1"/>
      <c r="AJI273" s="1"/>
      <c r="AJJ273" s="1"/>
      <c r="AJK273" s="1"/>
      <c r="AJL273" s="1"/>
      <c r="AJM273" s="1"/>
      <c r="AJN273" s="1"/>
      <c r="AJO273" s="1"/>
      <c r="AJP273" s="1"/>
      <c r="AJQ273" s="1"/>
      <c r="AJR273" s="1"/>
      <c r="AJS273" s="1"/>
      <c r="AJT273" s="1"/>
      <c r="AJU273" s="1"/>
      <c r="AJV273" s="1"/>
      <c r="AJW273" s="1"/>
      <c r="AJX273" s="1"/>
      <c r="AJY273" s="1"/>
      <c r="AJZ273" s="1"/>
      <c r="AKA273" s="1"/>
      <c r="AKB273" s="1"/>
      <c r="AKC273" s="1"/>
      <c r="AKD273" s="1"/>
      <c r="AKE273" s="1"/>
      <c r="AKF273" s="1"/>
      <c r="AKG273" s="1"/>
      <c r="AKH273" s="1"/>
      <c r="AKI273" s="1"/>
      <c r="AKJ273" s="1"/>
      <c r="AKK273" s="1"/>
      <c r="AKL273" s="1"/>
      <c r="AKM273" s="1"/>
      <c r="AKN273" s="1"/>
      <c r="AKO273" s="1"/>
      <c r="AKP273" s="1"/>
      <c r="AKQ273" s="1"/>
      <c r="AKR273" s="1"/>
      <c r="AKS273" s="1"/>
      <c r="AKT273" s="1"/>
      <c r="AKU273" s="1"/>
      <c r="AKV273" s="1"/>
      <c r="AKW273" s="1"/>
      <c r="AKX273" s="1"/>
      <c r="AKY273" s="1"/>
      <c r="AKZ273" s="1"/>
      <c r="ALA273" s="1"/>
      <c r="ALB273" s="1"/>
      <c r="ALC273" s="1"/>
      <c r="ALD273" s="1"/>
      <c r="ALE273" s="1"/>
      <c r="ALF273" s="1"/>
      <c r="ALG273" s="1"/>
      <c r="ALH273" s="1"/>
      <c r="ALI273" s="1"/>
      <c r="ALJ273" s="1"/>
      <c r="ALK273" s="1"/>
      <c r="ALL273" s="1"/>
      <c r="ALM273" s="1"/>
      <c r="ALN273" s="1"/>
      <c r="ALO273" s="1"/>
      <c r="ALP273" s="1"/>
      <c r="ALQ273" s="1"/>
      <c r="ALR273" s="1"/>
      <c r="ALS273" s="1"/>
      <c r="ALT273" s="1"/>
      <c r="ALU273" s="1"/>
      <c r="ALV273" s="1"/>
      <c r="ALW273" s="1"/>
      <c r="ALX273" s="1"/>
      <c r="ALY273" s="1"/>
      <c r="ALZ273" s="1"/>
      <c r="AMA273" s="1"/>
      <c r="AMB273" s="1"/>
      <c r="AMC273" s="1"/>
      <c r="AMD273" s="1"/>
      <c r="AME273" s="1"/>
      <c r="AMF273" s="1"/>
      <c r="AMG273" s="1"/>
      <c r="AMH273" s="1"/>
      <c r="AMI273" s="1"/>
      <c r="AMJ273" s="1"/>
      <c r="AMK273" s="1"/>
      <c r="AML273" s="1"/>
      <c r="AMM273" s="1"/>
      <c r="AMN273" s="1"/>
      <c r="AMO273" s="1"/>
      <c r="AMP273" s="1"/>
      <c r="AMQ273" s="1"/>
      <c r="AMR273" s="1"/>
      <c r="AMS273" s="1"/>
      <c r="AMT273" s="1"/>
      <c r="AMU273" s="1"/>
      <c r="AMV273" s="1"/>
      <c r="AMW273" s="1"/>
      <c r="AMX273" s="1"/>
      <c r="AMY273" s="1"/>
      <c r="AMZ273" s="1"/>
      <c r="ANA273" s="1"/>
      <c r="ANB273" s="1"/>
      <c r="ANC273" s="1"/>
      <c r="AND273" s="1"/>
      <c r="ANE273" s="1"/>
      <c r="ANF273" s="1"/>
      <c r="ANG273" s="1"/>
      <c r="ANH273" s="1"/>
      <c r="ANI273" s="1"/>
      <c r="ANJ273" s="1"/>
      <c r="ANK273" s="1"/>
      <c r="ANL273" s="1"/>
      <c r="ANM273" s="1"/>
      <c r="ANN273" s="1"/>
      <c r="ANO273" s="1"/>
      <c r="ANP273" s="1"/>
      <c r="ANQ273" s="1"/>
      <c r="ANR273" s="1"/>
      <c r="ANS273" s="1"/>
      <c r="ANT273" s="1"/>
      <c r="ANU273" s="1"/>
      <c r="ANV273" s="1"/>
      <c r="ANW273" s="1"/>
      <c r="ANX273" s="1"/>
      <c r="ANY273" s="1"/>
      <c r="ANZ273" s="1"/>
      <c r="AOA273" s="1"/>
      <c r="AOB273" s="1"/>
      <c r="AOC273" s="1"/>
      <c r="AOD273" s="1"/>
      <c r="AOE273" s="1"/>
      <c r="AOF273" s="1"/>
      <c r="AOG273" s="1"/>
      <c r="AOH273" s="1"/>
      <c r="AOI273" s="1"/>
      <c r="AOJ273" s="1"/>
      <c r="AOK273" s="1"/>
      <c r="AOL273" s="1"/>
      <c r="AOM273" s="1"/>
      <c r="AON273" s="1"/>
      <c r="AOO273" s="1"/>
      <c r="AOP273" s="1"/>
      <c r="AOQ273" s="1"/>
      <c r="AOR273" s="1"/>
      <c r="AOS273" s="1"/>
      <c r="AOT273" s="1"/>
      <c r="AOU273" s="1"/>
      <c r="AOV273" s="1"/>
      <c r="AOW273" s="1"/>
      <c r="AOX273" s="1"/>
      <c r="AOY273" s="1"/>
      <c r="AOZ273" s="1"/>
      <c r="APA273" s="1"/>
      <c r="APB273" s="1"/>
      <c r="APC273" s="1"/>
      <c r="APD273" s="1"/>
      <c r="APE273" s="1"/>
      <c r="APF273" s="1"/>
      <c r="APG273" s="1"/>
      <c r="APH273" s="1"/>
      <c r="API273" s="1"/>
      <c r="APJ273" s="1"/>
      <c r="APK273" s="1"/>
      <c r="APL273" s="1"/>
      <c r="APM273" s="1"/>
      <c r="APN273" s="1"/>
      <c r="APO273" s="1"/>
      <c r="APP273" s="1"/>
      <c r="APQ273" s="1"/>
      <c r="APR273" s="1"/>
      <c r="APS273" s="1"/>
      <c r="APT273" s="1"/>
      <c r="APU273" s="1"/>
      <c r="APV273" s="1"/>
      <c r="APW273" s="1"/>
      <c r="APX273" s="1"/>
      <c r="APY273" s="1"/>
      <c r="APZ273" s="1"/>
      <c r="AQA273" s="1"/>
      <c r="AQB273" s="1"/>
      <c r="AQC273" s="1"/>
      <c r="AQD273" s="1"/>
      <c r="AQE273" s="1"/>
      <c r="AQF273" s="1"/>
      <c r="AQG273" s="1"/>
      <c r="AQH273" s="1"/>
      <c r="AQI273" s="1"/>
      <c r="AQJ273" s="1"/>
      <c r="AQK273" s="1"/>
      <c r="AQL273" s="1"/>
      <c r="AQM273" s="1"/>
      <c r="AQN273" s="1"/>
      <c r="AQO273" s="1"/>
      <c r="AQP273" s="1"/>
      <c r="AQQ273" s="1"/>
      <c r="AQR273" s="1"/>
      <c r="AQS273" s="1"/>
      <c r="AQT273" s="1"/>
      <c r="AQU273" s="1"/>
      <c r="AQV273" s="1"/>
      <c r="AQW273" s="1"/>
      <c r="AQX273" s="1"/>
      <c r="AQY273" s="1"/>
      <c r="AQZ273" s="1"/>
      <c r="ARA273" s="1"/>
      <c r="ARB273" s="1"/>
      <c r="ARC273" s="1"/>
      <c r="ARD273" s="1"/>
      <c r="ARE273" s="1"/>
      <c r="ARF273" s="1"/>
      <c r="ARG273" s="1"/>
      <c r="ARH273" s="1"/>
      <c r="ARI273" s="1"/>
      <c r="ARJ273" s="1"/>
      <c r="ARK273" s="1"/>
      <c r="ARL273" s="1"/>
      <c r="ARM273" s="1"/>
      <c r="ARN273" s="1"/>
      <c r="ARO273" s="1"/>
      <c r="ARP273" s="1"/>
      <c r="ARQ273" s="1"/>
      <c r="ARR273" s="1"/>
      <c r="ARS273" s="1"/>
      <c r="ART273" s="1"/>
      <c r="ARU273" s="1"/>
      <c r="ARV273" s="1"/>
      <c r="ARW273" s="1"/>
      <c r="ARX273" s="1"/>
      <c r="ARY273" s="1"/>
      <c r="ARZ273" s="1"/>
      <c r="ASA273" s="1"/>
      <c r="ASB273" s="1"/>
      <c r="ASC273" s="1"/>
      <c r="ASD273" s="1"/>
      <c r="ASE273" s="1"/>
      <c r="ASF273" s="1"/>
      <c r="ASG273" s="1"/>
      <c r="ASH273" s="1"/>
      <c r="ASI273" s="1"/>
      <c r="ASJ273" s="1"/>
      <c r="ASK273" s="1"/>
      <c r="ASL273" s="1"/>
      <c r="ASM273" s="1"/>
      <c r="ASN273" s="1"/>
      <c r="ASO273" s="1"/>
      <c r="ASP273" s="1"/>
      <c r="ASQ273" s="1"/>
      <c r="ASR273" s="1"/>
      <c r="ASS273" s="1"/>
      <c r="AST273" s="1"/>
      <c r="ASU273" s="1"/>
      <c r="ASV273" s="1"/>
      <c r="ASW273" s="1"/>
      <c r="ASX273" s="1"/>
      <c r="ASY273" s="1"/>
      <c r="ASZ273" s="1"/>
      <c r="ATA273" s="1"/>
      <c r="ATB273" s="1"/>
      <c r="ATC273" s="1"/>
      <c r="ATD273" s="1"/>
      <c r="ATE273" s="1"/>
      <c r="ATF273" s="1"/>
      <c r="ATG273" s="1"/>
      <c r="ATH273" s="1"/>
      <c r="ATI273" s="1"/>
      <c r="ATJ273" s="1"/>
      <c r="ATK273" s="1"/>
      <c r="ATL273" s="1"/>
      <c r="ATM273" s="1"/>
      <c r="ATN273" s="1"/>
      <c r="ATO273" s="1"/>
      <c r="ATP273" s="1"/>
      <c r="ATQ273" s="1"/>
      <c r="ATR273" s="1"/>
      <c r="ATS273" s="1"/>
      <c r="ATT273" s="1"/>
      <c r="ATU273" s="1"/>
      <c r="ATV273" s="1"/>
      <c r="ATW273" s="1"/>
      <c r="ATX273" s="1"/>
      <c r="ATY273" s="1"/>
      <c r="ATZ273" s="1"/>
      <c r="AUA273" s="1"/>
      <c r="AUB273" s="1"/>
      <c r="AUC273" s="1"/>
      <c r="AUD273" s="1"/>
      <c r="AUE273" s="1"/>
      <c r="AUF273" s="1"/>
      <c r="AUG273" s="1"/>
      <c r="AUH273" s="1"/>
      <c r="AUI273" s="1"/>
      <c r="AUJ273" s="1"/>
      <c r="AUK273" s="1"/>
      <c r="AUL273" s="1"/>
      <c r="AUM273" s="1"/>
      <c r="AUN273" s="1"/>
      <c r="AUO273" s="1"/>
      <c r="AUP273" s="1"/>
      <c r="AUQ273" s="1"/>
      <c r="AUR273" s="1"/>
      <c r="AUS273" s="1"/>
      <c r="AUT273" s="1"/>
      <c r="AUU273" s="1"/>
      <c r="AUV273" s="1"/>
      <c r="AUW273" s="1"/>
      <c r="AUX273" s="1"/>
      <c r="AUY273" s="1"/>
      <c r="AUZ273" s="1"/>
      <c r="AVA273" s="1"/>
      <c r="AVB273" s="1"/>
      <c r="AVC273" s="1"/>
      <c r="AVD273" s="1"/>
      <c r="AVE273" s="1"/>
      <c r="AVF273" s="1"/>
      <c r="AVG273" s="1"/>
      <c r="AVH273" s="1"/>
      <c r="AVI273" s="1"/>
      <c r="AVJ273" s="1"/>
      <c r="AVK273" s="1"/>
      <c r="AVL273" s="1"/>
      <c r="AVM273" s="1"/>
      <c r="AVN273" s="1"/>
      <c r="AVO273" s="1"/>
      <c r="AVP273" s="1"/>
      <c r="AVQ273" s="1"/>
      <c r="AVR273" s="1"/>
      <c r="AVS273" s="1"/>
      <c r="AVT273" s="1"/>
      <c r="AVU273" s="1"/>
      <c r="AVV273" s="1"/>
      <c r="AVW273" s="1"/>
      <c r="AVX273" s="1"/>
      <c r="AVY273" s="1"/>
      <c r="AVZ273" s="1"/>
      <c r="AWA273" s="1"/>
      <c r="AWB273" s="1"/>
      <c r="AWC273" s="1"/>
      <c r="AWD273" s="1"/>
      <c r="AWE273" s="1"/>
      <c r="AWF273" s="1"/>
      <c r="AWG273" s="1"/>
      <c r="AWH273" s="1"/>
      <c r="AWI273" s="1"/>
      <c r="AWJ273" s="1"/>
      <c r="AWK273" s="1"/>
      <c r="AWL273" s="1"/>
      <c r="AWM273" s="1"/>
      <c r="AWN273" s="1"/>
      <c r="AWO273" s="1"/>
      <c r="AWP273" s="1"/>
      <c r="AWQ273" s="1"/>
      <c r="AWR273" s="1"/>
      <c r="AWS273" s="1"/>
      <c r="AWT273" s="1"/>
      <c r="AWU273" s="1"/>
      <c r="AWV273" s="1"/>
      <c r="AWW273" s="1"/>
      <c r="AWX273" s="1"/>
      <c r="AWY273" s="1"/>
      <c r="AWZ273" s="1"/>
      <c r="AXA273" s="1"/>
      <c r="AXB273" s="1"/>
      <c r="AXC273" s="1"/>
      <c r="AXD273" s="1"/>
      <c r="AXE273" s="1"/>
      <c r="AXF273" s="1"/>
      <c r="AXG273" s="1"/>
      <c r="AXH273" s="1"/>
      <c r="AXI273" s="1"/>
      <c r="AXJ273" s="1"/>
      <c r="AXK273" s="1"/>
      <c r="AXL273" s="1"/>
      <c r="AXM273" s="1"/>
      <c r="AXN273" s="1"/>
      <c r="AXO273" s="1"/>
      <c r="AXP273" s="1"/>
      <c r="AXQ273" s="1"/>
      <c r="AXR273" s="1"/>
      <c r="AXS273" s="1"/>
      <c r="AXT273" s="1"/>
      <c r="AXU273" s="1"/>
      <c r="AXV273" s="1"/>
      <c r="AXW273" s="1"/>
      <c r="AXX273" s="1"/>
      <c r="AXY273" s="1"/>
      <c r="AXZ273" s="1"/>
      <c r="AYA273" s="1"/>
      <c r="AYB273" s="1"/>
      <c r="AYC273" s="1"/>
      <c r="AYD273" s="1"/>
      <c r="AYE273" s="1"/>
      <c r="AYF273" s="1"/>
      <c r="AYG273" s="1"/>
      <c r="AYH273" s="1"/>
      <c r="AYI273" s="1"/>
      <c r="AYJ273" s="1"/>
      <c r="AYK273" s="1"/>
      <c r="AYL273" s="1"/>
      <c r="AYM273" s="1"/>
      <c r="AYN273" s="1"/>
      <c r="AYO273" s="1"/>
      <c r="AYP273" s="1"/>
      <c r="AYQ273" s="1"/>
      <c r="AYR273" s="1"/>
      <c r="AYS273" s="1"/>
      <c r="AYT273" s="1"/>
      <c r="AYU273" s="1"/>
      <c r="AYV273" s="1"/>
      <c r="AYW273" s="1"/>
      <c r="AYX273" s="1"/>
      <c r="AYY273" s="1"/>
      <c r="AYZ273" s="1"/>
      <c r="AZA273" s="1"/>
      <c r="AZB273" s="1"/>
      <c r="AZC273" s="1"/>
      <c r="AZD273" s="1"/>
      <c r="AZE273" s="1"/>
      <c r="AZF273" s="1"/>
      <c r="AZG273" s="1"/>
      <c r="AZH273" s="1"/>
      <c r="AZI273" s="1"/>
      <c r="AZJ273" s="1"/>
      <c r="AZK273" s="1"/>
      <c r="AZL273" s="1"/>
      <c r="AZM273" s="1"/>
      <c r="AZN273" s="1"/>
      <c r="AZO273" s="1"/>
      <c r="AZP273" s="1"/>
      <c r="AZQ273" s="1"/>
      <c r="AZR273" s="1"/>
      <c r="AZS273" s="1"/>
      <c r="AZT273" s="1"/>
      <c r="AZU273" s="1"/>
      <c r="AZV273" s="1"/>
      <c r="AZW273" s="1"/>
      <c r="AZX273" s="1"/>
      <c r="AZY273" s="1"/>
      <c r="AZZ273" s="1"/>
      <c r="BAA273" s="1"/>
      <c r="BAB273" s="1"/>
      <c r="BAC273" s="1"/>
      <c r="BAD273" s="1"/>
      <c r="BAE273" s="1"/>
      <c r="BAF273" s="1"/>
      <c r="BAG273" s="1"/>
      <c r="BAH273" s="1"/>
      <c r="BAI273" s="1"/>
      <c r="BAJ273" s="1"/>
      <c r="BAK273" s="1"/>
      <c r="BAL273" s="1"/>
      <c r="BAM273" s="1"/>
      <c r="BAN273" s="1"/>
      <c r="BAO273" s="1"/>
      <c r="BAP273" s="1"/>
      <c r="BAQ273" s="1"/>
      <c r="BAR273" s="1"/>
      <c r="BAS273" s="1"/>
      <c r="BAT273" s="1"/>
      <c r="BAU273" s="1"/>
      <c r="BAV273" s="1"/>
      <c r="BAW273" s="1"/>
      <c r="BAX273" s="1"/>
      <c r="BAY273" s="1"/>
      <c r="BAZ273" s="1"/>
      <c r="BBA273" s="1"/>
      <c r="BBB273" s="1"/>
      <c r="BBC273" s="1"/>
      <c r="BBD273" s="1"/>
      <c r="BBE273" s="1"/>
      <c r="BBF273" s="1"/>
      <c r="BBG273" s="1"/>
      <c r="BBH273" s="1"/>
      <c r="BBI273" s="1"/>
      <c r="BBJ273" s="1"/>
      <c r="BBK273" s="1"/>
      <c r="BBL273" s="1"/>
      <c r="BBM273" s="1"/>
      <c r="BBN273" s="1"/>
      <c r="BBO273" s="1"/>
      <c r="BBP273" s="1"/>
      <c r="BBQ273" s="1"/>
      <c r="BBR273" s="1"/>
      <c r="BBS273" s="1"/>
      <c r="BBT273" s="1"/>
      <c r="BBU273" s="1"/>
      <c r="BBV273" s="1"/>
      <c r="BBW273" s="1"/>
      <c r="BBX273" s="1"/>
      <c r="BBY273" s="1"/>
      <c r="BBZ273" s="1"/>
      <c r="BCA273" s="1"/>
      <c r="BCB273" s="1"/>
      <c r="BCC273" s="1"/>
      <c r="BCD273" s="1"/>
      <c r="BCE273" s="1"/>
      <c r="BCF273" s="1"/>
      <c r="BCG273" s="1"/>
      <c r="BCH273" s="1"/>
      <c r="BCI273" s="1"/>
      <c r="BCJ273" s="1"/>
      <c r="BCK273" s="1"/>
      <c r="BCL273" s="1"/>
      <c r="BCM273" s="1"/>
      <c r="BCN273" s="1"/>
      <c r="BCO273" s="1"/>
      <c r="BCP273" s="1"/>
      <c r="BCQ273" s="1"/>
      <c r="BCR273" s="1"/>
      <c r="BCS273" s="1"/>
      <c r="BCT273" s="1"/>
      <c r="BCU273" s="1"/>
      <c r="BCV273" s="1"/>
      <c r="BCW273" s="1"/>
      <c r="BCX273" s="1"/>
      <c r="BCY273" s="1"/>
      <c r="BCZ273" s="1"/>
      <c r="BDA273" s="1"/>
      <c r="BDB273" s="1"/>
      <c r="BDC273" s="1"/>
      <c r="BDD273" s="1"/>
      <c r="BDE273" s="1"/>
      <c r="BDF273" s="1"/>
      <c r="BDG273" s="1"/>
      <c r="BDH273" s="1"/>
      <c r="BDI273" s="1"/>
      <c r="BDJ273" s="1"/>
      <c r="BDK273" s="1"/>
      <c r="BDL273" s="1"/>
    </row>
    <row r="274" spans="1:1468" s="10" customFormat="1" x14ac:dyDescent="0.2">
      <c r="B274" s="10" t="s">
        <v>38</v>
      </c>
      <c r="C274" s="10">
        <v>4248</v>
      </c>
      <c r="E274" s="2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  <c r="OO274" s="1"/>
      <c r="OP274" s="1"/>
      <c r="OQ274" s="1"/>
      <c r="OR274" s="1"/>
      <c r="OS274" s="1"/>
      <c r="OT274" s="1"/>
      <c r="OU274" s="1"/>
      <c r="OV274" s="1"/>
      <c r="OW274" s="1"/>
      <c r="OX274" s="1"/>
      <c r="OY274" s="1"/>
      <c r="OZ274" s="1"/>
      <c r="PA274" s="1"/>
      <c r="PB274" s="1"/>
      <c r="PC274" s="1"/>
      <c r="PD274" s="1"/>
      <c r="PE274" s="1"/>
      <c r="PF274" s="1"/>
      <c r="PG274" s="1"/>
      <c r="PH274" s="1"/>
      <c r="PI274" s="1"/>
      <c r="PJ274" s="1"/>
      <c r="PK274" s="1"/>
      <c r="PL274" s="1"/>
      <c r="PM274" s="1"/>
      <c r="PN274" s="1"/>
      <c r="PO274" s="1"/>
      <c r="PP274" s="1"/>
      <c r="PQ274" s="1"/>
      <c r="PR274" s="1"/>
      <c r="PS274" s="1"/>
      <c r="PT274" s="1"/>
      <c r="PU274" s="1"/>
      <c r="PV274" s="1"/>
      <c r="PW274" s="1"/>
      <c r="PX274" s="1"/>
      <c r="PY274" s="1"/>
      <c r="PZ274" s="1"/>
      <c r="QA274" s="1"/>
      <c r="QB274" s="1"/>
      <c r="QC274" s="1"/>
      <c r="QD274" s="1"/>
      <c r="QE274" s="1"/>
      <c r="QF274" s="1"/>
      <c r="QG274" s="1"/>
      <c r="QH274" s="1"/>
      <c r="QI274" s="1"/>
      <c r="QJ274" s="1"/>
      <c r="QK274" s="1"/>
      <c r="QL274" s="1"/>
      <c r="QM274" s="1"/>
      <c r="QN274" s="1"/>
      <c r="QO274" s="1"/>
      <c r="QP274" s="1"/>
      <c r="QQ274" s="1"/>
      <c r="QR274" s="1"/>
      <c r="QS274" s="1"/>
      <c r="QT274" s="1"/>
      <c r="QU274" s="1"/>
      <c r="QV274" s="1"/>
      <c r="QW274" s="1"/>
      <c r="QX274" s="1"/>
      <c r="QY274" s="1"/>
      <c r="QZ274" s="1"/>
      <c r="RA274" s="1"/>
      <c r="RB274" s="1"/>
      <c r="RC274" s="1"/>
      <c r="RD274" s="1"/>
      <c r="RE274" s="1"/>
      <c r="RF274" s="1"/>
      <c r="RG274" s="1"/>
      <c r="RH274" s="1"/>
      <c r="RI274" s="1"/>
      <c r="RJ274" s="1"/>
      <c r="RK274" s="1"/>
      <c r="RL274" s="1"/>
      <c r="RM274" s="1"/>
      <c r="RN274" s="1"/>
      <c r="RO274" s="1"/>
      <c r="RP274" s="1"/>
      <c r="RQ274" s="1"/>
      <c r="RR274" s="1"/>
      <c r="RS274" s="1"/>
      <c r="RT274" s="1"/>
      <c r="RU274" s="1"/>
      <c r="RV274" s="1"/>
      <c r="RW274" s="1"/>
      <c r="RX274" s="1"/>
      <c r="RY274" s="1"/>
      <c r="RZ274" s="1"/>
      <c r="SA274" s="1"/>
      <c r="SB274" s="1"/>
      <c r="SC274" s="1"/>
      <c r="SD274" s="1"/>
      <c r="SE274" s="1"/>
      <c r="SF274" s="1"/>
      <c r="SG274" s="1"/>
      <c r="SH274" s="1"/>
      <c r="SI274" s="1"/>
      <c r="SJ274" s="1"/>
      <c r="SK274" s="1"/>
      <c r="SL274" s="1"/>
      <c r="SM274" s="1"/>
      <c r="SN274" s="1"/>
      <c r="SO274" s="1"/>
      <c r="SP274" s="1"/>
      <c r="SQ274" s="1"/>
      <c r="SR274" s="1"/>
      <c r="SS274" s="1"/>
      <c r="ST274" s="1"/>
      <c r="SU274" s="1"/>
      <c r="SV274" s="1"/>
      <c r="SW274" s="1"/>
      <c r="SX274" s="1"/>
      <c r="SY274" s="1"/>
      <c r="SZ274" s="1"/>
      <c r="TA274" s="1"/>
      <c r="TB274" s="1"/>
      <c r="TC274" s="1"/>
      <c r="TD274" s="1"/>
      <c r="TE274" s="1"/>
      <c r="TF274" s="1"/>
      <c r="TG274" s="1"/>
      <c r="TH274" s="1"/>
      <c r="TI274" s="1"/>
      <c r="TJ274" s="1"/>
      <c r="TK274" s="1"/>
      <c r="TL274" s="1"/>
      <c r="TM274" s="1"/>
      <c r="TN274" s="1"/>
      <c r="TO274" s="1"/>
      <c r="TP274" s="1"/>
      <c r="TQ274" s="1"/>
      <c r="TR274" s="1"/>
      <c r="TS274" s="1"/>
      <c r="TT274" s="1"/>
      <c r="TU274" s="1"/>
      <c r="TV274" s="1"/>
      <c r="TW274" s="1"/>
      <c r="TX274" s="1"/>
      <c r="TY274" s="1"/>
      <c r="TZ274" s="1"/>
      <c r="UA274" s="1"/>
      <c r="UB274" s="1"/>
      <c r="UC274" s="1"/>
      <c r="UD274" s="1"/>
      <c r="UE274" s="1"/>
      <c r="UF274" s="1"/>
      <c r="UG274" s="1"/>
      <c r="UH274" s="1"/>
      <c r="UI274" s="1"/>
      <c r="UJ274" s="1"/>
      <c r="UK274" s="1"/>
      <c r="UL274" s="1"/>
      <c r="UM274" s="1"/>
      <c r="UN274" s="1"/>
      <c r="UO274" s="1"/>
      <c r="UP274" s="1"/>
      <c r="UQ274" s="1"/>
      <c r="UR274" s="1"/>
      <c r="US274" s="1"/>
      <c r="UT274" s="1"/>
      <c r="UU274" s="1"/>
      <c r="UV274" s="1"/>
      <c r="UW274" s="1"/>
      <c r="UX274" s="1"/>
      <c r="UY274" s="1"/>
      <c r="UZ274" s="1"/>
      <c r="VA274" s="1"/>
      <c r="VB274" s="1"/>
      <c r="VC274" s="1"/>
      <c r="VD274" s="1"/>
      <c r="VE274" s="1"/>
      <c r="VF274" s="1"/>
      <c r="VG274" s="1"/>
      <c r="VH274" s="1"/>
      <c r="VI274" s="1"/>
      <c r="VJ274" s="1"/>
      <c r="VK274" s="1"/>
      <c r="VL274" s="1"/>
      <c r="VM274" s="1"/>
      <c r="VN274" s="1"/>
      <c r="VO274" s="1"/>
      <c r="VP274" s="1"/>
      <c r="VQ274" s="1"/>
      <c r="VR274" s="1"/>
      <c r="VS274" s="1"/>
      <c r="VT274" s="1"/>
      <c r="VU274" s="1"/>
      <c r="VV274" s="1"/>
      <c r="VW274" s="1"/>
      <c r="VX274" s="1"/>
      <c r="VY274" s="1"/>
      <c r="VZ274" s="1"/>
      <c r="WA274" s="1"/>
      <c r="WB274" s="1"/>
      <c r="WC274" s="1"/>
      <c r="WD274" s="1"/>
      <c r="WE274" s="1"/>
      <c r="WF274" s="1"/>
      <c r="WG274" s="1"/>
      <c r="WH274" s="1"/>
      <c r="WI274" s="1"/>
      <c r="WJ274" s="1"/>
      <c r="WK274" s="1"/>
      <c r="WL274" s="1"/>
      <c r="WM274" s="1"/>
      <c r="WN274" s="1"/>
      <c r="WO274" s="1"/>
      <c r="WP274" s="1"/>
      <c r="WQ274" s="1"/>
      <c r="WR274" s="1"/>
      <c r="WS274" s="1"/>
      <c r="WT274" s="1"/>
      <c r="WU274" s="1"/>
      <c r="WV274" s="1"/>
      <c r="WW274" s="1"/>
      <c r="WX274" s="1"/>
      <c r="WY274" s="1"/>
      <c r="WZ274" s="1"/>
      <c r="XA274" s="1"/>
      <c r="XB274" s="1"/>
      <c r="XC274" s="1"/>
      <c r="XD274" s="1"/>
      <c r="XE274" s="1"/>
      <c r="XF274" s="1"/>
      <c r="XG274" s="1"/>
      <c r="XH274" s="1"/>
      <c r="XI274" s="1"/>
      <c r="XJ274" s="1"/>
      <c r="XK274" s="1"/>
      <c r="XL274" s="1"/>
      <c r="XM274" s="1"/>
      <c r="XN274" s="1"/>
      <c r="XO274" s="1"/>
      <c r="XP274" s="1"/>
      <c r="XQ274" s="1"/>
      <c r="XR274" s="1"/>
      <c r="XS274" s="1"/>
      <c r="XT274" s="1"/>
      <c r="XU274" s="1"/>
      <c r="XV274" s="1"/>
      <c r="XW274" s="1"/>
      <c r="XX274" s="1"/>
      <c r="XY274" s="1"/>
      <c r="XZ274" s="1"/>
      <c r="YA274" s="1"/>
      <c r="YB274" s="1"/>
      <c r="YC274" s="1"/>
      <c r="YD274" s="1"/>
      <c r="YE274" s="1"/>
      <c r="YF274" s="1"/>
      <c r="YG274" s="1"/>
      <c r="YH274" s="1"/>
      <c r="YI274" s="1"/>
      <c r="YJ274" s="1"/>
      <c r="YK274" s="1"/>
      <c r="YL274" s="1"/>
      <c r="YM274" s="1"/>
      <c r="YN274" s="1"/>
      <c r="YO274" s="1"/>
      <c r="YP274" s="1"/>
      <c r="YQ274" s="1"/>
      <c r="YR274" s="1"/>
      <c r="YS274" s="1"/>
      <c r="YT274" s="1"/>
      <c r="YU274" s="1"/>
      <c r="YV274" s="1"/>
      <c r="YW274" s="1"/>
      <c r="YX274" s="1"/>
      <c r="YY274" s="1"/>
      <c r="YZ274" s="1"/>
      <c r="ZA274" s="1"/>
      <c r="ZB274" s="1"/>
      <c r="ZC274" s="1"/>
      <c r="ZD274" s="1"/>
      <c r="ZE274" s="1"/>
      <c r="ZF274" s="1"/>
      <c r="ZG274" s="1"/>
      <c r="ZH274" s="1"/>
      <c r="ZI274" s="1"/>
      <c r="ZJ274" s="1"/>
      <c r="ZK274" s="1"/>
      <c r="ZL274" s="1"/>
      <c r="ZM274" s="1"/>
      <c r="ZN274" s="1"/>
      <c r="ZO274" s="1"/>
      <c r="ZP274" s="1"/>
      <c r="ZQ274" s="1"/>
      <c r="ZR274" s="1"/>
      <c r="ZS274" s="1"/>
      <c r="ZT274" s="1"/>
      <c r="ZU274" s="1"/>
      <c r="ZV274" s="1"/>
      <c r="ZW274" s="1"/>
      <c r="ZX274" s="1"/>
      <c r="ZY274" s="1"/>
      <c r="ZZ274" s="1"/>
      <c r="AAA274" s="1"/>
      <c r="AAB274" s="1"/>
      <c r="AAC274" s="1"/>
      <c r="AAD274" s="1"/>
      <c r="AAE274" s="1"/>
      <c r="AAF274" s="1"/>
      <c r="AAG274" s="1"/>
      <c r="AAH274" s="1"/>
      <c r="AAI274" s="1"/>
      <c r="AAJ274" s="1"/>
      <c r="AAK274" s="1"/>
      <c r="AAL274" s="1"/>
      <c r="AAM274" s="1"/>
      <c r="AAN274" s="1"/>
      <c r="AAO274" s="1"/>
      <c r="AAP274" s="1"/>
      <c r="AAQ274" s="1"/>
      <c r="AAR274" s="1"/>
      <c r="AAS274" s="1"/>
      <c r="AAT274" s="1"/>
      <c r="AAU274" s="1"/>
      <c r="AAV274" s="1"/>
      <c r="AAW274" s="1"/>
      <c r="AAX274" s="1"/>
      <c r="AAY274" s="1"/>
      <c r="AAZ274" s="1"/>
      <c r="ABA274" s="1"/>
      <c r="ABB274" s="1"/>
      <c r="ABC274" s="1"/>
      <c r="ABD274" s="1"/>
      <c r="ABE274" s="1"/>
      <c r="ABF274" s="1"/>
      <c r="ABG274" s="1"/>
      <c r="ABH274" s="1"/>
      <c r="ABI274" s="1"/>
      <c r="ABJ274" s="1"/>
      <c r="ABK274" s="1"/>
      <c r="ABL274" s="1"/>
      <c r="ABM274" s="1"/>
      <c r="ABN274" s="1"/>
      <c r="ABO274" s="1"/>
      <c r="ABP274" s="1"/>
      <c r="ABQ274" s="1"/>
      <c r="ABR274" s="1"/>
      <c r="ABS274" s="1"/>
      <c r="ABT274" s="1"/>
      <c r="ABU274" s="1"/>
      <c r="ABV274" s="1"/>
      <c r="ABW274" s="1"/>
      <c r="ABX274" s="1"/>
      <c r="ABY274" s="1"/>
      <c r="ABZ274" s="1"/>
      <c r="ACA274" s="1"/>
      <c r="ACB274" s="1"/>
      <c r="ACC274" s="1"/>
      <c r="ACD274" s="1"/>
      <c r="ACE274" s="1"/>
      <c r="ACF274" s="1"/>
      <c r="ACG274" s="1"/>
      <c r="ACH274" s="1"/>
      <c r="ACI274" s="1"/>
      <c r="ACJ274" s="1"/>
      <c r="ACK274" s="1"/>
      <c r="ACL274" s="1"/>
      <c r="ACM274" s="1"/>
      <c r="ACN274" s="1"/>
      <c r="ACO274" s="1"/>
      <c r="ACP274" s="1"/>
      <c r="ACQ274" s="1"/>
      <c r="ACR274" s="1"/>
      <c r="ACS274" s="1"/>
      <c r="ACT274" s="1"/>
      <c r="ACU274" s="1"/>
      <c r="ACV274" s="1"/>
      <c r="ACW274" s="1"/>
      <c r="ACX274" s="1"/>
      <c r="ACY274" s="1"/>
      <c r="ACZ274" s="1"/>
      <c r="ADA274" s="1"/>
      <c r="ADB274" s="1"/>
      <c r="ADC274" s="1"/>
      <c r="ADD274" s="1"/>
      <c r="ADE274" s="1"/>
      <c r="ADF274" s="1"/>
      <c r="ADG274" s="1"/>
      <c r="ADH274" s="1"/>
      <c r="ADI274" s="1"/>
      <c r="ADJ274" s="1"/>
      <c r="ADK274" s="1"/>
      <c r="ADL274" s="1"/>
      <c r="ADM274" s="1"/>
      <c r="ADN274" s="1"/>
      <c r="ADO274" s="1"/>
      <c r="ADP274" s="1"/>
      <c r="ADQ274" s="1"/>
      <c r="ADR274" s="1"/>
      <c r="ADS274" s="1"/>
      <c r="ADT274" s="1"/>
      <c r="ADU274" s="1"/>
      <c r="ADV274" s="1"/>
      <c r="ADW274" s="1"/>
      <c r="ADX274" s="1"/>
      <c r="ADY274" s="1"/>
      <c r="ADZ274" s="1"/>
      <c r="AEA274" s="1"/>
      <c r="AEB274" s="1"/>
      <c r="AEC274" s="1"/>
      <c r="AED274" s="1"/>
      <c r="AEE274" s="1"/>
      <c r="AEF274" s="1"/>
      <c r="AEG274" s="1"/>
      <c r="AEH274" s="1"/>
      <c r="AEI274" s="1"/>
      <c r="AEJ274" s="1"/>
      <c r="AEK274" s="1"/>
      <c r="AEL274" s="1"/>
      <c r="AEM274" s="1"/>
      <c r="AEN274" s="1"/>
      <c r="AEO274" s="1"/>
      <c r="AEP274" s="1"/>
      <c r="AEQ274" s="1"/>
      <c r="AER274" s="1"/>
      <c r="AES274" s="1"/>
      <c r="AET274" s="1"/>
      <c r="AEU274" s="1"/>
      <c r="AEV274" s="1"/>
      <c r="AEW274" s="1"/>
      <c r="AEX274" s="1"/>
      <c r="AEY274" s="1"/>
      <c r="AEZ274" s="1"/>
      <c r="AFA274" s="1"/>
      <c r="AFB274" s="1"/>
      <c r="AFC274" s="1"/>
      <c r="AFD274" s="1"/>
      <c r="AFE274" s="1"/>
      <c r="AFF274" s="1"/>
      <c r="AFG274" s="1"/>
      <c r="AFH274" s="1"/>
      <c r="AFI274" s="1"/>
      <c r="AFJ274" s="1"/>
      <c r="AFK274" s="1"/>
      <c r="AFL274" s="1"/>
      <c r="AFM274" s="1"/>
      <c r="AFN274" s="1"/>
      <c r="AFO274" s="1"/>
      <c r="AFP274" s="1"/>
      <c r="AFQ274" s="1"/>
      <c r="AFR274" s="1"/>
      <c r="AFS274" s="1"/>
      <c r="AFT274" s="1"/>
      <c r="AFU274" s="1"/>
      <c r="AFV274" s="1"/>
      <c r="AFW274" s="1"/>
      <c r="AFX274" s="1"/>
      <c r="AFY274" s="1"/>
      <c r="AFZ274" s="1"/>
      <c r="AGA274" s="1"/>
      <c r="AGB274" s="1"/>
      <c r="AGC274" s="1"/>
      <c r="AGD274" s="1"/>
      <c r="AGE274" s="1"/>
      <c r="AGF274" s="1"/>
      <c r="AGG274" s="1"/>
      <c r="AGH274" s="1"/>
      <c r="AGI274" s="1"/>
      <c r="AGJ274" s="1"/>
      <c r="AGK274" s="1"/>
      <c r="AGL274" s="1"/>
      <c r="AGM274" s="1"/>
      <c r="AGN274" s="1"/>
      <c r="AGO274" s="1"/>
      <c r="AGP274" s="1"/>
      <c r="AGQ274" s="1"/>
      <c r="AGR274" s="1"/>
      <c r="AGS274" s="1"/>
      <c r="AGT274" s="1"/>
      <c r="AGU274" s="1"/>
      <c r="AGV274" s="1"/>
      <c r="AGW274" s="1"/>
      <c r="AGX274" s="1"/>
      <c r="AGY274" s="1"/>
      <c r="AGZ274" s="1"/>
      <c r="AHA274" s="1"/>
      <c r="AHB274" s="1"/>
      <c r="AHC274" s="1"/>
      <c r="AHD274" s="1"/>
      <c r="AHE274" s="1"/>
      <c r="AHF274" s="1"/>
      <c r="AHG274" s="1"/>
      <c r="AHH274" s="1"/>
      <c r="AHI274" s="1"/>
      <c r="AHJ274" s="1"/>
      <c r="AHK274" s="1"/>
      <c r="AHL274" s="1"/>
      <c r="AHM274" s="1"/>
      <c r="AHN274" s="1"/>
      <c r="AHO274" s="1"/>
      <c r="AHP274" s="1"/>
      <c r="AHQ274" s="1"/>
      <c r="AHR274" s="1"/>
      <c r="AHS274" s="1"/>
      <c r="AHT274" s="1"/>
      <c r="AHU274" s="1"/>
      <c r="AHV274" s="1"/>
      <c r="AHW274" s="1"/>
      <c r="AHX274" s="1"/>
      <c r="AHY274" s="1"/>
      <c r="AHZ274" s="1"/>
      <c r="AIA274" s="1"/>
      <c r="AIB274" s="1"/>
      <c r="AIC274" s="1"/>
      <c r="AID274" s="1"/>
      <c r="AIE274" s="1"/>
      <c r="AIF274" s="1"/>
      <c r="AIG274" s="1"/>
      <c r="AIH274" s="1"/>
      <c r="AII274" s="1"/>
      <c r="AIJ274" s="1"/>
      <c r="AIK274" s="1"/>
      <c r="AIL274" s="1"/>
      <c r="AIM274" s="1"/>
      <c r="AIN274" s="1"/>
      <c r="AIO274" s="1"/>
      <c r="AIP274" s="1"/>
      <c r="AIQ274" s="1"/>
      <c r="AIR274" s="1"/>
      <c r="AIS274" s="1"/>
      <c r="AIT274" s="1"/>
      <c r="AIU274" s="1"/>
      <c r="AIV274" s="1"/>
      <c r="AIW274" s="1"/>
      <c r="AIX274" s="1"/>
      <c r="AIY274" s="1"/>
      <c r="AIZ274" s="1"/>
      <c r="AJA274" s="1"/>
      <c r="AJB274" s="1"/>
      <c r="AJC274" s="1"/>
      <c r="AJD274" s="1"/>
      <c r="AJE274" s="1"/>
      <c r="AJF274" s="1"/>
      <c r="AJG274" s="1"/>
      <c r="AJH274" s="1"/>
      <c r="AJI274" s="1"/>
      <c r="AJJ274" s="1"/>
      <c r="AJK274" s="1"/>
      <c r="AJL274" s="1"/>
      <c r="AJM274" s="1"/>
      <c r="AJN274" s="1"/>
      <c r="AJO274" s="1"/>
      <c r="AJP274" s="1"/>
      <c r="AJQ274" s="1"/>
      <c r="AJR274" s="1"/>
      <c r="AJS274" s="1"/>
      <c r="AJT274" s="1"/>
      <c r="AJU274" s="1"/>
      <c r="AJV274" s="1"/>
      <c r="AJW274" s="1"/>
      <c r="AJX274" s="1"/>
      <c r="AJY274" s="1"/>
      <c r="AJZ274" s="1"/>
      <c r="AKA274" s="1"/>
      <c r="AKB274" s="1"/>
      <c r="AKC274" s="1"/>
      <c r="AKD274" s="1"/>
      <c r="AKE274" s="1"/>
      <c r="AKF274" s="1"/>
      <c r="AKG274" s="1"/>
      <c r="AKH274" s="1"/>
      <c r="AKI274" s="1"/>
      <c r="AKJ274" s="1"/>
      <c r="AKK274" s="1"/>
      <c r="AKL274" s="1"/>
      <c r="AKM274" s="1"/>
      <c r="AKN274" s="1"/>
      <c r="AKO274" s="1"/>
      <c r="AKP274" s="1"/>
      <c r="AKQ274" s="1"/>
      <c r="AKR274" s="1"/>
      <c r="AKS274" s="1"/>
      <c r="AKT274" s="1"/>
      <c r="AKU274" s="1"/>
      <c r="AKV274" s="1"/>
      <c r="AKW274" s="1"/>
      <c r="AKX274" s="1"/>
      <c r="AKY274" s="1"/>
      <c r="AKZ274" s="1"/>
      <c r="ALA274" s="1"/>
      <c r="ALB274" s="1"/>
      <c r="ALC274" s="1"/>
      <c r="ALD274" s="1"/>
      <c r="ALE274" s="1"/>
      <c r="ALF274" s="1"/>
      <c r="ALG274" s="1"/>
      <c r="ALH274" s="1"/>
      <c r="ALI274" s="1"/>
      <c r="ALJ274" s="1"/>
      <c r="ALK274" s="1"/>
      <c r="ALL274" s="1"/>
      <c r="ALM274" s="1"/>
      <c r="ALN274" s="1"/>
      <c r="ALO274" s="1"/>
      <c r="ALP274" s="1"/>
      <c r="ALQ274" s="1"/>
      <c r="ALR274" s="1"/>
      <c r="ALS274" s="1"/>
      <c r="ALT274" s="1"/>
      <c r="ALU274" s="1"/>
      <c r="ALV274" s="1"/>
      <c r="ALW274" s="1"/>
      <c r="ALX274" s="1"/>
      <c r="ALY274" s="1"/>
      <c r="ALZ274" s="1"/>
      <c r="AMA274" s="1"/>
      <c r="AMB274" s="1"/>
      <c r="AMC274" s="1"/>
      <c r="AMD274" s="1"/>
      <c r="AME274" s="1"/>
      <c r="AMF274" s="1"/>
      <c r="AMG274" s="1"/>
      <c r="AMH274" s="1"/>
      <c r="AMI274" s="1"/>
      <c r="AMJ274" s="1"/>
      <c r="AMK274" s="1"/>
      <c r="AML274" s="1"/>
      <c r="AMM274" s="1"/>
      <c r="AMN274" s="1"/>
      <c r="AMO274" s="1"/>
      <c r="AMP274" s="1"/>
      <c r="AMQ274" s="1"/>
      <c r="AMR274" s="1"/>
      <c r="AMS274" s="1"/>
      <c r="AMT274" s="1"/>
      <c r="AMU274" s="1"/>
      <c r="AMV274" s="1"/>
      <c r="AMW274" s="1"/>
      <c r="AMX274" s="1"/>
      <c r="AMY274" s="1"/>
      <c r="AMZ274" s="1"/>
      <c r="ANA274" s="1"/>
      <c r="ANB274" s="1"/>
      <c r="ANC274" s="1"/>
      <c r="AND274" s="1"/>
      <c r="ANE274" s="1"/>
      <c r="ANF274" s="1"/>
      <c r="ANG274" s="1"/>
      <c r="ANH274" s="1"/>
      <c r="ANI274" s="1"/>
      <c r="ANJ274" s="1"/>
      <c r="ANK274" s="1"/>
      <c r="ANL274" s="1"/>
      <c r="ANM274" s="1"/>
      <c r="ANN274" s="1"/>
      <c r="ANO274" s="1"/>
      <c r="ANP274" s="1"/>
      <c r="ANQ274" s="1"/>
      <c r="ANR274" s="1"/>
      <c r="ANS274" s="1"/>
      <c r="ANT274" s="1"/>
      <c r="ANU274" s="1"/>
      <c r="ANV274" s="1"/>
      <c r="ANW274" s="1"/>
      <c r="ANX274" s="1"/>
      <c r="ANY274" s="1"/>
      <c r="ANZ274" s="1"/>
      <c r="AOA274" s="1"/>
      <c r="AOB274" s="1"/>
      <c r="AOC274" s="1"/>
      <c r="AOD274" s="1"/>
      <c r="AOE274" s="1"/>
      <c r="AOF274" s="1"/>
      <c r="AOG274" s="1"/>
      <c r="AOH274" s="1"/>
      <c r="AOI274" s="1"/>
      <c r="AOJ274" s="1"/>
      <c r="AOK274" s="1"/>
      <c r="AOL274" s="1"/>
      <c r="AOM274" s="1"/>
      <c r="AON274" s="1"/>
      <c r="AOO274" s="1"/>
      <c r="AOP274" s="1"/>
      <c r="AOQ274" s="1"/>
      <c r="AOR274" s="1"/>
      <c r="AOS274" s="1"/>
      <c r="AOT274" s="1"/>
      <c r="AOU274" s="1"/>
      <c r="AOV274" s="1"/>
      <c r="AOW274" s="1"/>
      <c r="AOX274" s="1"/>
      <c r="AOY274" s="1"/>
      <c r="AOZ274" s="1"/>
      <c r="APA274" s="1"/>
      <c r="APB274" s="1"/>
      <c r="APC274" s="1"/>
      <c r="APD274" s="1"/>
      <c r="APE274" s="1"/>
      <c r="APF274" s="1"/>
      <c r="APG274" s="1"/>
      <c r="APH274" s="1"/>
      <c r="API274" s="1"/>
      <c r="APJ274" s="1"/>
      <c r="APK274" s="1"/>
      <c r="APL274" s="1"/>
      <c r="APM274" s="1"/>
      <c r="APN274" s="1"/>
      <c r="APO274" s="1"/>
      <c r="APP274" s="1"/>
      <c r="APQ274" s="1"/>
      <c r="APR274" s="1"/>
      <c r="APS274" s="1"/>
      <c r="APT274" s="1"/>
      <c r="APU274" s="1"/>
      <c r="APV274" s="1"/>
      <c r="APW274" s="1"/>
      <c r="APX274" s="1"/>
      <c r="APY274" s="1"/>
      <c r="APZ274" s="1"/>
      <c r="AQA274" s="1"/>
      <c r="AQB274" s="1"/>
      <c r="AQC274" s="1"/>
      <c r="AQD274" s="1"/>
      <c r="AQE274" s="1"/>
      <c r="AQF274" s="1"/>
      <c r="AQG274" s="1"/>
      <c r="AQH274" s="1"/>
      <c r="AQI274" s="1"/>
      <c r="AQJ274" s="1"/>
      <c r="AQK274" s="1"/>
      <c r="AQL274" s="1"/>
      <c r="AQM274" s="1"/>
      <c r="AQN274" s="1"/>
      <c r="AQO274" s="1"/>
      <c r="AQP274" s="1"/>
      <c r="AQQ274" s="1"/>
      <c r="AQR274" s="1"/>
      <c r="AQS274" s="1"/>
      <c r="AQT274" s="1"/>
      <c r="AQU274" s="1"/>
      <c r="AQV274" s="1"/>
      <c r="AQW274" s="1"/>
      <c r="AQX274" s="1"/>
      <c r="AQY274" s="1"/>
      <c r="AQZ274" s="1"/>
      <c r="ARA274" s="1"/>
      <c r="ARB274" s="1"/>
      <c r="ARC274" s="1"/>
      <c r="ARD274" s="1"/>
      <c r="ARE274" s="1"/>
      <c r="ARF274" s="1"/>
      <c r="ARG274" s="1"/>
      <c r="ARH274" s="1"/>
      <c r="ARI274" s="1"/>
      <c r="ARJ274" s="1"/>
      <c r="ARK274" s="1"/>
      <c r="ARL274" s="1"/>
      <c r="ARM274" s="1"/>
      <c r="ARN274" s="1"/>
      <c r="ARO274" s="1"/>
      <c r="ARP274" s="1"/>
      <c r="ARQ274" s="1"/>
      <c r="ARR274" s="1"/>
      <c r="ARS274" s="1"/>
      <c r="ART274" s="1"/>
      <c r="ARU274" s="1"/>
      <c r="ARV274" s="1"/>
      <c r="ARW274" s="1"/>
      <c r="ARX274" s="1"/>
      <c r="ARY274" s="1"/>
      <c r="ARZ274" s="1"/>
      <c r="ASA274" s="1"/>
      <c r="ASB274" s="1"/>
      <c r="ASC274" s="1"/>
      <c r="ASD274" s="1"/>
      <c r="ASE274" s="1"/>
      <c r="ASF274" s="1"/>
      <c r="ASG274" s="1"/>
      <c r="ASH274" s="1"/>
      <c r="ASI274" s="1"/>
      <c r="ASJ274" s="1"/>
      <c r="ASK274" s="1"/>
      <c r="ASL274" s="1"/>
      <c r="ASM274" s="1"/>
      <c r="ASN274" s="1"/>
      <c r="ASO274" s="1"/>
      <c r="ASP274" s="1"/>
      <c r="ASQ274" s="1"/>
      <c r="ASR274" s="1"/>
      <c r="ASS274" s="1"/>
      <c r="AST274" s="1"/>
      <c r="ASU274" s="1"/>
      <c r="ASV274" s="1"/>
      <c r="ASW274" s="1"/>
      <c r="ASX274" s="1"/>
      <c r="ASY274" s="1"/>
      <c r="ASZ274" s="1"/>
      <c r="ATA274" s="1"/>
      <c r="ATB274" s="1"/>
      <c r="ATC274" s="1"/>
      <c r="ATD274" s="1"/>
      <c r="ATE274" s="1"/>
      <c r="ATF274" s="1"/>
      <c r="ATG274" s="1"/>
      <c r="ATH274" s="1"/>
      <c r="ATI274" s="1"/>
      <c r="ATJ274" s="1"/>
      <c r="ATK274" s="1"/>
      <c r="ATL274" s="1"/>
      <c r="ATM274" s="1"/>
      <c r="ATN274" s="1"/>
      <c r="ATO274" s="1"/>
      <c r="ATP274" s="1"/>
      <c r="ATQ274" s="1"/>
      <c r="ATR274" s="1"/>
      <c r="ATS274" s="1"/>
      <c r="ATT274" s="1"/>
      <c r="ATU274" s="1"/>
      <c r="ATV274" s="1"/>
      <c r="ATW274" s="1"/>
      <c r="ATX274" s="1"/>
      <c r="ATY274" s="1"/>
      <c r="ATZ274" s="1"/>
      <c r="AUA274" s="1"/>
      <c r="AUB274" s="1"/>
      <c r="AUC274" s="1"/>
      <c r="AUD274" s="1"/>
      <c r="AUE274" s="1"/>
      <c r="AUF274" s="1"/>
      <c r="AUG274" s="1"/>
      <c r="AUH274" s="1"/>
      <c r="AUI274" s="1"/>
      <c r="AUJ274" s="1"/>
      <c r="AUK274" s="1"/>
      <c r="AUL274" s="1"/>
      <c r="AUM274" s="1"/>
      <c r="AUN274" s="1"/>
      <c r="AUO274" s="1"/>
      <c r="AUP274" s="1"/>
      <c r="AUQ274" s="1"/>
      <c r="AUR274" s="1"/>
      <c r="AUS274" s="1"/>
      <c r="AUT274" s="1"/>
      <c r="AUU274" s="1"/>
      <c r="AUV274" s="1"/>
      <c r="AUW274" s="1"/>
      <c r="AUX274" s="1"/>
      <c r="AUY274" s="1"/>
      <c r="AUZ274" s="1"/>
      <c r="AVA274" s="1"/>
      <c r="AVB274" s="1"/>
      <c r="AVC274" s="1"/>
      <c r="AVD274" s="1"/>
      <c r="AVE274" s="1"/>
      <c r="AVF274" s="1"/>
      <c r="AVG274" s="1"/>
      <c r="AVH274" s="1"/>
      <c r="AVI274" s="1"/>
      <c r="AVJ274" s="1"/>
      <c r="AVK274" s="1"/>
      <c r="AVL274" s="1"/>
      <c r="AVM274" s="1"/>
      <c r="AVN274" s="1"/>
      <c r="AVO274" s="1"/>
      <c r="AVP274" s="1"/>
      <c r="AVQ274" s="1"/>
      <c r="AVR274" s="1"/>
      <c r="AVS274" s="1"/>
      <c r="AVT274" s="1"/>
      <c r="AVU274" s="1"/>
      <c r="AVV274" s="1"/>
      <c r="AVW274" s="1"/>
      <c r="AVX274" s="1"/>
      <c r="AVY274" s="1"/>
      <c r="AVZ274" s="1"/>
      <c r="AWA274" s="1"/>
      <c r="AWB274" s="1"/>
      <c r="AWC274" s="1"/>
      <c r="AWD274" s="1"/>
      <c r="AWE274" s="1"/>
      <c r="AWF274" s="1"/>
      <c r="AWG274" s="1"/>
      <c r="AWH274" s="1"/>
      <c r="AWI274" s="1"/>
      <c r="AWJ274" s="1"/>
      <c r="AWK274" s="1"/>
      <c r="AWL274" s="1"/>
      <c r="AWM274" s="1"/>
      <c r="AWN274" s="1"/>
      <c r="AWO274" s="1"/>
      <c r="AWP274" s="1"/>
      <c r="AWQ274" s="1"/>
      <c r="AWR274" s="1"/>
      <c r="AWS274" s="1"/>
      <c r="AWT274" s="1"/>
      <c r="AWU274" s="1"/>
      <c r="AWV274" s="1"/>
      <c r="AWW274" s="1"/>
      <c r="AWX274" s="1"/>
      <c r="AWY274" s="1"/>
      <c r="AWZ274" s="1"/>
      <c r="AXA274" s="1"/>
      <c r="AXB274" s="1"/>
      <c r="AXC274" s="1"/>
      <c r="AXD274" s="1"/>
      <c r="AXE274" s="1"/>
      <c r="AXF274" s="1"/>
      <c r="AXG274" s="1"/>
      <c r="AXH274" s="1"/>
      <c r="AXI274" s="1"/>
      <c r="AXJ274" s="1"/>
      <c r="AXK274" s="1"/>
      <c r="AXL274" s="1"/>
      <c r="AXM274" s="1"/>
      <c r="AXN274" s="1"/>
      <c r="AXO274" s="1"/>
      <c r="AXP274" s="1"/>
      <c r="AXQ274" s="1"/>
      <c r="AXR274" s="1"/>
      <c r="AXS274" s="1"/>
      <c r="AXT274" s="1"/>
      <c r="AXU274" s="1"/>
      <c r="AXV274" s="1"/>
      <c r="AXW274" s="1"/>
      <c r="AXX274" s="1"/>
      <c r="AXY274" s="1"/>
      <c r="AXZ274" s="1"/>
      <c r="AYA274" s="1"/>
      <c r="AYB274" s="1"/>
      <c r="AYC274" s="1"/>
      <c r="AYD274" s="1"/>
      <c r="AYE274" s="1"/>
      <c r="AYF274" s="1"/>
      <c r="AYG274" s="1"/>
      <c r="AYH274" s="1"/>
      <c r="AYI274" s="1"/>
      <c r="AYJ274" s="1"/>
      <c r="AYK274" s="1"/>
      <c r="AYL274" s="1"/>
      <c r="AYM274" s="1"/>
      <c r="AYN274" s="1"/>
      <c r="AYO274" s="1"/>
      <c r="AYP274" s="1"/>
      <c r="AYQ274" s="1"/>
      <c r="AYR274" s="1"/>
      <c r="AYS274" s="1"/>
      <c r="AYT274" s="1"/>
      <c r="AYU274" s="1"/>
      <c r="AYV274" s="1"/>
      <c r="AYW274" s="1"/>
      <c r="AYX274" s="1"/>
      <c r="AYY274" s="1"/>
      <c r="AYZ274" s="1"/>
      <c r="AZA274" s="1"/>
      <c r="AZB274" s="1"/>
      <c r="AZC274" s="1"/>
      <c r="AZD274" s="1"/>
      <c r="AZE274" s="1"/>
      <c r="AZF274" s="1"/>
      <c r="AZG274" s="1"/>
      <c r="AZH274" s="1"/>
      <c r="AZI274" s="1"/>
      <c r="AZJ274" s="1"/>
      <c r="AZK274" s="1"/>
      <c r="AZL274" s="1"/>
      <c r="AZM274" s="1"/>
      <c r="AZN274" s="1"/>
      <c r="AZO274" s="1"/>
      <c r="AZP274" s="1"/>
      <c r="AZQ274" s="1"/>
      <c r="AZR274" s="1"/>
      <c r="AZS274" s="1"/>
      <c r="AZT274" s="1"/>
      <c r="AZU274" s="1"/>
      <c r="AZV274" s="1"/>
      <c r="AZW274" s="1"/>
      <c r="AZX274" s="1"/>
      <c r="AZY274" s="1"/>
      <c r="AZZ274" s="1"/>
      <c r="BAA274" s="1"/>
      <c r="BAB274" s="1"/>
      <c r="BAC274" s="1"/>
      <c r="BAD274" s="1"/>
      <c r="BAE274" s="1"/>
      <c r="BAF274" s="1"/>
      <c r="BAG274" s="1"/>
      <c r="BAH274" s="1"/>
      <c r="BAI274" s="1"/>
      <c r="BAJ274" s="1"/>
      <c r="BAK274" s="1"/>
      <c r="BAL274" s="1"/>
      <c r="BAM274" s="1"/>
      <c r="BAN274" s="1"/>
      <c r="BAO274" s="1"/>
      <c r="BAP274" s="1"/>
      <c r="BAQ274" s="1"/>
      <c r="BAR274" s="1"/>
      <c r="BAS274" s="1"/>
      <c r="BAT274" s="1"/>
      <c r="BAU274" s="1"/>
      <c r="BAV274" s="1"/>
      <c r="BAW274" s="1"/>
      <c r="BAX274" s="1"/>
      <c r="BAY274" s="1"/>
      <c r="BAZ274" s="1"/>
      <c r="BBA274" s="1"/>
      <c r="BBB274" s="1"/>
      <c r="BBC274" s="1"/>
      <c r="BBD274" s="1"/>
      <c r="BBE274" s="1"/>
      <c r="BBF274" s="1"/>
      <c r="BBG274" s="1"/>
      <c r="BBH274" s="1"/>
      <c r="BBI274" s="1"/>
      <c r="BBJ274" s="1"/>
      <c r="BBK274" s="1"/>
      <c r="BBL274" s="1"/>
      <c r="BBM274" s="1"/>
      <c r="BBN274" s="1"/>
      <c r="BBO274" s="1"/>
      <c r="BBP274" s="1"/>
      <c r="BBQ274" s="1"/>
      <c r="BBR274" s="1"/>
      <c r="BBS274" s="1"/>
      <c r="BBT274" s="1"/>
      <c r="BBU274" s="1"/>
      <c r="BBV274" s="1"/>
      <c r="BBW274" s="1"/>
      <c r="BBX274" s="1"/>
      <c r="BBY274" s="1"/>
      <c r="BBZ274" s="1"/>
      <c r="BCA274" s="1"/>
      <c r="BCB274" s="1"/>
      <c r="BCC274" s="1"/>
      <c r="BCD274" s="1"/>
      <c r="BCE274" s="1"/>
      <c r="BCF274" s="1"/>
      <c r="BCG274" s="1"/>
      <c r="BCH274" s="1"/>
      <c r="BCI274" s="1"/>
      <c r="BCJ274" s="1"/>
      <c r="BCK274" s="1"/>
      <c r="BCL274" s="1"/>
      <c r="BCM274" s="1"/>
      <c r="BCN274" s="1"/>
      <c r="BCO274" s="1"/>
      <c r="BCP274" s="1"/>
      <c r="BCQ274" s="1"/>
      <c r="BCR274" s="1"/>
      <c r="BCS274" s="1"/>
      <c r="BCT274" s="1"/>
      <c r="BCU274" s="1"/>
      <c r="BCV274" s="1"/>
      <c r="BCW274" s="1"/>
      <c r="BCX274" s="1"/>
      <c r="BCY274" s="1"/>
      <c r="BCZ274" s="1"/>
      <c r="BDA274" s="1"/>
      <c r="BDB274" s="1"/>
      <c r="BDC274" s="1"/>
      <c r="BDD274" s="1"/>
      <c r="BDE274" s="1"/>
      <c r="BDF274" s="1"/>
      <c r="BDG274" s="1"/>
      <c r="BDH274" s="1"/>
      <c r="BDI274" s="1"/>
      <c r="BDJ274" s="1"/>
      <c r="BDK274" s="1"/>
      <c r="BDL274" s="1"/>
    </row>
    <row r="275" spans="1:1468" s="10" customFormat="1" x14ac:dyDescent="0.2">
      <c r="B275" s="10" t="s">
        <v>39</v>
      </c>
      <c r="E275" s="2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  <c r="OO275" s="1"/>
      <c r="OP275" s="1"/>
      <c r="OQ275" s="1"/>
      <c r="OR275" s="1"/>
      <c r="OS275" s="1"/>
      <c r="OT275" s="1"/>
      <c r="OU275" s="1"/>
      <c r="OV275" s="1"/>
      <c r="OW275" s="1"/>
      <c r="OX275" s="1"/>
      <c r="OY275" s="1"/>
      <c r="OZ275" s="1"/>
      <c r="PA275" s="1"/>
      <c r="PB275" s="1"/>
      <c r="PC275" s="1"/>
      <c r="PD275" s="1"/>
      <c r="PE275" s="1"/>
      <c r="PF275" s="1"/>
      <c r="PG275" s="1"/>
      <c r="PH275" s="1"/>
      <c r="PI275" s="1"/>
      <c r="PJ275" s="1"/>
      <c r="PK275" s="1"/>
      <c r="PL275" s="1"/>
      <c r="PM275" s="1"/>
      <c r="PN275" s="1"/>
      <c r="PO275" s="1"/>
      <c r="PP275" s="1"/>
      <c r="PQ275" s="1"/>
      <c r="PR275" s="1"/>
      <c r="PS275" s="1"/>
      <c r="PT275" s="1"/>
      <c r="PU275" s="1"/>
      <c r="PV275" s="1"/>
      <c r="PW275" s="1"/>
      <c r="PX275" s="1"/>
      <c r="PY275" s="1"/>
      <c r="PZ275" s="1"/>
      <c r="QA275" s="1"/>
      <c r="QB275" s="1"/>
      <c r="QC275" s="1"/>
      <c r="QD275" s="1"/>
      <c r="QE275" s="1"/>
      <c r="QF275" s="1"/>
      <c r="QG275" s="1"/>
      <c r="QH275" s="1"/>
      <c r="QI275" s="1"/>
      <c r="QJ275" s="1"/>
      <c r="QK275" s="1"/>
      <c r="QL275" s="1"/>
      <c r="QM275" s="1"/>
      <c r="QN275" s="1"/>
      <c r="QO275" s="1"/>
      <c r="QP275" s="1"/>
      <c r="QQ275" s="1"/>
      <c r="QR275" s="1"/>
      <c r="QS275" s="1"/>
      <c r="QT275" s="1"/>
      <c r="QU275" s="1"/>
      <c r="QV275" s="1"/>
      <c r="QW275" s="1"/>
      <c r="QX275" s="1"/>
      <c r="QY275" s="1"/>
      <c r="QZ275" s="1"/>
      <c r="RA275" s="1"/>
      <c r="RB275" s="1"/>
      <c r="RC275" s="1"/>
      <c r="RD275" s="1"/>
      <c r="RE275" s="1"/>
      <c r="RF275" s="1"/>
      <c r="RG275" s="1"/>
      <c r="RH275" s="1"/>
      <c r="RI275" s="1"/>
      <c r="RJ275" s="1"/>
      <c r="RK275" s="1"/>
      <c r="RL275" s="1"/>
      <c r="RM275" s="1"/>
      <c r="RN275" s="1"/>
      <c r="RO275" s="1"/>
      <c r="RP275" s="1"/>
      <c r="RQ275" s="1"/>
      <c r="RR275" s="1"/>
      <c r="RS275" s="1"/>
      <c r="RT275" s="1"/>
      <c r="RU275" s="1"/>
      <c r="RV275" s="1"/>
      <c r="RW275" s="1"/>
      <c r="RX275" s="1"/>
      <c r="RY275" s="1"/>
      <c r="RZ275" s="1"/>
      <c r="SA275" s="1"/>
      <c r="SB275" s="1"/>
      <c r="SC275" s="1"/>
      <c r="SD275" s="1"/>
      <c r="SE275" s="1"/>
      <c r="SF275" s="1"/>
      <c r="SG275" s="1"/>
      <c r="SH275" s="1"/>
      <c r="SI275" s="1"/>
      <c r="SJ275" s="1"/>
      <c r="SK275" s="1"/>
      <c r="SL275" s="1"/>
      <c r="SM275" s="1"/>
      <c r="SN275" s="1"/>
      <c r="SO275" s="1"/>
      <c r="SP275" s="1"/>
      <c r="SQ275" s="1"/>
      <c r="SR275" s="1"/>
      <c r="SS275" s="1"/>
      <c r="ST275" s="1"/>
      <c r="SU275" s="1"/>
      <c r="SV275" s="1"/>
      <c r="SW275" s="1"/>
      <c r="SX275" s="1"/>
      <c r="SY275" s="1"/>
      <c r="SZ275" s="1"/>
      <c r="TA275" s="1"/>
      <c r="TB275" s="1"/>
      <c r="TC275" s="1"/>
      <c r="TD275" s="1"/>
      <c r="TE275" s="1"/>
      <c r="TF275" s="1"/>
      <c r="TG275" s="1"/>
      <c r="TH275" s="1"/>
      <c r="TI275" s="1"/>
      <c r="TJ275" s="1"/>
      <c r="TK275" s="1"/>
      <c r="TL275" s="1"/>
      <c r="TM275" s="1"/>
      <c r="TN275" s="1"/>
      <c r="TO275" s="1"/>
      <c r="TP275" s="1"/>
      <c r="TQ275" s="1"/>
      <c r="TR275" s="1"/>
      <c r="TS275" s="1"/>
      <c r="TT275" s="1"/>
      <c r="TU275" s="1"/>
      <c r="TV275" s="1"/>
      <c r="TW275" s="1"/>
      <c r="TX275" s="1"/>
      <c r="TY275" s="1"/>
      <c r="TZ275" s="1"/>
      <c r="UA275" s="1"/>
      <c r="UB275" s="1"/>
      <c r="UC275" s="1"/>
      <c r="UD275" s="1"/>
      <c r="UE275" s="1"/>
      <c r="UF275" s="1"/>
      <c r="UG275" s="1"/>
      <c r="UH275" s="1"/>
      <c r="UI275" s="1"/>
      <c r="UJ275" s="1"/>
      <c r="UK275" s="1"/>
      <c r="UL275" s="1"/>
      <c r="UM275" s="1"/>
      <c r="UN275" s="1"/>
      <c r="UO275" s="1"/>
      <c r="UP275" s="1"/>
      <c r="UQ275" s="1"/>
      <c r="UR275" s="1"/>
      <c r="US275" s="1"/>
      <c r="UT275" s="1"/>
      <c r="UU275" s="1"/>
      <c r="UV275" s="1"/>
      <c r="UW275" s="1"/>
      <c r="UX275" s="1"/>
      <c r="UY275" s="1"/>
      <c r="UZ275" s="1"/>
      <c r="VA275" s="1"/>
      <c r="VB275" s="1"/>
      <c r="VC275" s="1"/>
      <c r="VD275" s="1"/>
      <c r="VE275" s="1"/>
      <c r="VF275" s="1"/>
      <c r="VG275" s="1"/>
      <c r="VH275" s="1"/>
      <c r="VI275" s="1"/>
      <c r="VJ275" s="1"/>
      <c r="VK275" s="1"/>
      <c r="VL275" s="1"/>
      <c r="VM275" s="1"/>
      <c r="VN275" s="1"/>
      <c r="VO275" s="1"/>
      <c r="VP275" s="1"/>
      <c r="VQ275" s="1"/>
      <c r="VR275" s="1"/>
      <c r="VS275" s="1"/>
      <c r="VT275" s="1"/>
      <c r="VU275" s="1"/>
      <c r="VV275" s="1"/>
      <c r="VW275" s="1"/>
      <c r="VX275" s="1"/>
      <c r="VY275" s="1"/>
      <c r="VZ275" s="1"/>
      <c r="WA275" s="1"/>
      <c r="WB275" s="1"/>
      <c r="WC275" s="1"/>
      <c r="WD275" s="1"/>
      <c r="WE275" s="1"/>
      <c r="WF275" s="1"/>
      <c r="WG275" s="1"/>
      <c r="WH275" s="1"/>
      <c r="WI275" s="1"/>
      <c r="WJ275" s="1"/>
      <c r="WK275" s="1"/>
      <c r="WL275" s="1"/>
      <c r="WM275" s="1"/>
      <c r="WN275" s="1"/>
      <c r="WO275" s="1"/>
      <c r="WP275" s="1"/>
      <c r="WQ275" s="1"/>
      <c r="WR275" s="1"/>
      <c r="WS275" s="1"/>
      <c r="WT275" s="1"/>
      <c r="WU275" s="1"/>
      <c r="WV275" s="1"/>
      <c r="WW275" s="1"/>
      <c r="WX275" s="1"/>
      <c r="WY275" s="1"/>
      <c r="WZ275" s="1"/>
      <c r="XA275" s="1"/>
      <c r="XB275" s="1"/>
      <c r="XC275" s="1"/>
      <c r="XD275" s="1"/>
      <c r="XE275" s="1"/>
      <c r="XF275" s="1"/>
      <c r="XG275" s="1"/>
      <c r="XH275" s="1"/>
      <c r="XI275" s="1"/>
      <c r="XJ275" s="1"/>
      <c r="XK275" s="1"/>
      <c r="XL275" s="1"/>
      <c r="XM275" s="1"/>
      <c r="XN275" s="1"/>
      <c r="XO275" s="1"/>
      <c r="XP275" s="1"/>
      <c r="XQ275" s="1"/>
      <c r="XR275" s="1"/>
      <c r="XS275" s="1"/>
      <c r="XT275" s="1"/>
      <c r="XU275" s="1"/>
      <c r="XV275" s="1"/>
      <c r="XW275" s="1"/>
      <c r="XX275" s="1"/>
      <c r="XY275" s="1"/>
      <c r="XZ275" s="1"/>
      <c r="YA275" s="1"/>
      <c r="YB275" s="1"/>
      <c r="YC275" s="1"/>
      <c r="YD275" s="1"/>
      <c r="YE275" s="1"/>
      <c r="YF275" s="1"/>
      <c r="YG275" s="1"/>
      <c r="YH275" s="1"/>
      <c r="YI275" s="1"/>
      <c r="YJ275" s="1"/>
      <c r="YK275" s="1"/>
      <c r="YL275" s="1"/>
      <c r="YM275" s="1"/>
      <c r="YN275" s="1"/>
      <c r="YO275" s="1"/>
      <c r="YP275" s="1"/>
      <c r="YQ275" s="1"/>
      <c r="YR275" s="1"/>
      <c r="YS275" s="1"/>
      <c r="YT275" s="1"/>
      <c r="YU275" s="1"/>
      <c r="YV275" s="1"/>
      <c r="YW275" s="1"/>
      <c r="YX275" s="1"/>
      <c r="YY275" s="1"/>
      <c r="YZ275" s="1"/>
      <c r="ZA275" s="1"/>
      <c r="ZB275" s="1"/>
      <c r="ZC275" s="1"/>
      <c r="ZD275" s="1"/>
      <c r="ZE275" s="1"/>
      <c r="ZF275" s="1"/>
      <c r="ZG275" s="1"/>
      <c r="ZH275" s="1"/>
      <c r="ZI275" s="1"/>
      <c r="ZJ275" s="1"/>
      <c r="ZK275" s="1"/>
      <c r="ZL275" s="1"/>
      <c r="ZM275" s="1"/>
      <c r="ZN275" s="1"/>
      <c r="ZO275" s="1"/>
      <c r="ZP275" s="1"/>
      <c r="ZQ275" s="1"/>
      <c r="ZR275" s="1"/>
      <c r="ZS275" s="1"/>
      <c r="ZT275" s="1"/>
      <c r="ZU275" s="1"/>
      <c r="ZV275" s="1"/>
      <c r="ZW275" s="1"/>
      <c r="ZX275" s="1"/>
      <c r="ZY275" s="1"/>
      <c r="ZZ275" s="1"/>
      <c r="AAA275" s="1"/>
      <c r="AAB275" s="1"/>
      <c r="AAC275" s="1"/>
      <c r="AAD275" s="1"/>
      <c r="AAE275" s="1"/>
      <c r="AAF275" s="1"/>
      <c r="AAG275" s="1"/>
      <c r="AAH275" s="1"/>
      <c r="AAI275" s="1"/>
      <c r="AAJ275" s="1"/>
      <c r="AAK275" s="1"/>
      <c r="AAL275" s="1"/>
      <c r="AAM275" s="1"/>
      <c r="AAN275" s="1"/>
      <c r="AAO275" s="1"/>
      <c r="AAP275" s="1"/>
      <c r="AAQ275" s="1"/>
      <c r="AAR275" s="1"/>
      <c r="AAS275" s="1"/>
      <c r="AAT275" s="1"/>
      <c r="AAU275" s="1"/>
      <c r="AAV275" s="1"/>
      <c r="AAW275" s="1"/>
      <c r="AAX275" s="1"/>
      <c r="AAY275" s="1"/>
      <c r="AAZ275" s="1"/>
      <c r="ABA275" s="1"/>
      <c r="ABB275" s="1"/>
      <c r="ABC275" s="1"/>
      <c r="ABD275" s="1"/>
      <c r="ABE275" s="1"/>
      <c r="ABF275" s="1"/>
      <c r="ABG275" s="1"/>
      <c r="ABH275" s="1"/>
      <c r="ABI275" s="1"/>
      <c r="ABJ275" s="1"/>
      <c r="ABK275" s="1"/>
      <c r="ABL275" s="1"/>
      <c r="ABM275" s="1"/>
      <c r="ABN275" s="1"/>
      <c r="ABO275" s="1"/>
      <c r="ABP275" s="1"/>
      <c r="ABQ275" s="1"/>
      <c r="ABR275" s="1"/>
      <c r="ABS275" s="1"/>
      <c r="ABT275" s="1"/>
      <c r="ABU275" s="1"/>
      <c r="ABV275" s="1"/>
      <c r="ABW275" s="1"/>
      <c r="ABX275" s="1"/>
      <c r="ABY275" s="1"/>
      <c r="ABZ275" s="1"/>
      <c r="ACA275" s="1"/>
      <c r="ACB275" s="1"/>
      <c r="ACC275" s="1"/>
      <c r="ACD275" s="1"/>
      <c r="ACE275" s="1"/>
      <c r="ACF275" s="1"/>
      <c r="ACG275" s="1"/>
      <c r="ACH275" s="1"/>
      <c r="ACI275" s="1"/>
      <c r="ACJ275" s="1"/>
      <c r="ACK275" s="1"/>
      <c r="ACL275" s="1"/>
      <c r="ACM275" s="1"/>
      <c r="ACN275" s="1"/>
      <c r="ACO275" s="1"/>
      <c r="ACP275" s="1"/>
      <c r="ACQ275" s="1"/>
      <c r="ACR275" s="1"/>
      <c r="ACS275" s="1"/>
      <c r="ACT275" s="1"/>
      <c r="ACU275" s="1"/>
      <c r="ACV275" s="1"/>
      <c r="ACW275" s="1"/>
      <c r="ACX275" s="1"/>
      <c r="ACY275" s="1"/>
      <c r="ACZ275" s="1"/>
      <c r="ADA275" s="1"/>
      <c r="ADB275" s="1"/>
      <c r="ADC275" s="1"/>
      <c r="ADD275" s="1"/>
      <c r="ADE275" s="1"/>
      <c r="ADF275" s="1"/>
      <c r="ADG275" s="1"/>
      <c r="ADH275" s="1"/>
      <c r="ADI275" s="1"/>
      <c r="ADJ275" s="1"/>
      <c r="ADK275" s="1"/>
      <c r="ADL275" s="1"/>
      <c r="ADM275" s="1"/>
      <c r="ADN275" s="1"/>
      <c r="ADO275" s="1"/>
      <c r="ADP275" s="1"/>
      <c r="ADQ275" s="1"/>
      <c r="ADR275" s="1"/>
      <c r="ADS275" s="1"/>
      <c r="ADT275" s="1"/>
      <c r="ADU275" s="1"/>
      <c r="ADV275" s="1"/>
      <c r="ADW275" s="1"/>
      <c r="ADX275" s="1"/>
      <c r="ADY275" s="1"/>
      <c r="ADZ275" s="1"/>
      <c r="AEA275" s="1"/>
      <c r="AEB275" s="1"/>
      <c r="AEC275" s="1"/>
      <c r="AED275" s="1"/>
      <c r="AEE275" s="1"/>
      <c r="AEF275" s="1"/>
      <c r="AEG275" s="1"/>
      <c r="AEH275" s="1"/>
      <c r="AEI275" s="1"/>
      <c r="AEJ275" s="1"/>
      <c r="AEK275" s="1"/>
      <c r="AEL275" s="1"/>
      <c r="AEM275" s="1"/>
      <c r="AEN275" s="1"/>
      <c r="AEO275" s="1"/>
      <c r="AEP275" s="1"/>
      <c r="AEQ275" s="1"/>
      <c r="AER275" s="1"/>
      <c r="AES275" s="1"/>
      <c r="AET275" s="1"/>
      <c r="AEU275" s="1"/>
      <c r="AEV275" s="1"/>
      <c r="AEW275" s="1"/>
      <c r="AEX275" s="1"/>
      <c r="AEY275" s="1"/>
      <c r="AEZ275" s="1"/>
      <c r="AFA275" s="1"/>
      <c r="AFB275" s="1"/>
      <c r="AFC275" s="1"/>
      <c r="AFD275" s="1"/>
      <c r="AFE275" s="1"/>
      <c r="AFF275" s="1"/>
      <c r="AFG275" s="1"/>
      <c r="AFH275" s="1"/>
      <c r="AFI275" s="1"/>
      <c r="AFJ275" s="1"/>
      <c r="AFK275" s="1"/>
      <c r="AFL275" s="1"/>
      <c r="AFM275" s="1"/>
      <c r="AFN275" s="1"/>
      <c r="AFO275" s="1"/>
      <c r="AFP275" s="1"/>
      <c r="AFQ275" s="1"/>
      <c r="AFR275" s="1"/>
      <c r="AFS275" s="1"/>
      <c r="AFT275" s="1"/>
      <c r="AFU275" s="1"/>
      <c r="AFV275" s="1"/>
      <c r="AFW275" s="1"/>
      <c r="AFX275" s="1"/>
      <c r="AFY275" s="1"/>
      <c r="AFZ275" s="1"/>
      <c r="AGA275" s="1"/>
      <c r="AGB275" s="1"/>
      <c r="AGC275" s="1"/>
      <c r="AGD275" s="1"/>
      <c r="AGE275" s="1"/>
      <c r="AGF275" s="1"/>
      <c r="AGG275" s="1"/>
      <c r="AGH275" s="1"/>
      <c r="AGI275" s="1"/>
      <c r="AGJ275" s="1"/>
      <c r="AGK275" s="1"/>
      <c r="AGL275" s="1"/>
      <c r="AGM275" s="1"/>
      <c r="AGN275" s="1"/>
      <c r="AGO275" s="1"/>
      <c r="AGP275" s="1"/>
      <c r="AGQ275" s="1"/>
      <c r="AGR275" s="1"/>
      <c r="AGS275" s="1"/>
      <c r="AGT275" s="1"/>
      <c r="AGU275" s="1"/>
      <c r="AGV275" s="1"/>
      <c r="AGW275" s="1"/>
      <c r="AGX275" s="1"/>
      <c r="AGY275" s="1"/>
      <c r="AGZ275" s="1"/>
      <c r="AHA275" s="1"/>
      <c r="AHB275" s="1"/>
      <c r="AHC275" s="1"/>
      <c r="AHD275" s="1"/>
      <c r="AHE275" s="1"/>
      <c r="AHF275" s="1"/>
      <c r="AHG275" s="1"/>
      <c r="AHH275" s="1"/>
      <c r="AHI275" s="1"/>
      <c r="AHJ275" s="1"/>
      <c r="AHK275" s="1"/>
      <c r="AHL275" s="1"/>
      <c r="AHM275" s="1"/>
      <c r="AHN275" s="1"/>
      <c r="AHO275" s="1"/>
      <c r="AHP275" s="1"/>
      <c r="AHQ275" s="1"/>
      <c r="AHR275" s="1"/>
      <c r="AHS275" s="1"/>
      <c r="AHT275" s="1"/>
      <c r="AHU275" s="1"/>
      <c r="AHV275" s="1"/>
      <c r="AHW275" s="1"/>
      <c r="AHX275" s="1"/>
      <c r="AHY275" s="1"/>
      <c r="AHZ275" s="1"/>
      <c r="AIA275" s="1"/>
      <c r="AIB275" s="1"/>
      <c r="AIC275" s="1"/>
      <c r="AID275" s="1"/>
      <c r="AIE275" s="1"/>
      <c r="AIF275" s="1"/>
      <c r="AIG275" s="1"/>
      <c r="AIH275" s="1"/>
      <c r="AII275" s="1"/>
      <c r="AIJ275" s="1"/>
      <c r="AIK275" s="1"/>
      <c r="AIL275" s="1"/>
      <c r="AIM275" s="1"/>
      <c r="AIN275" s="1"/>
      <c r="AIO275" s="1"/>
      <c r="AIP275" s="1"/>
      <c r="AIQ275" s="1"/>
      <c r="AIR275" s="1"/>
      <c r="AIS275" s="1"/>
      <c r="AIT275" s="1"/>
      <c r="AIU275" s="1"/>
      <c r="AIV275" s="1"/>
      <c r="AIW275" s="1"/>
      <c r="AIX275" s="1"/>
      <c r="AIY275" s="1"/>
      <c r="AIZ275" s="1"/>
      <c r="AJA275" s="1"/>
      <c r="AJB275" s="1"/>
      <c r="AJC275" s="1"/>
      <c r="AJD275" s="1"/>
      <c r="AJE275" s="1"/>
      <c r="AJF275" s="1"/>
      <c r="AJG275" s="1"/>
      <c r="AJH275" s="1"/>
      <c r="AJI275" s="1"/>
      <c r="AJJ275" s="1"/>
      <c r="AJK275" s="1"/>
      <c r="AJL275" s="1"/>
      <c r="AJM275" s="1"/>
      <c r="AJN275" s="1"/>
      <c r="AJO275" s="1"/>
      <c r="AJP275" s="1"/>
      <c r="AJQ275" s="1"/>
      <c r="AJR275" s="1"/>
      <c r="AJS275" s="1"/>
      <c r="AJT275" s="1"/>
      <c r="AJU275" s="1"/>
      <c r="AJV275" s="1"/>
      <c r="AJW275" s="1"/>
      <c r="AJX275" s="1"/>
      <c r="AJY275" s="1"/>
      <c r="AJZ275" s="1"/>
      <c r="AKA275" s="1"/>
      <c r="AKB275" s="1"/>
      <c r="AKC275" s="1"/>
      <c r="AKD275" s="1"/>
      <c r="AKE275" s="1"/>
      <c r="AKF275" s="1"/>
      <c r="AKG275" s="1"/>
      <c r="AKH275" s="1"/>
      <c r="AKI275" s="1"/>
      <c r="AKJ275" s="1"/>
      <c r="AKK275" s="1"/>
      <c r="AKL275" s="1"/>
      <c r="AKM275" s="1"/>
      <c r="AKN275" s="1"/>
      <c r="AKO275" s="1"/>
      <c r="AKP275" s="1"/>
      <c r="AKQ275" s="1"/>
      <c r="AKR275" s="1"/>
      <c r="AKS275" s="1"/>
      <c r="AKT275" s="1"/>
      <c r="AKU275" s="1"/>
      <c r="AKV275" s="1"/>
      <c r="AKW275" s="1"/>
      <c r="AKX275" s="1"/>
      <c r="AKY275" s="1"/>
      <c r="AKZ275" s="1"/>
      <c r="ALA275" s="1"/>
      <c r="ALB275" s="1"/>
      <c r="ALC275" s="1"/>
      <c r="ALD275" s="1"/>
      <c r="ALE275" s="1"/>
      <c r="ALF275" s="1"/>
      <c r="ALG275" s="1"/>
      <c r="ALH275" s="1"/>
      <c r="ALI275" s="1"/>
      <c r="ALJ275" s="1"/>
      <c r="ALK275" s="1"/>
      <c r="ALL275" s="1"/>
      <c r="ALM275" s="1"/>
      <c r="ALN275" s="1"/>
      <c r="ALO275" s="1"/>
      <c r="ALP275" s="1"/>
      <c r="ALQ275" s="1"/>
      <c r="ALR275" s="1"/>
      <c r="ALS275" s="1"/>
      <c r="ALT275" s="1"/>
      <c r="ALU275" s="1"/>
      <c r="ALV275" s="1"/>
      <c r="ALW275" s="1"/>
      <c r="ALX275" s="1"/>
      <c r="ALY275" s="1"/>
      <c r="ALZ275" s="1"/>
      <c r="AMA275" s="1"/>
      <c r="AMB275" s="1"/>
      <c r="AMC275" s="1"/>
      <c r="AMD275" s="1"/>
      <c r="AME275" s="1"/>
      <c r="AMF275" s="1"/>
      <c r="AMG275" s="1"/>
      <c r="AMH275" s="1"/>
      <c r="AMI275" s="1"/>
      <c r="AMJ275" s="1"/>
      <c r="AMK275" s="1"/>
      <c r="AML275" s="1"/>
      <c r="AMM275" s="1"/>
      <c r="AMN275" s="1"/>
      <c r="AMO275" s="1"/>
      <c r="AMP275" s="1"/>
      <c r="AMQ275" s="1"/>
      <c r="AMR275" s="1"/>
      <c r="AMS275" s="1"/>
      <c r="AMT275" s="1"/>
      <c r="AMU275" s="1"/>
      <c r="AMV275" s="1"/>
      <c r="AMW275" s="1"/>
      <c r="AMX275" s="1"/>
      <c r="AMY275" s="1"/>
      <c r="AMZ275" s="1"/>
      <c r="ANA275" s="1"/>
      <c r="ANB275" s="1"/>
      <c r="ANC275" s="1"/>
      <c r="AND275" s="1"/>
      <c r="ANE275" s="1"/>
      <c r="ANF275" s="1"/>
      <c r="ANG275" s="1"/>
      <c r="ANH275" s="1"/>
      <c r="ANI275" s="1"/>
      <c r="ANJ275" s="1"/>
      <c r="ANK275" s="1"/>
      <c r="ANL275" s="1"/>
      <c r="ANM275" s="1"/>
      <c r="ANN275" s="1"/>
      <c r="ANO275" s="1"/>
      <c r="ANP275" s="1"/>
      <c r="ANQ275" s="1"/>
      <c r="ANR275" s="1"/>
      <c r="ANS275" s="1"/>
      <c r="ANT275" s="1"/>
      <c r="ANU275" s="1"/>
      <c r="ANV275" s="1"/>
      <c r="ANW275" s="1"/>
      <c r="ANX275" s="1"/>
      <c r="ANY275" s="1"/>
      <c r="ANZ275" s="1"/>
      <c r="AOA275" s="1"/>
      <c r="AOB275" s="1"/>
      <c r="AOC275" s="1"/>
      <c r="AOD275" s="1"/>
      <c r="AOE275" s="1"/>
      <c r="AOF275" s="1"/>
      <c r="AOG275" s="1"/>
      <c r="AOH275" s="1"/>
      <c r="AOI275" s="1"/>
      <c r="AOJ275" s="1"/>
      <c r="AOK275" s="1"/>
      <c r="AOL275" s="1"/>
      <c r="AOM275" s="1"/>
      <c r="AON275" s="1"/>
      <c r="AOO275" s="1"/>
      <c r="AOP275" s="1"/>
      <c r="AOQ275" s="1"/>
      <c r="AOR275" s="1"/>
      <c r="AOS275" s="1"/>
      <c r="AOT275" s="1"/>
      <c r="AOU275" s="1"/>
      <c r="AOV275" s="1"/>
      <c r="AOW275" s="1"/>
      <c r="AOX275" s="1"/>
      <c r="AOY275" s="1"/>
      <c r="AOZ275" s="1"/>
      <c r="APA275" s="1"/>
      <c r="APB275" s="1"/>
      <c r="APC275" s="1"/>
      <c r="APD275" s="1"/>
      <c r="APE275" s="1"/>
      <c r="APF275" s="1"/>
      <c r="APG275" s="1"/>
      <c r="APH275" s="1"/>
      <c r="API275" s="1"/>
      <c r="APJ275" s="1"/>
      <c r="APK275" s="1"/>
      <c r="APL275" s="1"/>
      <c r="APM275" s="1"/>
      <c r="APN275" s="1"/>
      <c r="APO275" s="1"/>
      <c r="APP275" s="1"/>
      <c r="APQ275" s="1"/>
      <c r="APR275" s="1"/>
      <c r="APS275" s="1"/>
      <c r="APT275" s="1"/>
      <c r="APU275" s="1"/>
      <c r="APV275" s="1"/>
      <c r="APW275" s="1"/>
      <c r="APX275" s="1"/>
      <c r="APY275" s="1"/>
      <c r="APZ275" s="1"/>
      <c r="AQA275" s="1"/>
      <c r="AQB275" s="1"/>
      <c r="AQC275" s="1"/>
      <c r="AQD275" s="1"/>
      <c r="AQE275" s="1"/>
      <c r="AQF275" s="1"/>
      <c r="AQG275" s="1"/>
      <c r="AQH275" s="1"/>
      <c r="AQI275" s="1"/>
      <c r="AQJ275" s="1"/>
      <c r="AQK275" s="1"/>
      <c r="AQL275" s="1"/>
      <c r="AQM275" s="1"/>
      <c r="AQN275" s="1"/>
      <c r="AQO275" s="1"/>
      <c r="AQP275" s="1"/>
      <c r="AQQ275" s="1"/>
      <c r="AQR275" s="1"/>
      <c r="AQS275" s="1"/>
      <c r="AQT275" s="1"/>
      <c r="AQU275" s="1"/>
      <c r="AQV275" s="1"/>
      <c r="AQW275" s="1"/>
      <c r="AQX275" s="1"/>
      <c r="AQY275" s="1"/>
      <c r="AQZ275" s="1"/>
      <c r="ARA275" s="1"/>
      <c r="ARB275" s="1"/>
      <c r="ARC275" s="1"/>
      <c r="ARD275" s="1"/>
      <c r="ARE275" s="1"/>
      <c r="ARF275" s="1"/>
      <c r="ARG275" s="1"/>
      <c r="ARH275" s="1"/>
      <c r="ARI275" s="1"/>
      <c r="ARJ275" s="1"/>
      <c r="ARK275" s="1"/>
      <c r="ARL275" s="1"/>
      <c r="ARM275" s="1"/>
      <c r="ARN275" s="1"/>
      <c r="ARO275" s="1"/>
      <c r="ARP275" s="1"/>
      <c r="ARQ275" s="1"/>
      <c r="ARR275" s="1"/>
      <c r="ARS275" s="1"/>
      <c r="ART275" s="1"/>
      <c r="ARU275" s="1"/>
      <c r="ARV275" s="1"/>
      <c r="ARW275" s="1"/>
      <c r="ARX275" s="1"/>
      <c r="ARY275" s="1"/>
      <c r="ARZ275" s="1"/>
      <c r="ASA275" s="1"/>
      <c r="ASB275" s="1"/>
      <c r="ASC275" s="1"/>
      <c r="ASD275" s="1"/>
      <c r="ASE275" s="1"/>
      <c r="ASF275" s="1"/>
      <c r="ASG275" s="1"/>
      <c r="ASH275" s="1"/>
      <c r="ASI275" s="1"/>
      <c r="ASJ275" s="1"/>
      <c r="ASK275" s="1"/>
      <c r="ASL275" s="1"/>
      <c r="ASM275" s="1"/>
      <c r="ASN275" s="1"/>
      <c r="ASO275" s="1"/>
      <c r="ASP275" s="1"/>
      <c r="ASQ275" s="1"/>
      <c r="ASR275" s="1"/>
      <c r="ASS275" s="1"/>
      <c r="AST275" s="1"/>
      <c r="ASU275" s="1"/>
      <c r="ASV275" s="1"/>
      <c r="ASW275" s="1"/>
      <c r="ASX275" s="1"/>
      <c r="ASY275" s="1"/>
      <c r="ASZ275" s="1"/>
      <c r="ATA275" s="1"/>
      <c r="ATB275" s="1"/>
      <c r="ATC275" s="1"/>
      <c r="ATD275" s="1"/>
      <c r="ATE275" s="1"/>
      <c r="ATF275" s="1"/>
      <c r="ATG275" s="1"/>
      <c r="ATH275" s="1"/>
      <c r="ATI275" s="1"/>
      <c r="ATJ275" s="1"/>
      <c r="ATK275" s="1"/>
      <c r="ATL275" s="1"/>
      <c r="ATM275" s="1"/>
      <c r="ATN275" s="1"/>
      <c r="ATO275" s="1"/>
      <c r="ATP275" s="1"/>
      <c r="ATQ275" s="1"/>
      <c r="ATR275" s="1"/>
      <c r="ATS275" s="1"/>
      <c r="ATT275" s="1"/>
      <c r="ATU275" s="1"/>
      <c r="ATV275" s="1"/>
      <c r="ATW275" s="1"/>
      <c r="ATX275" s="1"/>
      <c r="ATY275" s="1"/>
      <c r="ATZ275" s="1"/>
      <c r="AUA275" s="1"/>
      <c r="AUB275" s="1"/>
      <c r="AUC275" s="1"/>
      <c r="AUD275" s="1"/>
      <c r="AUE275" s="1"/>
      <c r="AUF275" s="1"/>
      <c r="AUG275" s="1"/>
      <c r="AUH275" s="1"/>
      <c r="AUI275" s="1"/>
      <c r="AUJ275" s="1"/>
      <c r="AUK275" s="1"/>
      <c r="AUL275" s="1"/>
      <c r="AUM275" s="1"/>
      <c r="AUN275" s="1"/>
      <c r="AUO275" s="1"/>
      <c r="AUP275" s="1"/>
      <c r="AUQ275" s="1"/>
      <c r="AUR275" s="1"/>
      <c r="AUS275" s="1"/>
      <c r="AUT275" s="1"/>
      <c r="AUU275" s="1"/>
      <c r="AUV275" s="1"/>
      <c r="AUW275" s="1"/>
      <c r="AUX275" s="1"/>
      <c r="AUY275" s="1"/>
      <c r="AUZ275" s="1"/>
      <c r="AVA275" s="1"/>
      <c r="AVB275" s="1"/>
      <c r="AVC275" s="1"/>
      <c r="AVD275" s="1"/>
      <c r="AVE275" s="1"/>
      <c r="AVF275" s="1"/>
      <c r="AVG275" s="1"/>
      <c r="AVH275" s="1"/>
      <c r="AVI275" s="1"/>
      <c r="AVJ275" s="1"/>
      <c r="AVK275" s="1"/>
      <c r="AVL275" s="1"/>
      <c r="AVM275" s="1"/>
      <c r="AVN275" s="1"/>
      <c r="AVO275" s="1"/>
      <c r="AVP275" s="1"/>
      <c r="AVQ275" s="1"/>
      <c r="AVR275" s="1"/>
      <c r="AVS275" s="1"/>
      <c r="AVT275" s="1"/>
      <c r="AVU275" s="1"/>
      <c r="AVV275" s="1"/>
      <c r="AVW275" s="1"/>
      <c r="AVX275" s="1"/>
      <c r="AVY275" s="1"/>
      <c r="AVZ275" s="1"/>
      <c r="AWA275" s="1"/>
      <c r="AWB275" s="1"/>
      <c r="AWC275" s="1"/>
      <c r="AWD275" s="1"/>
      <c r="AWE275" s="1"/>
      <c r="AWF275" s="1"/>
      <c r="AWG275" s="1"/>
      <c r="AWH275" s="1"/>
      <c r="AWI275" s="1"/>
      <c r="AWJ275" s="1"/>
      <c r="AWK275" s="1"/>
      <c r="AWL275" s="1"/>
      <c r="AWM275" s="1"/>
      <c r="AWN275" s="1"/>
      <c r="AWO275" s="1"/>
      <c r="AWP275" s="1"/>
      <c r="AWQ275" s="1"/>
      <c r="AWR275" s="1"/>
      <c r="AWS275" s="1"/>
      <c r="AWT275" s="1"/>
      <c r="AWU275" s="1"/>
      <c r="AWV275" s="1"/>
      <c r="AWW275" s="1"/>
      <c r="AWX275" s="1"/>
      <c r="AWY275" s="1"/>
      <c r="AWZ275" s="1"/>
      <c r="AXA275" s="1"/>
      <c r="AXB275" s="1"/>
      <c r="AXC275" s="1"/>
      <c r="AXD275" s="1"/>
      <c r="AXE275" s="1"/>
      <c r="AXF275" s="1"/>
      <c r="AXG275" s="1"/>
      <c r="AXH275" s="1"/>
      <c r="AXI275" s="1"/>
      <c r="AXJ275" s="1"/>
      <c r="AXK275" s="1"/>
      <c r="AXL275" s="1"/>
      <c r="AXM275" s="1"/>
      <c r="AXN275" s="1"/>
      <c r="AXO275" s="1"/>
      <c r="AXP275" s="1"/>
      <c r="AXQ275" s="1"/>
      <c r="AXR275" s="1"/>
      <c r="AXS275" s="1"/>
      <c r="AXT275" s="1"/>
      <c r="AXU275" s="1"/>
      <c r="AXV275" s="1"/>
      <c r="AXW275" s="1"/>
      <c r="AXX275" s="1"/>
      <c r="AXY275" s="1"/>
      <c r="AXZ275" s="1"/>
      <c r="AYA275" s="1"/>
      <c r="AYB275" s="1"/>
      <c r="AYC275" s="1"/>
      <c r="AYD275" s="1"/>
      <c r="AYE275" s="1"/>
      <c r="AYF275" s="1"/>
      <c r="AYG275" s="1"/>
      <c r="AYH275" s="1"/>
      <c r="AYI275" s="1"/>
      <c r="AYJ275" s="1"/>
      <c r="AYK275" s="1"/>
      <c r="AYL275" s="1"/>
      <c r="AYM275" s="1"/>
      <c r="AYN275" s="1"/>
      <c r="AYO275" s="1"/>
      <c r="AYP275" s="1"/>
      <c r="AYQ275" s="1"/>
      <c r="AYR275" s="1"/>
      <c r="AYS275" s="1"/>
      <c r="AYT275" s="1"/>
      <c r="AYU275" s="1"/>
      <c r="AYV275" s="1"/>
      <c r="AYW275" s="1"/>
      <c r="AYX275" s="1"/>
      <c r="AYY275" s="1"/>
      <c r="AYZ275" s="1"/>
      <c r="AZA275" s="1"/>
      <c r="AZB275" s="1"/>
      <c r="AZC275" s="1"/>
      <c r="AZD275" s="1"/>
      <c r="AZE275" s="1"/>
      <c r="AZF275" s="1"/>
      <c r="AZG275" s="1"/>
      <c r="AZH275" s="1"/>
      <c r="AZI275" s="1"/>
      <c r="AZJ275" s="1"/>
      <c r="AZK275" s="1"/>
      <c r="AZL275" s="1"/>
      <c r="AZM275" s="1"/>
      <c r="AZN275" s="1"/>
      <c r="AZO275" s="1"/>
      <c r="AZP275" s="1"/>
      <c r="AZQ275" s="1"/>
      <c r="AZR275" s="1"/>
      <c r="AZS275" s="1"/>
      <c r="AZT275" s="1"/>
      <c r="AZU275" s="1"/>
      <c r="AZV275" s="1"/>
      <c r="AZW275" s="1"/>
      <c r="AZX275" s="1"/>
      <c r="AZY275" s="1"/>
      <c r="AZZ275" s="1"/>
      <c r="BAA275" s="1"/>
      <c r="BAB275" s="1"/>
      <c r="BAC275" s="1"/>
      <c r="BAD275" s="1"/>
      <c r="BAE275" s="1"/>
      <c r="BAF275" s="1"/>
      <c r="BAG275" s="1"/>
      <c r="BAH275" s="1"/>
      <c r="BAI275" s="1"/>
      <c r="BAJ275" s="1"/>
      <c r="BAK275" s="1"/>
      <c r="BAL275" s="1"/>
      <c r="BAM275" s="1"/>
      <c r="BAN275" s="1"/>
      <c r="BAO275" s="1"/>
      <c r="BAP275" s="1"/>
      <c r="BAQ275" s="1"/>
      <c r="BAR275" s="1"/>
      <c r="BAS275" s="1"/>
      <c r="BAT275" s="1"/>
      <c r="BAU275" s="1"/>
      <c r="BAV275" s="1"/>
      <c r="BAW275" s="1"/>
      <c r="BAX275" s="1"/>
      <c r="BAY275" s="1"/>
      <c r="BAZ275" s="1"/>
      <c r="BBA275" s="1"/>
      <c r="BBB275" s="1"/>
      <c r="BBC275" s="1"/>
      <c r="BBD275" s="1"/>
      <c r="BBE275" s="1"/>
      <c r="BBF275" s="1"/>
      <c r="BBG275" s="1"/>
      <c r="BBH275" s="1"/>
      <c r="BBI275" s="1"/>
      <c r="BBJ275" s="1"/>
      <c r="BBK275" s="1"/>
      <c r="BBL275" s="1"/>
      <c r="BBM275" s="1"/>
      <c r="BBN275" s="1"/>
      <c r="BBO275" s="1"/>
      <c r="BBP275" s="1"/>
      <c r="BBQ275" s="1"/>
      <c r="BBR275" s="1"/>
      <c r="BBS275" s="1"/>
      <c r="BBT275" s="1"/>
      <c r="BBU275" s="1"/>
      <c r="BBV275" s="1"/>
      <c r="BBW275" s="1"/>
      <c r="BBX275" s="1"/>
      <c r="BBY275" s="1"/>
      <c r="BBZ275" s="1"/>
      <c r="BCA275" s="1"/>
      <c r="BCB275" s="1"/>
      <c r="BCC275" s="1"/>
      <c r="BCD275" s="1"/>
      <c r="BCE275" s="1"/>
      <c r="BCF275" s="1"/>
      <c r="BCG275" s="1"/>
      <c r="BCH275" s="1"/>
      <c r="BCI275" s="1"/>
      <c r="BCJ275" s="1"/>
      <c r="BCK275" s="1"/>
      <c r="BCL275" s="1"/>
      <c r="BCM275" s="1"/>
      <c r="BCN275" s="1"/>
      <c r="BCO275" s="1"/>
      <c r="BCP275" s="1"/>
      <c r="BCQ275" s="1"/>
      <c r="BCR275" s="1"/>
      <c r="BCS275" s="1"/>
      <c r="BCT275" s="1"/>
      <c r="BCU275" s="1"/>
      <c r="BCV275" s="1"/>
      <c r="BCW275" s="1"/>
      <c r="BCX275" s="1"/>
      <c r="BCY275" s="1"/>
      <c r="BCZ275" s="1"/>
      <c r="BDA275" s="1"/>
      <c r="BDB275" s="1"/>
      <c r="BDC275" s="1"/>
      <c r="BDD275" s="1"/>
      <c r="BDE275" s="1"/>
      <c r="BDF275" s="1"/>
      <c r="BDG275" s="1"/>
      <c r="BDH275" s="1"/>
      <c r="BDI275" s="1"/>
      <c r="BDJ275" s="1"/>
      <c r="BDK275" s="1"/>
      <c r="BDL275" s="1"/>
    </row>
    <row r="276" spans="1:1468" s="10" customFormat="1" ht="16" x14ac:dyDescent="0.2">
      <c r="B276" s="11" t="s">
        <v>40</v>
      </c>
      <c r="C276" s="10">
        <v>2000</v>
      </c>
      <c r="E276" s="2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  <c r="SE276" s="1"/>
      <c r="SF276" s="1"/>
      <c r="SG276" s="1"/>
      <c r="SH276" s="1"/>
      <c r="SI276" s="1"/>
      <c r="SJ276" s="1"/>
      <c r="SK276" s="1"/>
      <c r="SL276" s="1"/>
      <c r="SM276" s="1"/>
      <c r="SN276" s="1"/>
      <c r="SO276" s="1"/>
      <c r="SP276" s="1"/>
      <c r="SQ276" s="1"/>
      <c r="SR276" s="1"/>
      <c r="SS276" s="1"/>
      <c r="ST276" s="1"/>
      <c r="SU276" s="1"/>
      <c r="SV276" s="1"/>
      <c r="SW276" s="1"/>
      <c r="SX276" s="1"/>
      <c r="SY276" s="1"/>
      <c r="SZ276" s="1"/>
      <c r="TA276" s="1"/>
      <c r="TB276" s="1"/>
      <c r="TC276" s="1"/>
      <c r="TD276" s="1"/>
      <c r="TE276" s="1"/>
      <c r="TF276" s="1"/>
      <c r="TG276" s="1"/>
      <c r="TH276" s="1"/>
      <c r="TI276" s="1"/>
      <c r="TJ276" s="1"/>
      <c r="TK276" s="1"/>
      <c r="TL276" s="1"/>
      <c r="TM276" s="1"/>
      <c r="TN276" s="1"/>
      <c r="TO276" s="1"/>
      <c r="TP276" s="1"/>
      <c r="TQ276" s="1"/>
      <c r="TR276" s="1"/>
      <c r="TS276" s="1"/>
      <c r="TT276" s="1"/>
      <c r="TU276" s="1"/>
      <c r="TV276" s="1"/>
      <c r="TW276" s="1"/>
      <c r="TX276" s="1"/>
      <c r="TY276" s="1"/>
      <c r="TZ276" s="1"/>
      <c r="UA276" s="1"/>
      <c r="UB276" s="1"/>
      <c r="UC276" s="1"/>
      <c r="UD276" s="1"/>
      <c r="UE276" s="1"/>
      <c r="UF276" s="1"/>
      <c r="UG276" s="1"/>
      <c r="UH276" s="1"/>
      <c r="UI276" s="1"/>
      <c r="UJ276" s="1"/>
      <c r="UK276" s="1"/>
      <c r="UL276" s="1"/>
      <c r="UM276" s="1"/>
      <c r="UN276" s="1"/>
      <c r="UO276" s="1"/>
      <c r="UP276" s="1"/>
      <c r="UQ276" s="1"/>
      <c r="UR276" s="1"/>
      <c r="US276" s="1"/>
      <c r="UT276" s="1"/>
      <c r="UU276" s="1"/>
      <c r="UV276" s="1"/>
      <c r="UW276" s="1"/>
      <c r="UX276" s="1"/>
      <c r="UY276" s="1"/>
      <c r="UZ276" s="1"/>
      <c r="VA276" s="1"/>
      <c r="VB276" s="1"/>
      <c r="VC276" s="1"/>
      <c r="VD276" s="1"/>
      <c r="VE276" s="1"/>
      <c r="VF276" s="1"/>
      <c r="VG276" s="1"/>
      <c r="VH276" s="1"/>
      <c r="VI276" s="1"/>
      <c r="VJ276" s="1"/>
      <c r="VK276" s="1"/>
      <c r="VL276" s="1"/>
      <c r="VM276" s="1"/>
      <c r="VN276" s="1"/>
      <c r="VO276" s="1"/>
      <c r="VP276" s="1"/>
      <c r="VQ276" s="1"/>
      <c r="VR276" s="1"/>
      <c r="VS276" s="1"/>
      <c r="VT276" s="1"/>
      <c r="VU276" s="1"/>
      <c r="VV276" s="1"/>
      <c r="VW276" s="1"/>
      <c r="VX276" s="1"/>
      <c r="VY276" s="1"/>
      <c r="VZ276" s="1"/>
      <c r="WA276" s="1"/>
      <c r="WB276" s="1"/>
      <c r="WC276" s="1"/>
      <c r="WD276" s="1"/>
      <c r="WE276" s="1"/>
      <c r="WF276" s="1"/>
      <c r="WG276" s="1"/>
      <c r="WH276" s="1"/>
      <c r="WI276" s="1"/>
      <c r="WJ276" s="1"/>
      <c r="WK276" s="1"/>
      <c r="WL276" s="1"/>
      <c r="WM276" s="1"/>
      <c r="WN276" s="1"/>
      <c r="WO276" s="1"/>
      <c r="WP276" s="1"/>
      <c r="WQ276" s="1"/>
      <c r="WR276" s="1"/>
      <c r="WS276" s="1"/>
      <c r="WT276" s="1"/>
      <c r="WU276" s="1"/>
      <c r="WV276" s="1"/>
      <c r="WW276" s="1"/>
      <c r="WX276" s="1"/>
      <c r="WY276" s="1"/>
      <c r="WZ276" s="1"/>
      <c r="XA276" s="1"/>
      <c r="XB276" s="1"/>
      <c r="XC276" s="1"/>
      <c r="XD276" s="1"/>
      <c r="XE276" s="1"/>
      <c r="XF276" s="1"/>
      <c r="XG276" s="1"/>
      <c r="XH276" s="1"/>
      <c r="XI276" s="1"/>
      <c r="XJ276" s="1"/>
      <c r="XK276" s="1"/>
      <c r="XL276" s="1"/>
      <c r="XM276" s="1"/>
      <c r="XN276" s="1"/>
      <c r="XO276" s="1"/>
      <c r="XP276" s="1"/>
      <c r="XQ276" s="1"/>
      <c r="XR276" s="1"/>
      <c r="XS276" s="1"/>
      <c r="XT276" s="1"/>
      <c r="XU276" s="1"/>
      <c r="XV276" s="1"/>
      <c r="XW276" s="1"/>
      <c r="XX276" s="1"/>
      <c r="XY276" s="1"/>
      <c r="XZ276" s="1"/>
      <c r="YA276" s="1"/>
      <c r="YB276" s="1"/>
      <c r="YC276" s="1"/>
      <c r="YD276" s="1"/>
      <c r="YE276" s="1"/>
      <c r="YF276" s="1"/>
      <c r="YG276" s="1"/>
      <c r="YH276" s="1"/>
      <c r="YI276" s="1"/>
      <c r="YJ276" s="1"/>
      <c r="YK276" s="1"/>
      <c r="YL276" s="1"/>
      <c r="YM276" s="1"/>
      <c r="YN276" s="1"/>
      <c r="YO276" s="1"/>
      <c r="YP276" s="1"/>
      <c r="YQ276" s="1"/>
      <c r="YR276" s="1"/>
      <c r="YS276" s="1"/>
      <c r="YT276" s="1"/>
      <c r="YU276" s="1"/>
      <c r="YV276" s="1"/>
      <c r="YW276" s="1"/>
      <c r="YX276" s="1"/>
      <c r="YY276" s="1"/>
      <c r="YZ276" s="1"/>
      <c r="ZA276" s="1"/>
      <c r="ZB276" s="1"/>
      <c r="ZC276" s="1"/>
      <c r="ZD276" s="1"/>
      <c r="ZE276" s="1"/>
      <c r="ZF276" s="1"/>
      <c r="ZG276" s="1"/>
      <c r="ZH276" s="1"/>
      <c r="ZI276" s="1"/>
      <c r="ZJ276" s="1"/>
      <c r="ZK276" s="1"/>
      <c r="ZL276" s="1"/>
      <c r="ZM276" s="1"/>
      <c r="ZN276" s="1"/>
      <c r="ZO276" s="1"/>
      <c r="ZP276" s="1"/>
      <c r="ZQ276" s="1"/>
      <c r="ZR276" s="1"/>
      <c r="ZS276" s="1"/>
      <c r="ZT276" s="1"/>
      <c r="ZU276" s="1"/>
      <c r="ZV276" s="1"/>
      <c r="ZW276" s="1"/>
      <c r="ZX276" s="1"/>
      <c r="ZY276" s="1"/>
      <c r="ZZ276" s="1"/>
      <c r="AAA276" s="1"/>
      <c r="AAB276" s="1"/>
      <c r="AAC276" s="1"/>
      <c r="AAD276" s="1"/>
      <c r="AAE276" s="1"/>
      <c r="AAF276" s="1"/>
      <c r="AAG276" s="1"/>
      <c r="AAH276" s="1"/>
      <c r="AAI276" s="1"/>
      <c r="AAJ276" s="1"/>
      <c r="AAK276" s="1"/>
      <c r="AAL276" s="1"/>
      <c r="AAM276" s="1"/>
      <c r="AAN276" s="1"/>
      <c r="AAO276" s="1"/>
      <c r="AAP276" s="1"/>
      <c r="AAQ276" s="1"/>
      <c r="AAR276" s="1"/>
      <c r="AAS276" s="1"/>
      <c r="AAT276" s="1"/>
      <c r="AAU276" s="1"/>
      <c r="AAV276" s="1"/>
      <c r="AAW276" s="1"/>
      <c r="AAX276" s="1"/>
      <c r="AAY276" s="1"/>
      <c r="AAZ276" s="1"/>
      <c r="ABA276" s="1"/>
      <c r="ABB276" s="1"/>
      <c r="ABC276" s="1"/>
      <c r="ABD276" s="1"/>
      <c r="ABE276" s="1"/>
      <c r="ABF276" s="1"/>
      <c r="ABG276" s="1"/>
      <c r="ABH276" s="1"/>
      <c r="ABI276" s="1"/>
      <c r="ABJ276" s="1"/>
      <c r="ABK276" s="1"/>
      <c r="ABL276" s="1"/>
      <c r="ABM276" s="1"/>
      <c r="ABN276" s="1"/>
      <c r="ABO276" s="1"/>
      <c r="ABP276" s="1"/>
      <c r="ABQ276" s="1"/>
      <c r="ABR276" s="1"/>
      <c r="ABS276" s="1"/>
      <c r="ABT276" s="1"/>
      <c r="ABU276" s="1"/>
      <c r="ABV276" s="1"/>
      <c r="ABW276" s="1"/>
      <c r="ABX276" s="1"/>
      <c r="ABY276" s="1"/>
      <c r="ABZ276" s="1"/>
      <c r="ACA276" s="1"/>
      <c r="ACB276" s="1"/>
      <c r="ACC276" s="1"/>
      <c r="ACD276" s="1"/>
      <c r="ACE276" s="1"/>
      <c r="ACF276" s="1"/>
      <c r="ACG276" s="1"/>
      <c r="ACH276" s="1"/>
      <c r="ACI276" s="1"/>
      <c r="ACJ276" s="1"/>
      <c r="ACK276" s="1"/>
      <c r="ACL276" s="1"/>
      <c r="ACM276" s="1"/>
      <c r="ACN276" s="1"/>
      <c r="ACO276" s="1"/>
      <c r="ACP276" s="1"/>
      <c r="ACQ276" s="1"/>
      <c r="ACR276" s="1"/>
      <c r="ACS276" s="1"/>
      <c r="ACT276" s="1"/>
      <c r="ACU276" s="1"/>
      <c r="ACV276" s="1"/>
      <c r="ACW276" s="1"/>
      <c r="ACX276" s="1"/>
      <c r="ACY276" s="1"/>
      <c r="ACZ276" s="1"/>
      <c r="ADA276" s="1"/>
      <c r="ADB276" s="1"/>
      <c r="ADC276" s="1"/>
      <c r="ADD276" s="1"/>
      <c r="ADE276" s="1"/>
      <c r="ADF276" s="1"/>
      <c r="ADG276" s="1"/>
      <c r="ADH276" s="1"/>
      <c r="ADI276" s="1"/>
      <c r="ADJ276" s="1"/>
      <c r="ADK276" s="1"/>
      <c r="ADL276" s="1"/>
      <c r="ADM276" s="1"/>
      <c r="ADN276" s="1"/>
      <c r="ADO276" s="1"/>
      <c r="ADP276" s="1"/>
      <c r="ADQ276" s="1"/>
      <c r="ADR276" s="1"/>
      <c r="ADS276" s="1"/>
      <c r="ADT276" s="1"/>
      <c r="ADU276" s="1"/>
      <c r="ADV276" s="1"/>
      <c r="ADW276" s="1"/>
      <c r="ADX276" s="1"/>
      <c r="ADY276" s="1"/>
      <c r="ADZ276" s="1"/>
      <c r="AEA276" s="1"/>
      <c r="AEB276" s="1"/>
      <c r="AEC276" s="1"/>
      <c r="AED276" s="1"/>
      <c r="AEE276" s="1"/>
      <c r="AEF276" s="1"/>
      <c r="AEG276" s="1"/>
      <c r="AEH276" s="1"/>
      <c r="AEI276" s="1"/>
      <c r="AEJ276" s="1"/>
      <c r="AEK276" s="1"/>
      <c r="AEL276" s="1"/>
      <c r="AEM276" s="1"/>
      <c r="AEN276" s="1"/>
      <c r="AEO276" s="1"/>
      <c r="AEP276" s="1"/>
      <c r="AEQ276" s="1"/>
      <c r="AER276" s="1"/>
      <c r="AES276" s="1"/>
      <c r="AET276" s="1"/>
      <c r="AEU276" s="1"/>
      <c r="AEV276" s="1"/>
      <c r="AEW276" s="1"/>
      <c r="AEX276" s="1"/>
      <c r="AEY276" s="1"/>
      <c r="AEZ276" s="1"/>
      <c r="AFA276" s="1"/>
      <c r="AFB276" s="1"/>
      <c r="AFC276" s="1"/>
      <c r="AFD276" s="1"/>
      <c r="AFE276" s="1"/>
      <c r="AFF276" s="1"/>
      <c r="AFG276" s="1"/>
      <c r="AFH276" s="1"/>
      <c r="AFI276" s="1"/>
      <c r="AFJ276" s="1"/>
      <c r="AFK276" s="1"/>
      <c r="AFL276" s="1"/>
      <c r="AFM276" s="1"/>
      <c r="AFN276" s="1"/>
      <c r="AFO276" s="1"/>
      <c r="AFP276" s="1"/>
      <c r="AFQ276" s="1"/>
      <c r="AFR276" s="1"/>
      <c r="AFS276" s="1"/>
      <c r="AFT276" s="1"/>
      <c r="AFU276" s="1"/>
      <c r="AFV276" s="1"/>
      <c r="AFW276" s="1"/>
      <c r="AFX276" s="1"/>
      <c r="AFY276" s="1"/>
      <c r="AFZ276" s="1"/>
      <c r="AGA276" s="1"/>
      <c r="AGB276" s="1"/>
      <c r="AGC276" s="1"/>
      <c r="AGD276" s="1"/>
      <c r="AGE276" s="1"/>
      <c r="AGF276" s="1"/>
      <c r="AGG276" s="1"/>
      <c r="AGH276" s="1"/>
      <c r="AGI276" s="1"/>
      <c r="AGJ276" s="1"/>
      <c r="AGK276" s="1"/>
      <c r="AGL276" s="1"/>
      <c r="AGM276" s="1"/>
      <c r="AGN276" s="1"/>
      <c r="AGO276" s="1"/>
      <c r="AGP276" s="1"/>
      <c r="AGQ276" s="1"/>
      <c r="AGR276" s="1"/>
      <c r="AGS276" s="1"/>
      <c r="AGT276" s="1"/>
      <c r="AGU276" s="1"/>
      <c r="AGV276" s="1"/>
      <c r="AGW276" s="1"/>
      <c r="AGX276" s="1"/>
      <c r="AGY276" s="1"/>
      <c r="AGZ276" s="1"/>
      <c r="AHA276" s="1"/>
      <c r="AHB276" s="1"/>
      <c r="AHC276" s="1"/>
      <c r="AHD276" s="1"/>
      <c r="AHE276" s="1"/>
      <c r="AHF276" s="1"/>
      <c r="AHG276" s="1"/>
      <c r="AHH276" s="1"/>
      <c r="AHI276" s="1"/>
      <c r="AHJ276" s="1"/>
      <c r="AHK276" s="1"/>
      <c r="AHL276" s="1"/>
      <c r="AHM276" s="1"/>
      <c r="AHN276" s="1"/>
      <c r="AHO276" s="1"/>
      <c r="AHP276" s="1"/>
      <c r="AHQ276" s="1"/>
      <c r="AHR276" s="1"/>
      <c r="AHS276" s="1"/>
      <c r="AHT276" s="1"/>
      <c r="AHU276" s="1"/>
      <c r="AHV276" s="1"/>
      <c r="AHW276" s="1"/>
      <c r="AHX276" s="1"/>
      <c r="AHY276" s="1"/>
      <c r="AHZ276" s="1"/>
      <c r="AIA276" s="1"/>
      <c r="AIB276" s="1"/>
      <c r="AIC276" s="1"/>
      <c r="AID276" s="1"/>
      <c r="AIE276" s="1"/>
      <c r="AIF276" s="1"/>
      <c r="AIG276" s="1"/>
      <c r="AIH276" s="1"/>
      <c r="AII276" s="1"/>
      <c r="AIJ276" s="1"/>
      <c r="AIK276" s="1"/>
      <c r="AIL276" s="1"/>
      <c r="AIM276" s="1"/>
      <c r="AIN276" s="1"/>
      <c r="AIO276" s="1"/>
      <c r="AIP276" s="1"/>
      <c r="AIQ276" s="1"/>
      <c r="AIR276" s="1"/>
      <c r="AIS276" s="1"/>
      <c r="AIT276" s="1"/>
      <c r="AIU276" s="1"/>
      <c r="AIV276" s="1"/>
      <c r="AIW276" s="1"/>
      <c r="AIX276" s="1"/>
      <c r="AIY276" s="1"/>
      <c r="AIZ276" s="1"/>
      <c r="AJA276" s="1"/>
      <c r="AJB276" s="1"/>
      <c r="AJC276" s="1"/>
      <c r="AJD276" s="1"/>
      <c r="AJE276" s="1"/>
      <c r="AJF276" s="1"/>
      <c r="AJG276" s="1"/>
      <c r="AJH276" s="1"/>
      <c r="AJI276" s="1"/>
      <c r="AJJ276" s="1"/>
      <c r="AJK276" s="1"/>
      <c r="AJL276" s="1"/>
      <c r="AJM276" s="1"/>
      <c r="AJN276" s="1"/>
      <c r="AJO276" s="1"/>
      <c r="AJP276" s="1"/>
      <c r="AJQ276" s="1"/>
      <c r="AJR276" s="1"/>
      <c r="AJS276" s="1"/>
      <c r="AJT276" s="1"/>
      <c r="AJU276" s="1"/>
      <c r="AJV276" s="1"/>
      <c r="AJW276" s="1"/>
      <c r="AJX276" s="1"/>
      <c r="AJY276" s="1"/>
      <c r="AJZ276" s="1"/>
      <c r="AKA276" s="1"/>
      <c r="AKB276" s="1"/>
      <c r="AKC276" s="1"/>
      <c r="AKD276" s="1"/>
      <c r="AKE276" s="1"/>
      <c r="AKF276" s="1"/>
      <c r="AKG276" s="1"/>
      <c r="AKH276" s="1"/>
      <c r="AKI276" s="1"/>
      <c r="AKJ276" s="1"/>
      <c r="AKK276" s="1"/>
      <c r="AKL276" s="1"/>
      <c r="AKM276" s="1"/>
      <c r="AKN276" s="1"/>
      <c r="AKO276" s="1"/>
      <c r="AKP276" s="1"/>
      <c r="AKQ276" s="1"/>
      <c r="AKR276" s="1"/>
      <c r="AKS276" s="1"/>
      <c r="AKT276" s="1"/>
      <c r="AKU276" s="1"/>
      <c r="AKV276" s="1"/>
      <c r="AKW276" s="1"/>
      <c r="AKX276" s="1"/>
      <c r="AKY276" s="1"/>
      <c r="AKZ276" s="1"/>
      <c r="ALA276" s="1"/>
      <c r="ALB276" s="1"/>
      <c r="ALC276" s="1"/>
      <c r="ALD276" s="1"/>
      <c r="ALE276" s="1"/>
      <c r="ALF276" s="1"/>
      <c r="ALG276" s="1"/>
      <c r="ALH276" s="1"/>
      <c r="ALI276" s="1"/>
      <c r="ALJ276" s="1"/>
      <c r="ALK276" s="1"/>
      <c r="ALL276" s="1"/>
      <c r="ALM276" s="1"/>
      <c r="ALN276" s="1"/>
      <c r="ALO276" s="1"/>
      <c r="ALP276" s="1"/>
      <c r="ALQ276" s="1"/>
      <c r="ALR276" s="1"/>
      <c r="ALS276" s="1"/>
      <c r="ALT276" s="1"/>
      <c r="ALU276" s="1"/>
      <c r="ALV276" s="1"/>
      <c r="ALW276" s="1"/>
      <c r="ALX276" s="1"/>
      <c r="ALY276" s="1"/>
      <c r="ALZ276" s="1"/>
      <c r="AMA276" s="1"/>
      <c r="AMB276" s="1"/>
      <c r="AMC276" s="1"/>
      <c r="AMD276" s="1"/>
      <c r="AME276" s="1"/>
      <c r="AMF276" s="1"/>
      <c r="AMG276" s="1"/>
      <c r="AMH276" s="1"/>
      <c r="AMI276" s="1"/>
      <c r="AMJ276" s="1"/>
      <c r="AMK276" s="1"/>
      <c r="AML276" s="1"/>
      <c r="AMM276" s="1"/>
      <c r="AMN276" s="1"/>
      <c r="AMO276" s="1"/>
      <c r="AMP276" s="1"/>
      <c r="AMQ276" s="1"/>
      <c r="AMR276" s="1"/>
      <c r="AMS276" s="1"/>
      <c r="AMT276" s="1"/>
      <c r="AMU276" s="1"/>
      <c r="AMV276" s="1"/>
      <c r="AMW276" s="1"/>
      <c r="AMX276" s="1"/>
      <c r="AMY276" s="1"/>
      <c r="AMZ276" s="1"/>
      <c r="ANA276" s="1"/>
      <c r="ANB276" s="1"/>
      <c r="ANC276" s="1"/>
      <c r="AND276" s="1"/>
      <c r="ANE276" s="1"/>
      <c r="ANF276" s="1"/>
      <c r="ANG276" s="1"/>
      <c r="ANH276" s="1"/>
      <c r="ANI276" s="1"/>
      <c r="ANJ276" s="1"/>
      <c r="ANK276" s="1"/>
      <c r="ANL276" s="1"/>
      <c r="ANM276" s="1"/>
      <c r="ANN276" s="1"/>
      <c r="ANO276" s="1"/>
      <c r="ANP276" s="1"/>
      <c r="ANQ276" s="1"/>
      <c r="ANR276" s="1"/>
      <c r="ANS276" s="1"/>
      <c r="ANT276" s="1"/>
      <c r="ANU276" s="1"/>
      <c r="ANV276" s="1"/>
      <c r="ANW276" s="1"/>
      <c r="ANX276" s="1"/>
      <c r="ANY276" s="1"/>
      <c r="ANZ276" s="1"/>
      <c r="AOA276" s="1"/>
      <c r="AOB276" s="1"/>
      <c r="AOC276" s="1"/>
      <c r="AOD276" s="1"/>
      <c r="AOE276" s="1"/>
      <c r="AOF276" s="1"/>
      <c r="AOG276" s="1"/>
      <c r="AOH276" s="1"/>
      <c r="AOI276" s="1"/>
      <c r="AOJ276" s="1"/>
      <c r="AOK276" s="1"/>
      <c r="AOL276" s="1"/>
      <c r="AOM276" s="1"/>
      <c r="AON276" s="1"/>
      <c r="AOO276" s="1"/>
      <c r="AOP276" s="1"/>
      <c r="AOQ276" s="1"/>
      <c r="AOR276" s="1"/>
      <c r="AOS276" s="1"/>
      <c r="AOT276" s="1"/>
      <c r="AOU276" s="1"/>
      <c r="AOV276" s="1"/>
      <c r="AOW276" s="1"/>
      <c r="AOX276" s="1"/>
      <c r="AOY276" s="1"/>
      <c r="AOZ276" s="1"/>
      <c r="APA276" s="1"/>
      <c r="APB276" s="1"/>
      <c r="APC276" s="1"/>
      <c r="APD276" s="1"/>
      <c r="APE276" s="1"/>
      <c r="APF276" s="1"/>
      <c r="APG276" s="1"/>
      <c r="APH276" s="1"/>
      <c r="API276" s="1"/>
      <c r="APJ276" s="1"/>
      <c r="APK276" s="1"/>
      <c r="APL276" s="1"/>
      <c r="APM276" s="1"/>
      <c r="APN276" s="1"/>
      <c r="APO276" s="1"/>
      <c r="APP276" s="1"/>
      <c r="APQ276" s="1"/>
      <c r="APR276" s="1"/>
      <c r="APS276" s="1"/>
      <c r="APT276" s="1"/>
      <c r="APU276" s="1"/>
      <c r="APV276" s="1"/>
      <c r="APW276" s="1"/>
      <c r="APX276" s="1"/>
      <c r="APY276" s="1"/>
      <c r="APZ276" s="1"/>
      <c r="AQA276" s="1"/>
      <c r="AQB276" s="1"/>
      <c r="AQC276" s="1"/>
      <c r="AQD276" s="1"/>
      <c r="AQE276" s="1"/>
      <c r="AQF276" s="1"/>
      <c r="AQG276" s="1"/>
      <c r="AQH276" s="1"/>
      <c r="AQI276" s="1"/>
      <c r="AQJ276" s="1"/>
      <c r="AQK276" s="1"/>
      <c r="AQL276" s="1"/>
      <c r="AQM276" s="1"/>
      <c r="AQN276" s="1"/>
      <c r="AQO276" s="1"/>
      <c r="AQP276" s="1"/>
      <c r="AQQ276" s="1"/>
      <c r="AQR276" s="1"/>
      <c r="AQS276" s="1"/>
      <c r="AQT276" s="1"/>
      <c r="AQU276" s="1"/>
      <c r="AQV276" s="1"/>
      <c r="AQW276" s="1"/>
      <c r="AQX276" s="1"/>
      <c r="AQY276" s="1"/>
      <c r="AQZ276" s="1"/>
      <c r="ARA276" s="1"/>
      <c r="ARB276" s="1"/>
      <c r="ARC276" s="1"/>
      <c r="ARD276" s="1"/>
      <c r="ARE276" s="1"/>
      <c r="ARF276" s="1"/>
      <c r="ARG276" s="1"/>
      <c r="ARH276" s="1"/>
      <c r="ARI276" s="1"/>
      <c r="ARJ276" s="1"/>
      <c r="ARK276" s="1"/>
      <c r="ARL276" s="1"/>
      <c r="ARM276" s="1"/>
      <c r="ARN276" s="1"/>
      <c r="ARO276" s="1"/>
      <c r="ARP276" s="1"/>
      <c r="ARQ276" s="1"/>
      <c r="ARR276" s="1"/>
      <c r="ARS276" s="1"/>
      <c r="ART276" s="1"/>
      <c r="ARU276" s="1"/>
      <c r="ARV276" s="1"/>
      <c r="ARW276" s="1"/>
      <c r="ARX276" s="1"/>
      <c r="ARY276" s="1"/>
      <c r="ARZ276" s="1"/>
      <c r="ASA276" s="1"/>
      <c r="ASB276" s="1"/>
      <c r="ASC276" s="1"/>
      <c r="ASD276" s="1"/>
      <c r="ASE276" s="1"/>
      <c r="ASF276" s="1"/>
      <c r="ASG276" s="1"/>
      <c r="ASH276" s="1"/>
      <c r="ASI276" s="1"/>
      <c r="ASJ276" s="1"/>
      <c r="ASK276" s="1"/>
      <c r="ASL276" s="1"/>
      <c r="ASM276" s="1"/>
      <c r="ASN276" s="1"/>
      <c r="ASO276" s="1"/>
      <c r="ASP276" s="1"/>
      <c r="ASQ276" s="1"/>
      <c r="ASR276" s="1"/>
      <c r="ASS276" s="1"/>
      <c r="AST276" s="1"/>
      <c r="ASU276" s="1"/>
      <c r="ASV276" s="1"/>
      <c r="ASW276" s="1"/>
      <c r="ASX276" s="1"/>
      <c r="ASY276" s="1"/>
      <c r="ASZ276" s="1"/>
      <c r="ATA276" s="1"/>
      <c r="ATB276" s="1"/>
      <c r="ATC276" s="1"/>
      <c r="ATD276" s="1"/>
      <c r="ATE276" s="1"/>
      <c r="ATF276" s="1"/>
      <c r="ATG276" s="1"/>
      <c r="ATH276" s="1"/>
      <c r="ATI276" s="1"/>
      <c r="ATJ276" s="1"/>
      <c r="ATK276" s="1"/>
      <c r="ATL276" s="1"/>
      <c r="ATM276" s="1"/>
      <c r="ATN276" s="1"/>
      <c r="ATO276" s="1"/>
      <c r="ATP276" s="1"/>
      <c r="ATQ276" s="1"/>
      <c r="ATR276" s="1"/>
      <c r="ATS276" s="1"/>
      <c r="ATT276" s="1"/>
      <c r="ATU276" s="1"/>
      <c r="ATV276" s="1"/>
      <c r="ATW276" s="1"/>
      <c r="ATX276" s="1"/>
      <c r="ATY276" s="1"/>
      <c r="ATZ276" s="1"/>
      <c r="AUA276" s="1"/>
      <c r="AUB276" s="1"/>
      <c r="AUC276" s="1"/>
      <c r="AUD276" s="1"/>
      <c r="AUE276" s="1"/>
      <c r="AUF276" s="1"/>
      <c r="AUG276" s="1"/>
      <c r="AUH276" s="1"/>
      <c r="AUI276" s="1"/>
      <c r="AUJ276" s="1"/>
      <c r="AUK276" s="1"/>
      <c r="AUL276" s="1"/>
      <c r="AUM276" s="1"/>
      <c r="AUN276" s="1"/>
      <c r="AUO276" s="1"/>
      <c r="AUP276" s="1"/>
      <c r="AUQ276" s="1"/>
      <c r="AUR276" s="1"/>
      <c r="AUS276" s="1"/>
      <c r="AUT276" s="1"/>
      <c r="AUU276" s="1"/>
      <c r="AUV276" s="1"/>
      <c r="AUW276" s="1"/>
      <c r="AUX276" s="1"/>
      <c r="AUY276" s="1"/>
      <c r="AUZ276" s="1"/>
      <c r="AVA276" s="1"/>
      <c r="AVB276" s="1"/>
      <c r="AVC276" s="1"/>
      <c r="AVD276" s="1"/>
      <c r="AVE276" s="1"/>
      <c r="AVF276" s="1"/>
      <c r="AVG276" s="1"/>
      <c r="AVH276" s="1"/>
      <c r="AVI276" s="1"/>
      <c r="AVJ276" s="1"/>
      <c r="AVK276" s="1"/>
      <c r="AVL276" s="1"/>
      <c r="AVM276" s="1"/>
      <c r="AVN276" s="1"/>
      <c r="AVO276" s="1"/>
      <c r="AVP276" s="1"/>
      <c r="AVQ276" s="1"/>
      <c r="AVR276" s="1"/>
      <c r="AVS276" s="1"/>
      <c r="AVT276" s="1"/>
      <c r="AVU276" s="1"/>
      <c r="AVV276" s="1"/>
      <c r="AVW276" s="1"/>
      <c r="AVX276" s="1"/>
      <c r="AVY276" s="1"/>
      <c r="AVZ276" s="1"/>
      <c r="AWA276" s="1"/>
      <c r="AWB276" s="1"/>
      <c r="AWC276" s="1"/>
      <c r="AWD276" s="1"/>
      <c r="AWE276" s="1"/>
      <c r="AWF276" s="1"/>
      <c r="AWG276" s="1"/>
      <c r="AWH276" s="1"/>
      <c r="AWI276" s="1"/>
      <c r="AWJ276" s="1"/>
      <c r="AWK276" s="1"/>
      <c r="AWL276" s="1"/>
      <c r="AWM276" s="1"/>
      <c r="AWN276" s="1"/>
      <c r="AWO276" s="1"/>
      <c r="AWP276" s="1"/>
      <c r="AWQ276" s="1"/>
      <c r="AWR276" s="1"/>
      <c r="AWS276" s="1"/>
      <c r="AWT276" s="1"/>
      <c r="AWU276" s="1"/>
      <c r="AWV276" s="1"/>
      <c r="AWW276" s="1"/>
      <c r="AWX276" s="1"/>
      <c r="AWY276" s="1"/>
      <c r="AWZ276" s="1"/>
      <c r="AXA276" s="1"/>
      <c r="AXB276" s="1"/>
      <c r="AXC276" s="1"/>
      <c r="AXD276" s="1"/>
      <c r="AXE276" s="1"/>
      <c r="AXF276" s="1"/>
      <c r="AXG276" s="1"/>
      <c r="AXH276" s="1"/>
      <c r="AXI276" s="1"/>
      <c r="AXJ276" s="1"/>
      <c r="AXK276" s="1"/>
      <c r="AXL276" s="1"/>
      <c r="AXM276" s="1"/>
      <c r="AXN276" s="1"/>
      <c r="AXO276" s="1"/>
      <c r="AXP276" s="1"/>
      <c r="AXQ276" s="1"/>
      <c r="AXR276" s="1"/>
      <c r="AXS276" s="1"/>
      <c r="AXT276" s="1"/>
      <c r="AXU276" s="1"/>
      <c r="AXV276" s="1"/>
      <c r="AXW276" s="1"/>
      <c r="AXX276" s="1"/>
      <c r="AXY276" s="1"/>
      <c r="AXZ276" s="1"/>
      <c r="AYA276" s="1"/>
      <c r="AYB276" s="1"/>
      <c r="AYC276" s="1"/>
      <c r="AYD276" s="1"/>
      <c r="AYE276" s="1"/>
      <c r="AYF276" s="1"/>
      <c r="AYG276" s="1"/>
      <c r="AYH276" s="1"/>
      <c r="AYI276" s="1"/>
      <c r="AYJ276" s="1"/>
      <c r="AYK276" s="1"/>
      <c r="AYL276" s="1"/>
      <c r="AYM276" s="1"/>
      <c r="AYN276" s="1"/>
      <c r="AYO276" s="1"/>
      <c r="AYP276" s="1"/>
      <c r="AYQ276" s="1"/>
      <c r="AYR276" s="1"/>
      <c r="AYS276" s="1"/>
      <c r="AYT276" s="1"/>
      <c r="AYU276" s="1"/>
      <c r="AYV276" s="1"/>
      <c r="AYW276" s="1"/>
      <c r="AYX276" s="1"/>
      <c r="AYY276" s="1"/>
      <c r="AYZ276" s="1"/>
      <c r="AZA276" s="1"/>
      <c r="AZB276" s="1"/>
      <c r="AZC276" s="1"/>
      <c r="AZD276" s="1"/>
      <c r="AZE276" s="1"/>
      <c r="AZF276" s="1"/>
      <c r="AZG276" s="1"/>
      <c r="AZH276" s="1"/>
      <c r="AZI276" s="1"/>
      <c r="AZJ276" s="1"/>
      <c r="AZK276" s="1"/>
      <c r="AZL276" s="1"/>
      <c r="AZM276" s="1"/>
      <c r="AZN276" s="1"/>
      <c r="AZO276" s="1"/>
      <c r="AZP276" s="1"/>
      <c r="AZQ276" s="1"/>
      <c r="AZR276" s="1"/>
      <c r="AZS276" s="1"/>
      <c r="AZT276" s="1"/>
      <c r="AZU276" s="1"/>
      <c r="AZV276" s="1"/>
      <c r="AZW276" s="1"/>
      <c r="AZX276" s="1"/>
      <c r="AZY276" s="1"/>
      <c r="AZZ276" s="1"/>
      <c r="BAA276" s="1"/>
      <c r="BAB276" s="1"/>
      <c r="BAC276" s="1"/>
      <c r="BAD276" s="1"/>
      <c r="BAE276" s="1"/>
      <c r="BAF276" s="1"/>
      <c r="BAG276" s="1"/>
      <c r="BAH276" s="1"/>
      <c r="BAI276" s="1"/>
      <c r="BAJ276" s="1"/>
      <c r="BAK276" s="1"/>
      <c r="BAL276" s="1"/>
      <c r="BAM276" s="1"/>
      <c r="BAN276" s="1"/>
      <c r="BAO276" s="1"/>
      <c r="BAP276" s="1"/>
      <c r="BAQ276" s="1"/>
      <c r="BAR276" s="1"/>
      <c r="BAS276" s="1"/>
      <c r="BAT276" s="1"/>
      <c r="BAU276" s="1"/>
      <c r="BAV276" s="1"/>
      <c r="BAW276" s="1"/>
      <c r="BAX276" s="1"/>
      <c r="BAY276" s="1"/>
      <c r="BAZ276" s="1"/>
      <c r="BBA276" s="1"/>
      <c r="BBB276" s="1"/>
      <c r="BBC276" s="1"/>
      <c r="BBD276" s="1"/>
      <c r="BBE276" s="1"/>
      <c r="BBF276" s="1"/>
      <c r="BBG276" s="1"/>
      <c r="BBH276" s="1"/>
      <c r="BBI276" s="1"/>
      <c r="BBJ276" s="1"/>
      <c r="BBK276" s="1"/>
      <c r="BBL276" s="1"/>
      <c r="BBM276" s="1"/>
      <c r="BBN276" s="1"/>
      <c r="BBO276" s="1"/>
      <c r="BBP276" s="1"/>
      <c r="BBQ276" s="1"/>
      <c r="BBR276" s="1"/>
      <c r="BBS276" s="1"/>
      <c r="BBT276" s="1"/>
      <c r="BBU276" s="1"/>
      <c r="BBV276" s="1"/>
      <c r="BBW276" s="1"/>
      <c r="BBX276" s="1"/>
      <c r="BBY276" s="1"/>
      <c r="BBZ276" s="1"/>
      <c r="BCA276" s="1"/>
      <c r="BCB276" s="1"/>
      <c r="BCC276" s="1"/>
      <c r="BCD276" s="1"/>
      <c r="BCE276" s="1"/>
      <c r="BCF276" s="1"/>
      <c r="BCG276" s="1"/>
      <c r="BCH276" s="1"/>
      <c r="BCI276" s="1"/>
      <c r="BCJ276" s="1"/>
      <c r="BCK276" s="1"/>
      <c r="BCL276" s="1"/>
      <c r="BCM276" s="1"/>
      <c r="BCN276" s="1"/>
      <c r="BCO276" s="1"/>
      <c r="BCP276" s="1"/>
      <c r="BCQ276" s="1"/>
      <c r="BCR276" s="1"/>
      <c r="BCS276" s="1"/>
      <c r="BCT276" s="1"/>
      <c r="BCU276" s="1"/>
      <c r="BCV276" s="1"/>
      <c r="BCW276" s="1"/>
      <c r="BCX276" s="1"/>
      <c r="BCY276" s="1"/>
      <c r="BCZ276" s="1"/>
      <c r="BDA276" s="1"/>
      <c r="BDB276" s="1"/>
      <c r="BDC276" s="1"/>
      <c r="BDD276" s="1"/>
      <c r="BDE276" s="1"/>
      <c r="BDF276" s="1"/>
      <c r="BDG276" s="1"/>
      <c r="BDH276" s="1"/>
      <c r="BDI276" s="1"/>
      <c r="BDJ276" s="1"/>
      <c r="BDK276" s="1"/>
      <c r="BDL276" s="1"/>
    </row>
    <row r="277" spans="1:1468" s="10" customFormat="1" x14ac:dyDescent="0.2">
      <c r="B277" s="10" t="s">
        <v>41</v>
      </c>
      <c r="E277" s="2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  <c r="OO277" s="1"/>
      <c r="OP277" s="1"/>
      <c r="OQ277" s="1"/>
      <c r="OR277" s="1"/>
      <c r="OS277" s="1"/>
      <c r="OT277" s="1"/>
      <c r="OU277" s="1"/>
      <c r="OV277" s="1"/>
      <c r="OW277" s="1"/>
      <c r="OX277" s="1"/>
      <c r="OY277" s="1"/>
      <c r="OZ277" s="1"/>
      <c r="PA277" s="1"/>
      <c r="PB277" s="1"/>
      <c r="PC277" s="1"/>
      <c r="PD277" s="1"/>
      <c r="PE277" s="1"/>
      <c r="PF277" s="1"/>
      <c r="PG277" s="1"/>
      <c r="PH277" s="1"/>
      <c r="PI277" s="1"/>
      <c r="PJ277" s="1"/>
      <c r="PK277" s="1"/>
      <c r="PL277" s="1"/>
      <c r="PM277" s="1"/>
      <c r="PN277" s="1"/>
      <c r="PO277" s="1"/>
      <c r="PP277" s="1"/>
      <c r="PQ277" s="1"/>
      <c r="PR277" s="1"/>
      <c r="PS277" s="1"/>
      <c r="PT277" s="1"/>
      <c r="PU277" s="1"/>
      <c r="PV277" s="1"/>
      <c r="PW277" s="1"/>
      <c r="PX277" s="1"/>
      <c r="PY277" s="1"/>
      <c r="PZ277" s="1"/>
      <c r="QA277" s="1"/>
      <c r="QB277" s="1"/>
      <c r="QC277" s="1"/>
      <c r="QD277" s="1"/>
      <c r="QE277" s="1"/>
      <c r="QF277" s="1"/>
      <c r="QG277" s="1"/>
      <c r="QH277" s="1"/>
      <c r="QI277" s="1"/>
      <c r="QJ277" s="1"/>
      <c r="QK277" s="1"/>
      <c r="QL277" s="1"/>
      <c r="QM277" s="1"/>
      <c r="QN277" s="1"/>
      <c r="QO277" s="1"/>
      <c r="QP277" s="1"/>
      <c r="QQ277" s="1"/>
      <c r="QR277" s="1"/>
      <c r="QS277" s="1"/>
      <c r="QT277" s="1"/>
      <c r="QU277" s="1"/>
      <c r="QV277" s="1"/>
      <c r="QW277" s="1"/>
      <c r="QX277" s="1"/>
      <c r="QY277" s="1"/>
      <c r="QZ277" s="1"/>
      <c r="RA277" s="1"/>
      <c r="RB277" s="1"/>
      <c r="RC277" s="1"/>
      <c r="RD277" s="1"/>
      <c r="RE277" s="1"/>
      <c r="RF277" s="1"/>
      <c r="RG277" s="1"/>
      <c r="RH277" s="1"/>
      <c r="RI277" s="1"/>
      <c r="RJ277" s="1"/>
      <c r="RK277" s="1"/>
      <c r="RL277" s="1"/>
      <c r="RM277" s="1"/>
      <c r="RN277" s="1"/>
      <c r="RO277" s="1"/>
      <c r="RP277" s="1"/>
      <c r="RQ277" s="1"/>
      <c r="RR277" s="1"/>
      <c r="RS277" s="1"/>
      <c r="RT277" s="1"/>
      <c r="RU277" s="1"/>
      <c r="RV277" s="1"/>
      <c r="RW277" s="1"/>
      <c r="RX277" s="1"/>
      <c r="RY277" s="1"/>
      <c r="RZ277" s="1"/>
      <c r="SA277" s="1"/>
      <c r="SB277" s="1"/>
      <c r="SC277" s="1"/>
      <c r="SD277" s="1"/>
      <c r="SE277" s="1"/>
      <c r="SF277" s="1"/>
      <c r="SG277" s="1"/>
      <c r="SH277" s="1"/>
      <c r="SI277" s="1"/>
      <c r="SJ277" s="1"/>
      <c r="SK277" s="1"/>
      <c r="SL277" s="1"/>
      <c r="SM277" s="1"/>
      <c r="SN277" s="1"/>
      <c r="SO277" s="1"/>
      <c r="SP277" s="1"/>
      <c r="SQ277" s="1"/>
      <c r="SR277" s="1"/>
      <c r="SS277" s="1"/>
      <c r="ST277" s="1"/>
      <c r="SU277" s="1"/>
      <c r="SV277" s="1"/>
      <c r="SW277" s="1"/>
      <c r="SX277" s="1"/>
      <c r="SY277" s="1"/>
      <c r="SZ277" s="1"/>
      <c r="TA277" s="1"/>
      <c r="TB277" s="1"/>
      <c r="TC277" s="1"/>
      <c r="TD277" s="1"/>
      <c r="TE277" s="1"/>
      <c r="TF277" s="1"/>
      <c r="TG277" s="1"/>
      <c r="TH277" s="1"/>
      <c r="TI277" s="1"/>
      <c r="TJ277" s="1"/>
      <c r="TK277" s="1"/>
      <c r="TL277" s="1"/>
      <c r="TM277" s="1"/>
      <c r="TN277" s="1"/>
      <c r="TO277" s="1"/>
      <c r="TP277" s="1"/>
      <c r="TQ277" s="1"/>
      <c r="TR277" s="1"/>
      <c r="TS277" s="1"/>
      <c r="TT277" s="1"/>
      <c r="TU277" s="1"/>
      <c r="TV277" s="1"/>
      <c r="TW277" s="1"/>
      <c r="TX277" s="1"/>
      <c r="TY277" s="1"/>
      <c r="TZ277" s="1"/>
      <c r="UA277" s="1"/>
      <c r="UB277" s="1"/>
      <c r="UC277" s="1"/>
      <c r="UD277" s="1"/>
      <c r="UE277" s="1"/>
      <c r="UF277" s="1"/>
      <c r="UG277" s="1"/>
      <c r="UH277" s="1"/>
      <c r="UI277" s="1"/>
      <c r="UJ277" s="1"/>
      <c r="UK277" s="1"/>
      <c r="UL277" s="1"/>
      <c r="UM277" s="1"/>
      <c r="UN277" s="1"/>
      <c r="UO277" s="1"/>
      <c r="UP277" s="1"/>
      <c r="UQ277" s="1"/>
      <c r="UR277" s="1"/>
      <c r="US277" s="1"/>
      <c r="UT277" s="1"/>
      <c r="UU277" s="1"/>
      <c r="UV277" s="1"/>
      <c r="UW277" s="1"/>
      <c r="UX277" s="1"/>
      <c r="UY277" s="1"/>
      <c r="UZ277" s="1"/>
      <c r="VA277" s="1"/>
      <c r="VB277" s="1"/>
      <c r="VC277" s="1"/>
      <c r="VD277" s="1"/>
      <c r="VE277" s="1"/>
      <c r="VF277" s="1"/>
      <c r="VG277" s="1"/>
      <c r="VH277" s="1"/>
      <c r="VI277" s="1"/>
      <c r="VJ277" s="1"/>
      <c r="VK277" s="1"/>
      <c r="VL277" s="1"/>
      <c r="VM277" s="1"/>
      <c r="VN277" s="1"/>
      <c r="VO277" s="1"/>
      <c r="VP277" s="1"/>
      <c r="VQ277" s="1"/>
      <c r="VR277" s="1"/>
      <c r="VS277" s="1"/>
      <c r="VT277" s="1"/>
      <c r="VU277" s="1"/>
      <c r="VV277" s="1"/>
      <c r="VW277" s="1"/>
      <c r="VX277" s="1"/>
      <c r="VY277" s="1"/>
      <c r="VZ277" s="1"/>
      <c r="WA277" s="1"/>
      <c r="WB277" s="1"/>
      <c r="WC277" s="1"/>
      <c r="WD277" s="1"/>
      <c r="WE277" s="1"/>
      <c r="WF277" s="1"/>
      <c r="WG277" s="1"/>
      <c r="WH277" s="1"/>
      <c r="WI277" s="1"/>
      <c r="WJ277" s="1"/>
      <c r="WK277" s="1"/>
      <c r="WL277" s="1"/>
      <c r="WM277" s="1"/>
      <c r="WN277" s="1"/>
      <c r="WO277" s="1"/>
      <c r="WP277" s="1"/>
      <c r="WQ277" s="1"/>
      <c r="WR277" s="1"/>
      <c r="WS277" s="1"/>
      <c r="WT277" s="1"/>
      <c r="WU277" s="1"/>
      <c r="WV277" s="1"/>
      <c r="WW277" s="1"/>
      <c r="WX277" s="1"/>
      <c r="WY277" s="1"/>
      <c r="WZ277" s="1"/>
      <c r="XA277" s="1"/>
      <c r="XB277" s="1"/>
      <c r="XC277" s="1"/>
      <c r="XD277" s="1"/>
      <c r="XE277" s="1"/>
      <c r="XF277" s="1"/>
      <c r="XG277" s="1"/>
      <c r="XH277" s="1"/>
      <c r="XI277" s="1"/>
      <c r="XJ277" s="1"/>
      <c r="XK277" s="1"/>
      <c r="XL277" s="1"/>
      <c r="XM277" s="1"/>
      <c r="XN277" s="1"/>
      <c r="XO277" s="1"/>
      <c r="XP277" s="1"/>
      <c r="XQ277" s="1"/>
      <c r="XR277" s="1"/>
      <c r="XS277" s="1"/>
      <c r="XT277" s="1"/>
      <c r="XU277" s="1"/>
      <c r="XV277" s="1"/>
      <c r="XW277" s="1"/>
      <c r="XX277" s="1"/>
      <c r="XY277" s="1"/>
      <c r="XZ277" s="1"/>
      <c r="YA277" s="1"/>
      <c r="YB277" s="1"/>
      <c r="YC277" s="1"/>
      <c r="YD277" s="1"/>
      <c r="YE277" s="1"/>
      <c r="YF277" s="1"/>
      <c r="YG277" s="1"/>
      <c r="YH277" s="1"/>
      <c r="YI277" s="1"/>
      <c r="YJ277" s="1"/>
      <c r="YK277" s="1"/>
      <c r="YL277" s="1"/>
      <c r="YM277" s="1"/>
      <c r="YN277" s="1"/>
      <c r="YO277" s="1"/>
      <c r="YP277" s="1"/>
      <c r="YQ277" s="1"/>
      <c r="YR277" s="1"/>
      <c r="YS277" s="1"/>
      <c r="YT277" s="1"/>
      <c r="YU277" s="1"/>
      <c r="YV277" s="1"/>
      <c r="YW277" s="1"/>
      <c r="YX277" s="1"/>
      <c r="YY277" s="1"/>
      <c r="YZ277" s="1"/>
      <c r="ZA277" s="1"/>
      <c r="ZB277" s="1"/>
      <c r="ZC277" s="1"/>
      <c r="ZD277" s="1"/>
      <c r="ZE277" s="1"/>
      <c r="ZF277" s="1"/>
      <c r="ZG277" s="1"/>
      <c r="ZH277" s="1"/>
      <c r="ZI277" s="1"/>
      <c r="ZJ277" s="1"/>
      <c r="ZK277" s="1"/>
      <c r="ZL277" s="1"/>
      <c r="ZM277" s="1"/>
      <c r="ZN277" s="1"/>
      <c r="ZO277" s="1"/>
      <c r="ZP277" s="1"/>
      <c r="ZQ277" s="1"/>
      <c r="ZR277" s="1"/>
      <c r="ZS277" s="1"/>
      <c r="ZT277" s="1"/>
      <c r="ZU277" s="1"/>
      <c r="ZV277" s="1"/>
      <c r="ZW277" s="1"/>
      <c r="ZX277" s="1"/>
      <c r="ZY277" s="1"/>
      <c r="ZZ277" s="1"/>
      <c r="AAA277" s="1"/>
      <c r="AAB277" s="1"/>
      <c r="AAC277" s="1"/>
      <c r="AAD277" s="1"/>
      <c r="AAE277" s="1"/>
      <c r="AAF277" s="1"/>
      <c r="AAG277" s="1"/>
      <c r="AAH277" s="1"/>
      <c r="AAI277" s="1"/>
      <c r="AAJ277" s="1"/>
      <c r="AAK277" s="1"/>
      <c r="AAL277" s="1"/>
      <c r="AAM277" s="1"/>
      <c r="AAN277" s="1"/>
      <c r="AAO277" s="1"/>
      <c r="AAP277" s="1"/>
      <c r="AAQ277" s="1"/>
      <c r="AAR277" s="1"/>
      <c r="AAS277" s="1"/>
      <c r="AAT277" s="1"/>
      <c r="AAU277" s="1"/>
      <c r="AAV277" s="1"/>
      <c r="AAW277" s="1"/>
      <c r="AAX277" s="1"/>
      <c r="AAY277" s="1"/>
      <c r="AAZ277" s="1"/>
      <c r="ABA277" s="1"/>
      <c r="ABB277" s="1"/>
      <c r="ABC277" s="1"/>
      <c r="ABD277" s="1"/>
      <c r="ABE277" s="1"/>
      <c r="ABF277" s="1"/>
      <c r="ABG277" s="1"/>
      <c r="ABH277" s="1"/>
      <c r="ABI277" s="1"/>
      <c r="ABJ277" s="1"/>
      <c r="ABK277" s="1"/>
      <c r="ABL277" s="1"/>
      <c r="ABM277" s="1"/>
      <c r="ABN277" s="1"/>
      <c r="ABO277" s="1"/>
      <c r="ABP277" s="1"/>
      <c r="ABQ277" s="1"/>
      <c r="ABR277" s="1"/>
      <c r="ABS277" s="1"/>
      <c r="ABT277" s="1"/>
      <c r="ABU277" s="1"/>
      <c r="ABV277" s="1"/>
      <c r="ABW277" s="1"/>
      <c r="ABX277" s="1"/>
      <c r="ABY277" s="1"/>
      <c r="ABZ277" s="1"/>
      <c r="ACA277" s="1"/>
      <c r="ACB277" s="1"/>
      <c r="ACC277" s="1"/>
      <c r="ACD277" s="1"/>
      <c r="ACE277" s="1"/>
      <c r="ACF277" s="1"/>
      <c r="ACG277" s="1"/>
      <c r="ACH277" s="1"/>
      <c r="ACI277" s="1"/>
      <c r="ACJ277" s="1"/>
      <c r="ACK277" s="1"/>
      <c r="ACL277" s="1"/>
      <c r="ACM277" s="1"/>
      <c r="ACN277" s="1"/>
      <c r="ACO277" s="1"/>
      <c r="ACP277" s="1"/>
      <c r="ACQ277" s="1"/>
      <c r="ACR277" s="1"/>
      <c r="ACS277" s="1"/>
      <c r="ACT277" s="1"/>
      <c r="ACU277" s="1"/>
      <c r="ACV277" s="1"/>
      <c r="ACW277" s="1"/>
      <c r="ACX277" s="1"/>
      <c r="ACY277" s="1"/>
      <c r="ACZ277" s="1"/>
      <c r="ADA277" s="1"/>
      <c r="ADB277" s="1"/>
      <c r="ADC277" s="1"/>
      <c r="ADD277" s="1"/>
      <c r="ADE277" s="1"/>
      <c r="ADF277" s="1"/>
      <c r="ADG277" s="1"/>
      <c r="ADH277" s="1"/>
      <c r="ADI277" s="1"/>
      <c r="ADJ277" s="1"/>
      <c r="ADK277" s="1"/>
      <c r="ADL277" s="1"/>
      <c r="ADM277" s="1"/>
      <c r="ADN277" s="1"/>
      <c r="ADO277" s="1"/>
      <c r="ADP277" s="1"/>
      <c r="ADQ277" s="1"/>
      <c r="ADR277" s="1"/>
      <c r="ADS277" s="1"/>
      <c r="ADT277" s="1"/>
      <c r="ADU277" s="1"/>
      <c r="ADV277" s="1"/>
      <c r="ADW277" s="1"/>
      <c r="ADX277" s="1"/>
      <c r="ADY277" s="1"/>
      <c r="ADZ277" s="1"/>
      <c r="AEA277" s="1"/>
      <c r="AEB277" s="1"/>
      <c r="AEC277" s="1"/>
      <c r="AED277" s="1"/>
      <c r="AEE277" s="1"/>
      <c r="AEF277" s="1"/>
      <c r="AEG277" s="1"/>
      <c r="AEH277" s="1"/>
      <c r="AEI277" s="1"/>
      <c r="AEJ277" s="1"/>
      <c r="AEK277" s="1"/>
      <c r="AEL277" s="1"/>
      <c r="AEM277" s="1"/>
      <c r="AEN277" s="1"/>
      <c r="AEO277" s="1"/>
      <c r="AEP277" s="1"/>
      <c r="AEQ277" s="1"/>
      <c r="AER277" s="1"/>
      <c r="AES277" s="1"/>
      <c r="AET277" s="1"/>
      <c r="AEU277" s="1"/>
      <c r="AEV277" s="1"/>
      <c r="AEW277" s="1"/>
      <c r="AEX277" s="1"/>
      <c r="AEY277" s="1"/>
      <c r="AEZ277" s="1"/>
      <c r="AFA277" s="1"/>
      <c r="AFB277" s="1"/>
      <c r="AFC277" s="1"/>
      <c r="AFD277" s="1"/>
      <c r="AFE277" s="1"/>
      <c r="AFF277" s="1"/>
      <c r="AFG277" s="1"/>
      <c r="AFH277" s="1"/>
      <c r="AFI277" s="1"/>
      <c r="AFJ277" s="1"/>
      <c r="AFK277" s="1"/>
      <c r="AFL277" s="1"/>
      <c r="AFM277" s="1"/>
      <c r="AFN277" s="1"/>
      <c r="AFO277" s="1"/>
      <c r="AFP277" s="1"/>
      <c r="AFQ277" s="1"/>
      <c r="AFR277" s="1"/>
      <c r="AFS277" s="1"/>
      <c r="AFT277" s="1"/>
      <c r="AFU277" s="1"/>
      <c r="AFV277" s="1"/>
      <c r="AFW277" s="1"/>
      <c r="AFX277" s="1"/>
      <c r="AFY277" s="1"/>
      <c r="AFZ277" s="1"/>
      <c r="AGA277" s="1"/>
      <c r="AGB277" s="1"/>
      <c r="AGC277" s="1"/>
      <c r="AGD277" s="1"/>
      <c r="AGE277" s="1"/>
      <c r="AGF277" s="1"/>
      <c r="AGG277" s="1"/>
      <c r="AGH277" s="1"/>
      <c r="AGI277" s="1"/>
      <c r="AGJ277" s="1"/>
      <c r="AGK277" s="1"/>
      <c r="AGL277" s="1"/>
      <c r="AGM277" s="1"/>
      <c r="AGN277" s="1"/>
      <c r="AGO277" s="1"/>
      <c r="AGP277" s="1"/>
      <c r="AGQ277" s="1"/>
      <c r="AGR277" s="1"/>
      <c r="AGS277" s="1"/>
      <c r="AGT277" s="1"/>
      <c r="AGU277" s="1"/>
      <c r="AGV277" s="1"/>
      <c r="AGW277" s="1"/>
      <c r="AGX277" s="1"/>
      <c r="AGY277" s="1"/>
      <c r="AGZ277" s="1"/>
      <c r="AHA277" s="1"/>
      <c r="AHB277" s="1"/>
      <c r="AHC277" s="1"/>
      <c r="AHD277" s="1"/>
      <c r="AHE277" s="1"/>
      <c r="AHF277" s="1"/>
      <c r="AHG277" s="1"/>
      <c r="AHH277" s="1"/>
      <c r="AHI277" s="1"/>
      <c r="AHJ277" s="1"/>
      <c r="AHK277" s="1"/>
      <c r="AHL277" s="1"/>
      <c r="AHM277" s="1"/>
      <c r="AHN277" s="1"/>
      <c r="AHO277" s="1"/>
      <c r="AHP277" s="1"/>
      <c r="AHQ277" s="1"/>
      <c r="AHR277" s="1"/>
      <c r="AHS277" s="1"/>
      <c r="AHT277" s="1"/>
      <c r="AHU277" s="1"/>
      <c r="AHV277" s="1"/>
      <c r="AHW277" s="1"/>
      <c r="AHX277" s="1"/>
      <c r="AHY277" s="1"/>
      <c r="AHZ277" s="1"/>
      <c r="AIA277" s="1"/>
      <c r="AIB277" s="1"/>
      <c r="AIC277" s="1"/>
      <c r="AID277" s="1"/>
      <c r="AIE277" s="1"/>
      <c r="AIF277" s="1"/>
      <c r="AIG277" s="1"/>
      <c r="AIH277" s="1"/>
      <c r="AII277" s="1"/>
      <c r="AIJ277" s="1"/>
      <c r="AIK277" s="1"/>
      <c r="AIL277" s="1"/>
      <c r="AIM277" s="1"/>
      <c r="AIN277" s="1"/>
      <c r="AIO277" s="1"/>
      <c r="AIP277" s="1"/>
      <c r="AIQ277" s="1"/>
      <c r="AIR277" s="1"/>
      <c r="AIS277" s="1"/>
      <c r="AIT277" s="1"/>
      <c r="AIU277" s="1"/>
      <c r="AIV277" s="1"/>
      <c r="AIW277" s="1"/>
      <c r="AIX277" s="1"/>
      <c r="AIY277" s="1"/>
      <c r="AIZ277" s="1"/>
      <c r="AJA277" s="1"/>
      <c r="AJB277" s="1"/>
      <c r="AJC277" s="1"/>
      <c r="AJD277" s="1"/>
      <c r="AJE277" s="1"/>
      <c r="AJF277" s="1"/>
      <c r="AJG277" s="1"/>
      <c r="AJH277" s="1"/>
      <c r="AJI277" s="1"/>
      <c r="AJJ277" s="1"/>
      <c r="AJK277" s="1"/>
      <c r="AJL277" s="1"/>
      <c r="AJM277" s="1"/>
      <c r="AJN277" s="1"/>
      <c r="AJO277" s="1"/>
      <c r="AJP277" s="1"/>
      <c r="AJQ277" s="1"/>
      <c r="AJR277" s="1"/>
      <c r="AJS277" s="1"/>
      <c r="AJT277" s="1"/>
      <c r="AJU277" s="1"/>
      <c r="AJV277" s="1"/>
      <c r="AJW277" s="1"/>
      <c r="AJX277" s="1"/>
      <c r="AJY277" s="1"/>
      <c r="AJZ277" s="1"/>
      <c r="AKA277" s="1"/>
      <c r="AKB277" s="1"/>
      <c r="AKC277" s="1"/>
      <c r="AKD277" s="1"/>
      <c r="AKE277" s="1"/>
      <c r="AKF277" s="1"/>
      <c r="AKG277" s="1"/>
      <c r="AKH277" s="1"/>
      <c r="AKI277" s="1"/>
      <c r="AKJ277" s="1"/>
      <c r="AKK277" s="1"/>
      <c r="AKL277" s="1"/>
      <c r="AKM277" s="1"/>
      <c r="AKN277" s="1"/>
      <c r="AKO277" s="1"/>
      <c r="AKP277" s="1"/>
      <c r="AKQ277" s="1"/>
      <c r="AKR277" s="1"/>
      <c r="AKS277" s="1"/>
      <c r="AKT277" s="1"/>
      <c r="AKU277" s="1"/>
      <c r="AKV277" s="1"/>
      <c r="AKW277" s="1"/>
      <c r="AKX277" s="1"/>
      <c r="AKY277" s="1"/>
      <c r="AKZ277" s="1"/>
      <c r="ALA277" s="1"/>
      <c r="ALB277" s="1"/>
      <c r="ALC277" s="1"/>
      <c r="ALD277" s="1"/>
      <c r="ALE277" s="1"/>
      <c r="ALF277" s="1"/>
      <c r="ALG277" s="1"/>
      <c r="ALH277" s="1"/>
      <c r="ALI277" s="1"/>
      <c r="ALJ277" s="1"/>
      <c r="ALK277" s="1"/>
      <c r="ALL277" s="1"/>
      <c r="ALM277" s="1"/>
      <c r="ALN277" s="1"/>
      <c r="ALO277" s="1"/>
      <c r="ALP277" s="1"/>
      <c r="ALQ277" s="1"/>
      <c r="ALR277" s="1"/>
      <c r="ALS277" s="1"/>
      <c r="ALT277" s="1"/>
      <c r="ALU277" s="1"/>
      <c r="ALV277" s="1"/>
      <c r="ALW277" s="1"/>
      <c r="ALX277" s="1"/>
      <c r="ALY277" s="1"/>
      <c r="ALZ277" s="1"/>
      <c r="AMA277" s="1"/>
      <c r="AMB277" s="1"/>
      <c r="AMC277" s="1"/>
      <c r="AMD277" s="1"/>
      <c r="AME277" s="1"/>
      <c r="AMF277" s="1"/>
      <c r="AMG277" s="1"/>
      <c r="AMH277" s="1"/>
      <c r="AMI277" s="1"/>
      <c r="AMJ277" s="1"/>
      <c r="AMK277" s="1"/>
      <c r="AML277" s="1"/>
      <c r="AMM277" s="1"/>
      <c r="AMN277" s="1"/>
      <c r="AMO277" s="1"/>
      <c r="AMP277" s="1"/>
      <c r="AMQ277" s="1"/>
      <c r="AMR277" s="1"/>
      <c r="AMS277" s="1"/>
      <c r="AMT277" s="1"/>
      <c r="AMU277" s="1"/>
      <c r="AMV277" s="1"/>
      <c r="AMW277" s="1"/>
      <c r="AMX277" s="1"/>
      <c r="AMY277" s="1"/>
      <c r="AMZ277" s="1"/>
      <c r="ANA277" s="1"/>
      <c r="ANB277" s="1"/>
      <c r="ANC277" s="1"/>
      <c r="AND277" s="1"/>
      <c r="ANE277" s="1"/>
      <c r="ANF277" s="1"/>
      <c r="ANG277" s="1"/>
      <c r="ANH277" s="1"/>
      <c r="ANI277" s="1"/>
      <c r="ANJ277" s="1"/>
      <c r="ANK277" s="1"/>
      <c r="ANL277" s="1"/>
      <c r="ANM277" s="1"/>
      <c r="ANN277" s="1"/>
      <c r="ANO277" s="1"/>
      <c r="ANP277" s="1"/>
      <c r="ANQ277" s="1"/>
      <c r="ANR277" s="1"/>
      <c r="ANS277" s="1"/>
      <c r="ANT277" s="1"/>
      <c r="ANU277" s="1"/>
      <c r="ANV277" s="1"/>
      <c r="ANW277" s="1"/>
      <c r="ANX277" s="1"/>
      <c r="ANY277" s="1"/>
      <c r="ANZ277" s="1"/>
      <c r="AOA277" s="1"/>
      <c r="AOB277" s="1"/>
      <c r="AOC277" s="1"/>
      <c r="AOD277" s="1"/>
      <c r="AOE277" s="1"/>
      <c r="AOF277" s="1"/>
      <c r="AOG277" s="1"/>
      <c r="AOH277" s="1"/>
      <c r="AOI277" s="1"/>
      <c r="AOJ277" s="1"/>
      <c r="AOK277" s="1"/>
      <c r="AOL277" s="1"/>
      <c r="AOM277" s="1"/>
      <c r="AON277" s="1"/>
      <c r="AOO277" s="1"/>
      <c r="AOP277" s="1"/>
      <c r="AOQ277" s="1"/>
      <c r="AOR277" s="1"/>
      <c r="AOS277" s="1"/>
      <c r="AOT277" s="1"/>
      <c r="AOU277" s="1"/>
      <c r="AOV277" s="1"/>
      <c r="AOW277" s="1"/>
      <c r="AOX277" s="1"/>
      <c r="AOY277" s="1"/>
      <c r="AOZ277" s="1"/>
      <c r="APA277" s="1"/>
      <c r="APB277" s="1"/>
      <c r="APC277" s="1"/>
      <c r="APD277" s="1"/>
      <c r="APE277" s="1"/>
      <c r="APF277" s="1"/>
      <c r="APG277" s="1"/>
      <c r="APH277" s="1"/>
      <c r="API277" s="1"/>
      <c r="APJ277" s="1"/>
      <c r="APK277" s="1"/>
      <c r="APL277" s="1"/>
      <c r="APM277" s="1"/>
      <c r="APN277" s="1"/>
      <c r="APO277" s="1"/>
      <c r="APP277" s="1"/>
      <c r="APQ277" s="1"/>
      <c r="APR277" s="1"/>
      <c r="APS277" s="1"/>
      <c r="APT277" s="1"/>
      <c r="APU277" s="1"/>
      <c r="APV277" s="1"/>
      <c r="APW277" s="1"/>
      <c r="APX277" s="1"/>
      <c r="APY277" s="1"/>
      <c r="APZ277" s="1"/>
      <c r="AQA277" s="1"/>
      <c r="AQB277" s="1"/>
      <c r="AQC277" s="1"/>
      <c r="AQD277" s="1"/>
      <c r="AQE277" s="1"/>
      <c r="AQF277" s="1"/>
      <c r="AQG277" s="1"/>
      <c r="AQH277" s="1"/>
      <c r="AQI277" s="1"/>
      <c r="AQJ277" s="1"/>
      <c r="AQK277" s="1"/>
      <c r="AQL277" s="1"/>
      <c r="AQM277" s="1"/>
      <c r="AQN277" s="1"/>
      <c r="AQO277" s="1"/>
      <c r="AQP277" s="1"/>
      <c r="AQQ277" s="1"/>
      <c r="AQR277" s="1"/>
      <c r="AQS277" s="1"/>
      <c r="AQT277" s="1"/>
      <c r="AQU277" s="1"/>
      <c r="AQV277" s="1"/>
      <c r="AQW277" s="1"/>
      <c r="AQX277" s="1"/>
      <c r="AQY277" s="1"/>
      <c r="AQZ277" s="1"/>
      <c r="ARA277" s="1"/>
      <c r="ARB277" s="1"/>
      <c r="ARC277" s="1"/>
      <c r="ARD277" s="1"/>
      <c r="ARE277" s="1"/>
      <c r="ARF277" s="1"/>
      <c r="ARG277" s="1"/>
      <c r="ARH277" s="1"/>
      <c r="ARI277" s="1"/>
      <c r="ARJ277" s="1"/>
      <c r="ARK277" s="1"/>
      <c r="ARL277" s="1"/>
      <c r="ARM277" s="1"/>
      <c r="ARN277" s="1"/>
      <c r="ARO277" s="1"/>
      <c r="ARP277" s="1"/>
      <c r="ARQ277" s="1"/>
      <c r="ARR277" s="1"/>
      <c r="ARS277" s="1"/>
      <c r="ART277" s="1"/>
      <c r="ARU277" s="1"/>
      <c r="ARV277" s="1"/>
      <c r="ARW277" s="1"/>
      <c r="ARX277" s="1"/>
      <c r="ARY277" s="1"/>
      <c r="ARZ277" s="1"/>
      <c r="ASA277" s="1"/>
      <c r="ASB277" s="1"/>
      <c r="ASC277" s="1"/>
      <c r="ASD277" s="1"/>
      <c r="ASE277" s="1"/>
      <c r="ASF277" s="1"/>
      <c r="ASG277" s="1"/>
      <c r="ASH277" s="1"/>
      <c r="ASI277" s="1"/>
      <c r="ASJ277" s="1"/>
      <c r="ASK277" s="1"/>
      <c r="ASL277" s="1"/>
      <c r="ASM277" s="1"/>
      <c r="ASN277" s="1"/>
      <c r="ASO277" s="1"/>
      <c r="ASP277" s="1"/>
      <c r="ASQ277" s="1"/>
      <c r="ASR277" s="1"/>
      <c r="ASS277" s="1"/>
      <c r="AST277" s="1"/>
      <c r="ASU277" s="1"/>
      <c r="ASV277" s="1"/>
      <c r="ASW277" s="1"/>
      <c r="ASX277" s="1"/>
      <c r="ASY277" s="1"/>
      <c r="ASZ277" s="1"/>
      <c r="ATA277" s="1"/>
      <c r="ATB277" s="1"/>
      <c r="ATC277" s="1"/>
      <c r="ATD277" s="1"/>
      <c r="ATE277" s="1"/>
      <c r="ATF277" s="1"/>
      <c r="ATG277" s="1"/>
      <c r="ATH277" s="1"/>
      <c r="ATI277" s="1"/>
      <c r="ATJ277" s="1"/>
      <c r="ATK277" s="1"/>
      <c r="ATL277" s="1"/>
      <c r="ATM277" s="1"/>
      <c r="ATN277" s="1"/>
      <c r="ATO277" s="1"/>
      <c r="ATP277" s="1"/>
      <c r="ATQ277" s="1"/>
      <c r="ATR277" s="1"/>
      <c r="ATS277" s="1"/>
      <c r="ATT277" s="1"/>
      <c r="ATU277" s="1"/>
      <c r="ATV277" s="1"/>
      <c r="ATW277" s="1"/>
      <c r="ATX277" s="1"/>
      <c r="ATY277" s="1"/>
      <c r="ATZ277" s="1"/>
      <c r="AUA277" s="1"/>
      <c r="AUB277" s="1"/>
      <c r="AUC277" s="1"/>
      <c r="AUD277" s="1"/>
      <c r="AUE277" s="1"/>
      <c r="AUF277" s="1"/>
      <c r="AUG277" s="1"/>
      <c r="AUH277" s="1"/>
      <c r="AUI277" s="1"/>
      <c r="AUJ277" s="1"/>
      <c r="AUK277" s="1"/>
      <c r="AUL277" s="1"/>
      <c r="AUM277" s="1"/>
      <c r="AUN277" s="1"/>
      <c r="AUO277" s="1"/>
      <c r="AUP277" s="1"/>
      <c r="AUQ277" s="1"/>
      <c r="AUR277" s="1"/>
      <c r="AUS277" s="1"/>
      <c r="AUT277" s="1"/>
      <c r="AUU277" s="1"/>
      <c r="AUV277" s="1"/>
      <c r="AUW277" s="1"/>
      <c r="AUX277" s="1"/>
      <c r="AUY277" s="1"/>
      <c r="AUZ277" s="1"/>
      <c r="AVA277" s="1"/>
      <c r="AVB277" s="1"/>
      <c r="AVC277" s="1"/>
      <c r="AVD277" s="1"/>
      <c r="AVE277" s="1"/>
      <c r="AVF277" s="1"/>
      <c r="AVG277" s="1"/>
      <c r="AVH277" s="1"/>
      <c r="AVI277" s="1"/>
      <c r="AVJ277" s="1"/>
      <c r="AVK277" s="1"/>
      <c r="AVL277" s="1"/>
      <c r="AVM277" s="1"/>
      <c r="AVN277" s="1"/>
      <c r="AVO277" s="1"/>
      <c r="AVP277" s="1"/>
      <c r="AVQ277" s="1"/>
      <c r="AVR277" s="1"/>
      <c r="AVS277" s="1"/>
      <c r="AVT277" s="1"/>
      <c r="AVU277" s="1"/>
      <c r="AVV277" s="1"/>
      <c r="AVW277" s="1"/>
      <c r="AVX277" s="1"/>
      <c r="AVY277" s="1"/>
      <c r="AVZ277" s="1"/>
      <c r="AWA277" s="1"/>
      <c r="AWB277" s="1"/>
      <c r="AWC277" s="1"/>
      <c r="AWD277" s="1"/>
      <c r="AWE277" s="1"/>
      <c r="AWF277" s="1"/>
      <c r="AWG277" s="1"/>
      <c r="AWH277" s="1"/>
      <c r="AWI277" s="1"/>
      <c r="AWJ277" s="1"/>
      <c r="AWK277" s="1"/>
      <c r="AWL277" s="1"/>
      <c r="AWM277" s="1"/>
      <c r="AWN277" s="1"/>
      <c r="AWO277" s="1"/>
      <c r="AWP277" s="1"/>
      <c r="AWQ277" s="1"/>
      <c r="AWR277" s="1"/>
      <c r="AWS277" s="1"/>
      <c r="AWT277" s="1"/>
      <c r="AWU277" s="1"/>
      <c r="AWV277" s="1"/>
      <c r="AWW277" s="1"/>
      <c r="AWX277" s="1"/>
      <c r="AWY277" s="1"/>
      <c r="AWZ277" s="1"/>
      <c r="AXA277" s="1"/>
      <c r="AXB277" s="1"/>
      <c r="AXC277" s="1"/>
      <c r="AXD277" s="1"/>
      <c r="AXE277" s="1"/>
      <c r="AXF277" s="1"/>
      <c r="AXG277" s="1"/>
      <c r="AXH277" s="1"/>
      <c r="AXI277" s="1"/>
      <c r="AXJ277" s="1"/>
      <c r="AXK277" s="1"/>
      <c r="AXL277" s="1"/>
      <c r="AXM277" s="1"/>
      <c r="AXN277" s="1"/>
      <c r="AXO277" s="1"/>
      <c r="AXP277" s="1"/>
      <c r="AXQ277" s="1"/>
      <c r="AXR277" s="1"/>
      <c r="AXS277" s="1"/>
      <c r="AXT277" s="1"/>
      <c r="AXU277" s="1"/>
      <c r="AXV277" s="1"/>
      <c r="AXW277" s="1"/>
      <c r="AXX277" s="1"/>
      <c r="AXY277" s="1"/>
      <c r="AXZ277" s="1"/>
      <c r="AYA277" s="1"/>
      <c r="AYB277" s="1"/>
      <c r="AYC277" s="1"/>
      <c r="AYD277" s="1"/>
      <c r="AYE277" s="1"/>
      <c r="AYF277" s="1"/>
      <c r="AYG277" s="1"/>
      <c r="AYH277" s="1"/>
      <c r="AYI277" s="1"/>
      <c r="AYJ277" s="1"/>
      <c r="AYK277" s="1"/>
      <c r="AYL277" s="1"/>
      <c r="AYM277" s="1"/>
      <c r="AYN277" s="1"/>
      <c r="AYO277" s="1"/>
      <c r="AYP277" s="1"/>
      <c r="AYQ277" s="1"/>
      <c r="AYR277" s="1"/>
      <c r="AYS277" s="1"/>
      <c r="AYT277" s="1"/>
      <c r="AYU277" s="1"/>
      <c r="AYV277" s="1"/>
      <c r="AYW277" s="1"/>
      <c r="AYX277" s="1"/>
      <c r="AYY277" s="1"/>
      <c r="AYZ277" s="1"/>
      <c r="AZA277" s="1"/>
      <c r="AZB277" s="1"/>
      <c r="AZC277" s="1"/>
      <c r="AZD277" s="1"/>
      <c r="AZE277" s="1"/>
      <c r="AZF277" s="1"/>
      <c r="AZG277" s="1"/>
      <c r="AZH277" s="1"/>
      <c r="AZI277" s="1"/>
      <c r="AZJ277" s="1"/>
      <c r="AZK277" s="1"/>
      <c r="AZL277" s="1"/>
      <c r="AZM277" s="1"/>
      <c r="AZN277" s="1"/>
      <c r="AZO277" s="1"/>
      <c r="AZP277" s="1"/>
      <c r="AZQ277" s="1"/>
      <c r="AZR277" s="1"/>
      <c r="AZS277" s="1"/>
      <c r="AZT277" s="1"/>
      <c r="AZU277" s="1"/>
      <c r="AZV277" s="1"/>
      <c r="AZW277" s="1"/>
      <c r="AZX277" s="1"/>
      <c r="AZY277" s="1"/>
      <c r="AZZ277" s="1"/>
      <c r="BAA277" s="1"/>
      <c r="BAB277" s="1"/>
      <c r="BAC277" s="1"/>
      <c r="BAD277" s="1"/>
      <c r="BAE277" s="1"/>
      <c r="BAF277" s="1"/>
      <c r="BAG277" s="1"/>
      <c r="BAH277" s="1"/>
      <c r="BAI277" s="1"/>
      <c r="BAJ277" s="1"/>
      <c r="BAK277" s="1"/>
      <c r="BAL277" s="1"/>
      <c r="BAM277" s="1"/>
      <c r="BAN277" s="1"/>
      <c r="BAO277" s="1"/>
      <c r="BAP277" s="1"/>
      <c r="BAQ277" s="1"/>
      <c r="BAR277" s="1"/>
      <c r="BAS277" s="1"/>
      <c r="BAT277" s="1"/>
      <c r="BAU277" s="1"/>
      <c r="BAV277" s="1"/>
      <c r="BAW277" s="1"/>
      <c r="BAX277" s="1"/>
      <c r="BAY277" s="1"/>
      <c r="BAZ277" s="1"/>
      <c r="BBA277" s="1"/>
      <c r="BBB277" s="1"/>
      <c r="BBC277" s="1"/>
      <c r="BBD277" s="1"/>
      <c r="BBE277" s="1"/>
      <c r="BBF277" s="1"/>
      <c r="BBG277" s="1"/>
      <c r="BBH277" s="1"/>
      <c r="BBI277" s="1"/>
      <c r="BBJ277" s="1"/>
      <c r="BBK277" s="1"/>
      <c r="BBL277" s="1"/>
      <c r="BBM277" s="1"/>
      <c r="BBN277" s="1"/>
      <c r="BBO277" s="1"/>
      <c r="BBP277" s="1"/>
      <c r="BBQ277" s="1"/>
      <c r="BBR277" s="1"/>
      <c r="BBS277" s="1"/>
      <c r="BBT277" s="1"/>
      <c r="BBU277" s="1"/>
      <c r="BBV277" s="1"/>
      <c r="BBW277" s="1"/>
      <c r="BBX277" s="1"/>
      <c r="BBY277" s="1"/>
      <c r="BBZ277" s="1"/>
      <c r="BCA277" s="1"/>
      <c r="BCB277" s="1"/>
      <c r="BCC277" s="1"/>
      <c r="BCD277" s="1"/>
      <c r="BCE277" s="1"/>
      <c r="BCF277" s="1"/>
      <c r="BCG277" s="1"/>
      <c r="BCH277" s="1"/>
      <c r="BCI277" s="1"/>
      <c r="BCJ277" s="1"/>
      <c r="BCK277" s="1"/>
      <c r="BCL277" s="1"/>
      <c r="BCM277" s="1"/>
      <c r="BCN277" s="1"/>
      <c r="BCO277" s="1"/>
      <c r="BCP277" s="1"/>
      <c r="BCQ277" s="1"/>
      <c r="BCR277" s="1"/>
      <c r="BCS277" s="1"/>
      <c r="BCT277" s="1"/>
      <c r="BCU277" s="1"/>
      <c r="BCV277" s="1"/>
      <c r="BCW277" s="1"/>
      <c r="BCX277" s="1"/>
      <c r="BCY277" s="1"/>
      <c r="BCZ277" s="1"/>
      <c r="BDA277" s="1"/>
      <c r="BDB277" s="1"/>
      <c r="BDC277" s="1"/>
      <c r="BDD277" s="1"/>
      <c r="BDE277" s="1"/>
      <c r="BDF277" s="1"/>
      <c r="BDG277" s="1"/>
      <c r="BDH277" s="1"/>
      <c r="BDI277" s="1"/>
      <c r="BDJ277" s="1"/>
      <c r="BDK277" s="1"/>
      <c r="BDL277" s="1"/>
    </row>
    <row r="278" spans="1:1468" s="10" customFormat="1" x14ac:dyDescent="0.2">
      <c r="B278" s="10" t="s">
        <v>42</v>
      </c>
      <c r="E278" s="2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  <c r="OO278" s="1"/>
      <c r="OP278" s="1"/>
      <c r="OQ278" s="1"/>
      <c r="OR278" s="1"/>
      <c r="OS278" s="1"/>
      <c r="OT278" s="1"/>
      <c r="OU278" s="1"/>
      <c r="OV278" s="1"/>
      <c r="OW278" s="1"/>
      <c r="OX278" s="1"/>
      <c r="OY278" s="1"/>
      <c r="OZ278" s="1"/>
      <c r="PA278" s="1"/>
      <c r="PB278" s="1"/>
      <c r="PC278" s="1"/>
      <c r="PD278" s="1"/>
      <c r="PE278" s="1"/>
      <c r="PF278" s="1"/>
      <c r="PG278" s="1"/>
      <c r="PH278" s="1"/>
      <c r="PI278" s="1"/>
      <c r="PJ278" s="1"/>
      <c r="PK278" s="1"/>
      <c r="PL278" s="1"/>
      <c r="PM278" s="1"/>
      <c r="PN278" s="1"/>
      <c r="PO278" s="1"/>
      <c r="PP278" s="1"/>
      <c r="PQ278" s="1"/>
      <c r="PR278" s="1"/>
      <c r="PS278" s="1"/>
      <c r="PT278" s="1"/>
      <c r="PU278" s="1"/>
      <c r="PV278" s="1"/>
      <c r="PW278" s="1"/>
      <c r="PX278" s="1"/>
      <c r="PY278" s="1"/>
      <c r="PZ278" s="1"/>
      <c r="QA278" s="1"/>
      <c r="QB278" s="1"/>
      <c r="QC278" s="1"/>
      <c r="QD278" s="1"/>
      <c r="QE278" s="1"/>
      <c r="QF278" s="1"/>
      <c r="QG278" s="1"/>
      <c r="QH278" s="1"/>
      <c r="QI278" s="1"/>
      <c r="QJ278" s="1"/>
      <c r="QK278" s="1"/>
      <c r="QL278" s="1"/>
      <c r="QM278" s="1"/>
      <c r="QN278" s="1"/>
      <c r="QO278" s="1"/>
      <c r="QP278" s="1"/>
      <c r="QQ278" s="1"/>
      <c r="QR278" s="1"/>
      <c r="QS278" s="1"/>
      <c r="QT278" s="1"/>
      <c r="QU278" s="1"/>
      <c r="QV278" s="1"/>
      <c r="QW278" s="1"/>
      <c r="QX278" s="1"/>
      <c r="QY278" s="1"/>
      <c r="QZ278" s="1"/>
      <c r="RA278" s="1"/>
      <c r="RB278" s="1"/>
      <c r="RC278" s="1"/>
      <c r="RD278" s="1"/>
      <c r="RE278" s="1"/>
      <c r="RF278" s="1"/>
      <c r="RG278" s="1"/>
      <c r="RH278" s="1"/>
      <c r="RI278" s="1"/>
      <c r="RJ278" s="1"/>
      <c r="RK278" s="1"/>
      <c r="RL278" s="1"/>
      <c r="RM278" s="1"/>
      <c r="RN278" s="1"/>
      <c r="RO278" s="1"/>
      <c r="RP278" s="1"/>
      <c r="RQ278" s="1"/>
      <c r="RR278" s="1"/>
      <c r="RS278" s="1"/>
      <c r="RT278" s="1"/>
      <c r="RU278" s="1"/>
      <c r="RV278" s="1"/>
      <c r="RW278" s="1"/>
      <c r="RX278" s="1"/>
      <c r="RY278" s="1"/>
      <c r="RZ278" s="1"/>
      <c r="SA278" s="1"/>
      <c r="SB278" s="1"/>
      <c r="SC278" s="1"/>
      <c r="SD278" s="1"/>
      <c r="SE278" s="1"/>
      <c r="SF278" s="1"/>
      <c r="SG278" s="1"/>
      <c r="SH278" s="1"/>
      <c r="SI278" s="1"/>
      <c r="SJ278" s="1"/>
      <c r="SK278" s="1"/>
      <c r="SL278" s="1"/>
      <c r="SM278" s="1"/>
      <c r="SN278" s="1"/>
      <c r="SO278" s="1"/>
      <c r="SP278" s="1"/>
      <c r="SQ278" s="1"/>
      <c r="SR278" s="1"/>
      <c r="SS278" s="1"/>
      <c r="ST278" s="1"/>
      <c r="SU278" s="1"/>
      <c r="SV278" s="1"/>
      <c r="SW278" s="1"/>
      <c r="SX278" s="1"/>
      <c r="SY278" s="1"/>
      <c r="SZ278" s="1"/>
      <c r="TA278" s="1"/>
      <c r="TB278" s="1"/>
      <c r="TC278" s="1"/>
      <c r="TD278" s="1"/>
      <c r="TE278" s="1"/>
      <c r="TF278" s="1"/>
      <c r="TG278" s="1"/>
      <c r="TH278" s="1"/>
      <c r="TI278" s="1"/>
      <c r="TJ278" s="1"/>
      <c r="TK278" s="1"/>
      <c r="TL278" s="1"/>
      <c r="TM278" s="1"/>
      <c r="TN278" s="1"/>
      <c r="TO278" s="1"/>
      <c r="TP278" s="1"/>
      <c r="TQ278" s="1"/>
      <c r="TR278" s="1"/>
      <c r="TS278" s="1"/>
      <c r="TT278" s="1"/>
      <c r="TU278" s="1"/>
      <c r="TV278" s="1"/>
      <c r="TW278" s="1"/>
      <c r="TX278" s="1"/>
      <c r="TY278" s="1"/>
      <c r="TZ278" s="1"/>
      <c r="UA278" s="1"/>
      <c r="UB278" s="1"/>
      <c r="UC278" s="1"/>
      <c r="UD278" s="1"/>
      <c r="UE278" s="1"/>
      <c r="UF278" s="1"/>
      <c r="UG278" s="1"/>
      <c r="UH278" s="1"/>
      <c r="UI278" s="1"/>
      <c r="UJ278" s="1"/>
      <c r="UK278" s="1"/>
      <c r="UL278" s="1"/>
      <c r="UM278" s="1"/>
      <c r="UN278" s="1"/>
      <c r="UO278" s="1"/>
      <c r="UP278" s="1"/>
      <c r="UQ278" s="1"/>
      <c r="UR278" s="1"/>
      <c r="US278" s="1"/>
      <c r="UT278" s="1"/>
      <c r="UU278" s="1"/>
      <c r="UV278" s="1"/>
      <c r="UW278" s="1"/>
      <c r="UX278" s="1"/>
      <c r="UY278" s="1"/>
      <c r="UZ278" s="1"/>
      <c r="VA278" s="1"/>
      <c r="VB278" s="1"/>
      <c r="VC278" s="1"/>
      <c r="VD278" s="1"/>
      <c r="VE278" s="1"/>
      <c r="VF278" s="1"/>
      <c r="VG278" s="1"/>
      <c r="VH278" s="1"/>
      <c r="VI278" s="1"/>
      <c r="VJ278" s="1"/>
      <c r="VK278" s="1"/>
      <c r="VL278" s="1"/>
      <c r="VM278" s="1"/>
      <c r="VN278" s="1"/>
      <c r="VO278" s="1"/>
      <c r="VP278" s="1"/>
      <c r="VQ278" s="1"/>
      <c r="VR278" s="1"/>
      <c r="VS278" s="1"/>
      <c r="VT278" s="1"/>
      <c r="VU278" s="1"/>
      <c r="VV278" s="1"/>
      <c r="VW278" s="1"/>
      <c r="VX278" s="1"/>
      <c r="VY278" s="1"/>
      <c r="VZ278" s="1"/>
      <c r="WA278" s="1"/>
      <c r="WB278" s="1"/>
      <c r="WC278" s="1"/>
      <c r="WD278" s="1"/>
      <c r="WE278" s="1"/>
      <c r="WF278" s="1"/>
      <c r="WG278" s="1"/>
      <c r="WH278" s="1"/>
      <c r="WI278" s="1"/>
      <c r="WJ278" s="1"/>
      <c r="WK278" s="1"/>
      <c r="WL278" s="1"/>
      <c r="WM278" s="1"/>
      <c r="WN278" s="1"/>
      <c r="WO278" s="1"/>
      <c r="WP278" s="1"/>
      <c r="WQ278" s="1"/>
      <c r="WR278" s="1"/>
      <c r="WS278" s="1"/>
      <c r="WT278" s="1"/>
      <c r="WU278" s="1"/>
      <c r="WV278" s="1"/>
      <c r="WW278" s="1"/>
      <c r="WX278" s="1"/>
      <c r="WY278" s="1"/>
      <c r="WZ278" s="1"/>
      <c r="XA278" s="1"/>
      <c r="XB278" s="1"/>
      <c r="XC278" s="1"/>
      <c r="XD278" s="1"/>
      <c r="XE278" s="1"/>
      <c r="XF278" s="1"/>
      <c r="XG278" s="1"/>
      <c r="XH278" s="1"/>
      <c r="XI278" s="1"/>
      <c r="XJ278" s="1"/>
      <c r="XK278" s="1"/>
      <c r="XL278" s="1"/>
      <c r="XM278" s="1"/>
      <c r="XN278" s="1"/>
      <c r="XO278" s="1"/>
      <c r="XP278" s="1"/>
      <c r="XQ278" s="1"/>
      <c r="XR278" s="1"/>
      <c r="XS278" s="1"/>
      <c r="XT278" s="1"/>
      <c r="XU278" s="1"/>
      <c r="XV278" s="1"/>
      <c r="XW278" s="1"/>
      <c r="XX278" s="1"/>
      <c r="XY278" s="1"/>
      <c r="XZ278" s="1"/>
      <c r="YA278" s="1"/>
      <c r="YB278" s="1"/>
      <c r="YC278" s="1"/>
      <c r="YD278" s="1"/>
      <c r="YE278" s="1"/>
      <c r="YF278" s="1"/>
      <c r="YG278" s="1"/>
      <c r="YH278" s="1"/>
      <c r="YI278" s="1"/>
      <c r="YJ278" s="1"/>
      <c r="YK278" s="1"/>
      <c r="YL278" s="1"/>
      <c r="YM278" s="1"/>
      <c r="YN278" s="1"/>
      <c r="YO278" s="1"/>
      <c r="YP278" s="1"/>
      <c r="YQ278" s="1"/>
      <c r="YR278" s="1"/>
      <c r="YS278" s="1"/>
      <c r="YT278" s="1"/>
      <c r="YU278" s="1"/>
      <c r="YV278" s="1"/>
      <c r="YW278" s="1"/>
      <c r="YX278" s="1"/>
      <c r="YY278" s="1"/>
      <c r="YZ278" s="1"/>
      <c r="ZA278" s="1"/>
      <c r="ZB278" s="1"/>
      <c r="ZC278" s="1"/>
      <c r="ZD278" s="1"/>
      <c r="ZE278" s="1"/>
      <c r="ZF278" s="1"/>
      <c r="ZG278" s="1"/>
      <c r="ZH278" s="1"/>
      <c r="ZI278" s="1"/>
      <c r="ZJ278" s="1"/>
      <c r="ZK278" s="1"/>
      <c r="ZL278" s="1"/>
      <c r="ZM278" s="1"/>
      <c r="ZN278" s="1"/>
      <c r="ZO278" s="1"/>
      <c r="ZP278" s="1"/>
      <c r="ZQ278" s="1"/>
      <c r="ZR278" s="1"/>
      <c r="ZS278" s="1"/>
      <c r="ZT278" s="1"/>
      <c r="ZU278" s="1"/>
      <c r="ZV278" s="1"/>
      <c r="ZW278" s="1"/>
      <c r="ZX278" s="1"/>
      <c r="ZY278" s="1"/>
      <c r="ZZ278" s="1"/>
      <c r="AAA278" s="1"/>
      <c r="AAB278" s="1"/>
      <c r="AAC278" s="1"/>
      <c r="AAD278" s="1"/>
      <c r="AAE278" s="1"/>
      <c r="AAF278" s="1"/>
      <c r="AAG278" s="1"/>
      <c r="AAH278" s="1"/>
      <c r="AAI278" s="1"/>
      <c r="AAJ278" s="1"/>
      <c r="AAK278" s="1"/>
      <c r="AAL278" s="1"/>
      <c r="AAM278" s="1"/>
      <c r="AAN278" s="1"/>
      <c r="AAO278" s="1"/>
      <c r="AAP278" s="1"/>
      <c r="AAQ278" s="1"/>
      <c r="AAR278" s="1"/>
      <c r="AAS278" s="1"/>
      <c r="AAT278" s="1"/>
      <c r="AAU278" s="1"/>
      <c r="AAV278" s="1"/>
      <c r="AAW278" s="1"/>
      <c r="AAX278" s="1"/>
      <c r="AAY278" s="1"/>
      <c r="AAZ278" s="1"/>
      <c r="ABA278" s="1"/>
      <c r="ABB278" s="1"/>
      <c r="ABC278" s="1"/>
      <c r="ABD278" s="1"/>
      <c r="ABE278" s="1"/>
      <c r="ABF278" s="1"/>
      <c r="ABG278" s="1"/>
      <c r="ABH278" s="1"/>
      <c r="ABI278" s="1"/>
      <c r="ABJ278" s="1"/>
      <c r="ABK278" s="1"/>
      <c r="ABL278" s="1"/>
      <c r="ABM278" s="1"/>
      <c r="ABN278" s="1"/>
      <c r="ABO278" s="1"/>
      <c r="ABP278" s="1"/>
      <c r="ABQ278" s="1"/>
      <c r="ABR278" s="1"/>
      <c r="ABS278" s="1"/>
      <c r="ABT278" s="1"/>
      <c r="ABU278" s="1"/>
      <c r="ABV278" s="1"/>
      <c r="ABW278" s="1"/>
      <c r="ABX278" s="1"/>
      <c r="ABY278" s="1"/>
      <c r="ABZ278" s="1"/>
      <c r="ACA278" s="1"/>
      <c r="ACB278" s="1"/>
      <c r="ACC278" s="1"/>
      <c r="ACD278" s="1"/>
      <c r="ACE278" s="1"/>
      <c r="ACF278" s="1"/>
      <c r="ACG278" s="1"/>
      <c r="ACH278" s="1"/>
      <c r="ACI278" s="1"/>
      <c r="ACJ278" s="1"/>
      <c r="ACK278" s="1"/>
      <c r="ACL278" s="1"/>
      <c r="ACM278" s="1"/>
      <c r="ACN278" s="1"/>
      <c r="ACO278" s="1"/>
      <c r="ACP278" s="1"/>
      <c r="ACQ278" s="1"/>
      <c r="ACR278" s="1"/>
      <c r="ACS278" s="1"/>
      <c r="ACT278" s="1"/>
      <c r="ACU278" s="1"/>
      <c r="ACV278" s="1"/>
      <c r="ACW278" s="1"/>
      <c r="ACX278" s="1"/>
      <c r="ACY278" s="1"/>
      <c r="ACZ278" s="1"/>
      <c r="ADA278" s="1"/>
      <c r="ADB278" s="1"/>
      <c r="ADC278" s="1"/>
      <c r="ADD278" s="1"/>
      <c r="ADE278" s="1"/>
      <c r="ADF278" s="1"/>
      <c r="ADG278" s="1"/>
      <c r="ADH278" s="1"/>
      <c r="ADI278" s="1"/>
      <c r="ADJ278" s="1"/>
      <c r="ADK278" s="1"/>
      <c r="ADL278" s="1"/>
      <c r="ADM278" s="1"/>
      <c r="ADN278" s="1"/>
      <c r="ADO278" s="1"/>
      <c r="ADP278" s="1"/>
      <c r="ADQ278" s="1"/>
      <c r="ADR278" s="1"/>
      <c r="ADS278" s="1"/>
      <c r="ADT278" s="1"/>
      <c r="ADU278" s="1"/>
      <c r="ADV278" s="1"/>
      <c r="ADW278" s="1"/>
      <c r="ADX278" s="1"/>
      <c r="ADY278" s="1"/>
      <c r="ADZ278" s="1"/>
      <c r="AEA278" s="1"/>
      <c r="AEB278" s="1"/>
      <c r="AEC278" s="1"/>
      <c r="AED278" s="1"/>
      <c r="AEE278" s="1"/>
      <c r="AEF278" s="1"/>
      <c r="AEG278" s="1"/>
      <c r="AEH278" s="1"/>
      <c r="AEI278" s="1"/>
      <c r="AEJ278" s="1"/>
      <c r="AEK278" s="1"/>
      <c r="AEL278" s="1"/>
      <c r="AEM278" s="1"/>
      <c r="AEN278" s="1"/>
      <c r="AEO278" s="1"/>
      <c r="AEP278" s="1"/>
      <c r="AEQ278" s="1"/>
      <c r="AER278" s="1"/>
      <c r="AES278" s="1"/>
      <c r="AET278" s="1"/>
      <c r="AEU278" s="1"/>
      <c r="AEV278" s="1"/>
      <c r="AEW278" s="1"/>
      <c r="AEX278" s="1"/>
      <c r="AEY278" s="1"/>
      <c r="AEZ278" s="1"/>
      <c r="AFA278" s="1"/>
      <c r="AFB278" s="1"/>
      <c r="AFC278" s="1"/>
      <c r="AFD278" s="1"/>
      <c r="AFE278" s="1"/>
      <c r="AFF278" s="1"/>
      <c r="AFG278" s="1"/>
      <c r="AFH278" s="1"/>
      <c r="AFI278" s="1"/>
      <c r="AFJ278" s="1"/>
      <c r="AFK278" s="1"/>
      <c r="AFL278" s="1"/>
      <c r="AFM278" s="1"/>
      <c r="AFN278" s="1"/>
      <c r="AFO278" s="1"/>
      <c r="AFP278" s="1"/>
      <c r="AFQ278" s="1"/>
      <c r="AFR278" s="1"/>
      <c r="AFS278" s="1"/>
      <c r="AFT278" s="1"/>
      <c r="AFU278" s="1"/>
      <c r="AFV278" s="1"/>
      <c r="AFW278" s="1"/>
      <c r="AFX278" s="1"/>
      <c r="AFY278" s="1"/>
      <c r="AFZ278" s="1"/>
      <c r="AGA278" s="1"/>
      <c r="AGB278" s="1"/>
      <c r="AGC278" s="1"/>
      <c r="AGD278" s="1"/>
      <c r="AGE278" s="1"/>
      <c r="AGF278" s="1"/>
      <c r="AGG278" s="1"/>
      <c r="AGH278" s="1"/>
      <c r="AGI278" s="1"/>
      <c r="AGJ278" s="1"/>
      <c r="AGK278" s="1"/>
      <c r="AGL278" s="1"/>
      <c r="AGM278" s="1"/>
      <c r="AGN278" s="1"/>
      <c r="AGO278" s="1"/>
      <c r="AGP278" s="1"/>
      <c r="AGQ278" s="1"/>
      <c r="AGR278" s="1"/>
      <c r="AGS278" s="1"/>
      <c r="AGT278" s="1"/>
      <c r="AGU278" s="1"/>
      <c r="AGV278" s="1"/>
      <c r="AGW278" s="1"/>
      <c r="AGX278" s="1"/>
      <c r="AGY278" s="1"/>
      <c r="AGZ278" s="1"/>
      <c r="AHA278" s="1"/>
      <c r="AHB278" s="1"/>
      <c r="AHC278" s="1"/>
      <c r="AHD278" s="1"/>
      <c r="AHE278" s="1"/>
      <c r="AHF278" s="1"/>
      <c r="AHG278" s="1"/>
      <c r="AHH278" s="1"/>
      <c r="AHI278" s="1"/>
      <c r="AHJ278" s="1"/>
      <c r="AHK278" s="1"/>
      <c r="AHL278" s="1"/>
      <c r="AHM278" s="1"/>
      <c r="AHN278" s="1"/>
      <c r="AHO278" s="1"/>
      <c r="AHP278" s="1"/>
      <c r="AHQ278" s="1"/>
      <c r="AHR278" s="1"/>
      <c r="AHS278" s="1"/>
      <c r="AHT278" s="1"/>
      <c r="AHU278" s="1"/>
      <c r="AHV278" s="1"/>
      <c r="AHW278" s="1"/>
      <c r="AHX278" s="1"/>
      <c r="AHY278" s="1"/>
      <c r="AHZ278" s="1"/>
      <c r="AIA278" s="1"/>
      <c r="AIB278" s="1"/>
      <c r="AIC278" s="1"/>
      <c r="AID278" s="1"/>
      <c r="AIE278" s="1"/>
      <c r="AIF278" s="1"/>
      <c r="AIG278" s="1"/>
      <c r="AIH278" s="1"/>
      <c r="AII278" s="1"/>
      <c r="AIJ278" s="1"/>
      <c r="AIK278" s="1"/>
      <c r="AIL278" s="1"/>
      <c r="AIM278" s="1"/>
      <c r="AIN278" s="1"/>
      <c r="AIO278" s="1"/>
      <c r="AIP278" s="1"/>
      <c r="AIQ278" s="1"/>
      <c r="AIR278" s="1"/>
      <c r="AIS278" s="1"/>
      <c r="AIT278" s="1"/>
      <c r="AIU278" s="1"/>
      <c r="AIV278" s="1"/>
      <c r="AIW278" s="1"/>
      <c r="AIX278" s="1"/>
      <c r="AIY278" s="1"/>
      <c r="AIZ278" s="1"/>
      <c r="AJA278" s="1"/>
      <c r="AJB278" s="1"/>
      <c r="AJC278" s="1"/>
      <c r="AJD278" s="1"/>
      <c r="AJE278" s="1"/>
      <c r="AJF278" s="1"/>
      <c r="AJG278" s="1"/>
      <c r="AJH278" s="1"/>
      <c r="AJI278" s="1"/>
      <c r="AJJ278" s="1"/>
      <c r="AJK278" s="1"/>
      <c r="AJL278" s="1"/>
      <c r="AJM278" s="1"/>
      <c r="AJN278" s="1"/>
      <c r="AJO278" s="1"/>
      <c r="AJP278" s="1"/>
      <c r="AJQ278" s="1"/>
      <c r="AJR278" s="1"/>
      <c r="AJS278" s="1"/>
      <c r="AJT278" s="1"/>
      <c r="AJU278" s="1"/>
      <c r="AJV278" s="1"/>
      <c r="AJW278" s="1"/>
      <c r="AJX278" s="1"/>
      <c r="AJY278" s="1"/>
      <c r="AJZ278" s="1"/>
      <c r="AKA278" s="1"/>
      <c r="AKB278" s="1"/>
      <c r="AKC278" s="1"/>
      <c r="AKD278" s="1"/>
      <c r="AKE278" s="1"/>
      <c r="AKF278" s="1"/>
      <c r="AKG278" s="1"/>
      <c r="AKH278" s="1"/>
      <c r="AKI278" s="1"/>
      <c r="AKJ278" s="1"/>
      <c r="AKK278" s="1"/>
      <c r="AKL278" s="1"/>
      <c r="AKM278" s="1"/>
      <c r="AKN278" s="1"/>
      <c r="AKO278" s="1"/>
      <c r="AKP278" s="1"/>
      <c r="AKQ278" s="1"/>
      <c r="AKR278" s="1"/>
      <c r="AKS278" s="1"/>
      <c r="AKT278" s="1"/>
      <c r="AKU278" s="1"/>
      <c r="AKV278" s="1"/>
      <c r="AKW278" s="1"/>
      <c r="AKX278" s="1"/>
      <c r="AKY278" s="1"/>
      <c r="AKZ278" s="1"/>
      <c r="ALA278" s="1"/>
      <c r="ALB278" s="1"/>
      <c r="ALC278" s="1"/>
      <c r="ALD278" s="1"/>
      <c r="ALE278" s="1"/>
      <c r="ALF278" s="1"/>
      <c r="ALG278" s="1"/>
      <c r="ALH278" s="1"/>
      <c r="ALI278" s="1"/>
      <c r="ALJ278" s="1"/>
      <c r="ALK278" s="1"/>
      <c r="ALL278" s="1"/>
      <c r="ALM278" s="1"/>
      <c r="ALN278" s="1"/>
      <c r="ALO278" s="1"/>
      <c r="ALP278" s="1"/>
      <c r="ALQ278" s="1"/>
      <c r="ALR278" s="1"/>
      <c r="ALS278" s="1"/>
      <c r="ALT278" s="1"/>
      <c r="ALU278" s="1"/>
      <c r="ALV278" s="1"/>
      <c r="ALW278" s="1"/>
      <c r="ALX278" s="1"/>
      <c r="ALY278" s="1"/>
      <c r="ALZ278" s="1"/>
      <c r="AMA278" s="1"/>
      <c r="AMB278" s="1"/>
      <c r="AMC278" s="1"/>
      <c r="AMD278" s="1"/>
      <c r="AME278" s="1"/>
      <c r="AMF278" s="1"/>
      <c r="AMG278" s="1"/>
      <c r="AMH278" s="1"/>
      <c r="AMI278" s="1"/>
      <c r="AMJ278" s="1"/>
      <c r="AMK278" s="1"/>
      <c r="AML278" s="1"/>
      <c r="AMM278" s="1"/>
      <c r="AMN278" s="1"/>
      <c r="AMO278" s="1"/>
      <c r="AMP278" s="1"/>
      <c r="AMQ278" s="1"/>
      <c r="AMR278" s="1"/>
      <c r="AMS278" s="1"/>
      <c r="AMT278" s="1"/>
      <c r="AMU278" s="1"/>
      <c r="AMV278" s="1"/>
      <c r="AMW278" s="1"/>
      <c r="AMX278" s="1"/>
      <c r="AMY278" s="1"/>
      <c r="AMZ278" s="1"/>
      <c r="ANA278" s="1"/>
      <c r="ANB278" s="1"/>
      <c r="ANC278" s="1"/>
      <c r="AND278" s="1"/>
      <c r="ANE278" s="1"/>
      <c r="ANF278" s="1"/>
      <c r="ANG278" s="1"/>
      <c r="ANH278" s="1"/>
      <c r="ANI278" s="1"/>
      <c r="ANJ278" s="1"/>
      <c r="ANK278" s="1"/>
      <c r="ANL278" s="1"/>
      <c r="ANM278" s="1"/>
      <c r="ANN278" s="1"/>
      <c r="ANO278" s="1"/>
      <c r="ANP278" s="1"/>
      <c r="ANQ278" s="1"/>
      <c r="ANR278" s="1"/>
      <c r="ANS278" s="1"/>
      <c r="ANT278" s="1"/>
      <c r="ANU278" s="1"/>
      <c r="ANV278" s="1"/>
      <c r="ANW278" s="1"/>
      <c r="ANX278" s="1"/>
      <c r="ANY278" s="1"/>
      <c r="ANZ278" s="1"/>
      <c r="AOA278" s="1"/>
      <c r="AOB278" s="1"/>
      <c r="AOC278" s="1"/>
      <c r="AOD278" s="1"/>
      <c r="AOE278" s="1"/>
      <c r="AOF278" s="1"/>
      <c r="AOG278" s="1"/>
      <c r="AOH278" s="1"/>
      <c r="AOI278" s="1"/>
      <c r="AOJ278" s="1"/>
      <c r="AOK278" s="1"/>
      <c r="AOL278" s="1"/>
      <c r="AOM278" s="1"/>
      <c r="AON278" s="1"/>
      <c r="AOO278" s="1"/>
      <c r="AOP278" s="1"/>
      <c r="AOQ278" s="1"/>
      <c r="AOR278" s="1"/>
      <c r="AOS278" s="1"/>
      <c r="AOT278" s="1"/>
      <c r="AOU278" s="1"/>
      <c r="AOV278" s="1"/>
      <c r="AOW278" s="1"/>
      <c r="AOX278" s="1"/>
      <c r="AOY278" s="1"/>
      <c r="AOZ278" s="1"/>
      <c r="APA278" s="1"/>
      <c r="APB278" s="1"/>
      <c r="APC278" s="1"/>
      <c r="APD278" s="1"/>
      <c r="APE278" s="1"/>
      <c r="APF278" s="1"/>
      <c r="APG278" s="1"/>
      <c r="APH278" s="1"/>
      <c r="API278" s="1"/>
      <c r="APJ278" s="1"/>
      <c r="APK278" s="1"/>
      <c r="APL278" s="1"/>
      <c r="APM278" s="1"/>
      <c r="APN278" s="1"/>
      <c r="APO278" s="1"/>
      <c r="APP278" s="1"/>
      <c r="APQ278" s="1"/>
      <c r="APR278" s="1"/>
      <c r="APS278" s="1"/>
      <c r="APT278" s="1"/>
      <c r="APU278" s="1"/>
      <c r="APV278" s="1"/>
      <c r="APW278" s="1"/>
      <c r="APX278" s="1"/>
      <c r="APY278" s="1"/>
      <c r="APZ278" s="1"/>
      <c r="AQA278" s="1"/>
      <c r="AQB278" s="1"/>
      <c r="AQC278" s="1"/>
      <c r="AQD278" s="1"/>
      <c r="AQE278" s="1"/>
      <c r="AQF278" s="1"/>
      <c r="AQG278" s="1"/>
      <c r="AQH278" s="1"/>
      <c r="AQI278" s="1"/>
      <c r="AQJ278" s="1"/>
      <c r="AQK278" s="1"/>
      <c r="AQL278" s="1"/>
      <c r="AQM278" s="1"/>
      <c r="AQN278" s="1"/>
      <c r="AQO278" s="1"/>
      <c r="AQP278" s="1"/>
      <c r="AQQ278" s="1"/>
      <c r="AQR278" s="1"/>
      <c r="AQS278" s="1"/>
      <c r="AQT278" s="1"/>
      <c r="AQU278" s="1"/>
      <c r="AQV278" s="1"/>
      <c r="AQW278" s="1"/>
      <c r="AQX278" s="1"/>
      <c r="AQY278" s="1"/>
      <c r="AQZ278" s="1"/>
      <c r="ARA278" s="1"/>
      <c r="ARB278" s="1"/>
      <c r="ARC278" s="1"/>
      <c r="ARD278" s="1"/>
      <c r="ARE278" s="1"/>
      <c r="ARF278" s="1"/>
      <c r="ARG278" s="1"/>
      <c r="ARH278" s="1"/>
      <c r="ARI278" s="1"/>
      <c r="ARJ278" s="1"/>
      <c r="ARK278" s="1"/>
      <c r="ARL278" s="1"/>
      <c r="ARM278" s="1"/>
      <c r="ARN278" s="1"/>
      <c r="ARO278" s="1"/>
      <c r="ARP278" s="1"/>
      <c r="ARQ278" s="1"/>
      <c r="ARR278" s="1"/>
      <c r="ARS278" s="1"/>
      <c r="ART278" s="1"/>
      <c r="ARU278" s="1"/>
      <c r="ARV278" s="1"/>
      <c r="ARW278" s="1"/>
      <c r="ARX278" s="1"/>
      <c r="ARY278" s="1"/>
      <c r="ARZ278" s="1"/>
      <c r="ASA278" s="1"/>
      <c r="ASB278" s="1"/>
      <c r="ASC278" s="1"/>
      <c r="ASD278" s="1"/>
      <c r="ASE278" s="1"/>
      <c r="ASF278" s="1"/>
      <c r="ASG278" s="1"/>
      <c r="ASH278" s="1"/>
      <c r="ASI278" s="1"/>
      <c r="ASJ278" s="1"/>
      <c r="ASK278" s="1"/>
      <c r="ASL278" s="1"/>
      <c r="ASM278" s="1"/>
      <c r="ASN278" s="1"/>
      <c r="ASO278" s="1"/>
      <c r="ASP278" s="1"/>
      <c r="ASQ278" s="1"/>
      <c r="ASR278" s="1"/>
      <c r="ASS278" s="1"/>
      <c r="AST278" s="1"/>
      <c r="ASU278" s="1"/>
      <c r="ASV278" s="1"/>
      <c r="ASW278" s="1"/>
      <c r="ASX278" s="1"/>
      <c r="ASY278" s="1"/>
      <c r="ASZ278" s="1"/>
      <c r="ATA278" s="1"/>
      <c r="ATB278" s="1"/>
      <c r="ATC278" s="1"/>
      <c r="ATD278" s="1"/>
      <c r="ATE278" s="1"/>
      <c r="ATF278" s="1"/>
      <c r="ATG278" s="1"/>
      <c r="ATH278" s="1"/>
      <c r="ATI278" s="1"/>
      <c r="ATJ278" s="1"/>
      <c r="ATK278" s="1"/>
      <c r="ATL278" s="1"/>
      <c r="ATM278" s="1"/>
      <c r="ATN278" s="1"/>
      <c r="ATO278" s="1"/>
      <c r="ATP278" s="1"/>
      <c r="ATQ278" s="1"/>
      <c r="ATR278" s="1"/>
      <c r="ATS278" s="1"/>
      <c r="ATT278" s="1"/>
      <c r="ATU278" s="1"/>
      <c r="ATV278" s="1"/>
      <c r="ATW278" s="1"/>
      <c r="ATX278" s="1"/>
      <c r="ATY278" s="1"/>
      <c r="ATZ278" s="1"/>
      <c r="AUA278" s="1"/>
      <c r="AUB278" s="1"/>
      <c r="AUC278" s="1"/>
      <c r="AUD278" s="1"/>
      <c r="AUE278" s="1"/>
      <c r="AUF278" s="1"/>
      <c r="AUG278" s="1"/>
      <c r="AUH278" s="1"/>
      <c r="AUI278" s="1"/>
      <c r="AUJ278" s="1"/>
      <c r="AUK278" s="1"/>
      <c r="AUL278" s="1"/>
      <c r="AUM278" s="1"/>
      <c r="AUN278" s="1"/>
      <c r="AUO278" s="1"/>
      <c r="AUP278" s="1"/>
      <c r="AUQ278" s="1"/>
      <c r="AUR278" s="1"/>
      <c r="AUS278" s="1"/>
      <c r="AUT278" s="1"/>
      <c r="AUU278" s="1"/>
      <c r="AUV278" s="1"/>
      <c r="AUW278" s="1"/>
      <c r="AUX278" s="1"/>
      <c r="AUY278" s="1"/>
      <c r="AUZ278" s="1"/>
      <c r="AVA278" s="1"/>
      <c r="AVB278" s="1"/>
      <c r="AVC278" s="1"/>
      <c r="AVD278" s="1"/>
      <c r="AVE278" s="1"/>
      <c r="AVF278" s="1"/>
      <c r="AVG278" s="1"/>
      <c r="AVH278" s="1"/>
      <c r="AVI278" s="1"/>
      <c r="AVJ278" s="1"/>
      <c r="AVK278" s="1"/>
      <c r="AVL278" s="1"/>
      <c r="AVM278" s="1"/>
      <c r="AVN278" s="1"/>
      <c r="AVO278" s="1"/>
      <c r="AVP278" s="1"/>
      <c r="AVQ278" s="1"/>
      <c r="AVR278" s="1"/>
      <c r="AVS278" s="1"/>
      <c r="AVT278" s="1"/>
      <c r="AVU278" s="1"/>
      <c r="AVV278" s="1"/>
      <c r="AVW278" s="1"/>
      <c r="AVX278" s="1"/>
      <c r="AVY278" s="1"/>
      <c r="AVZ278" s="1"/>
      <c r="AWA278" s="1"/>
      <c r="AWB278" s="1"/>
      <c r="AWC278" s="1"/>
      <c r="AWD278" s="1"/>
      <c r="AWE278" s="1"/>
      <c r="AWF278" s="1"/>
      <c r="AWG278" s="1"/>
      <c r="AWH278" s="1"/>
      <c r="AWI278" s="1"/>
      <c r="AWJ278" s="1"/>
      <c r="AWK278" s="1"/>
      <c r="AWL278" s="1"/>
      <c r="AWM278" s="1"/>
      <c r="AWN278" s="1"/>
      <c r="AWO278" s="1"/>
      <c r="AWP278" s="1"/>
      <c r="AWQ278" s="1"/>
      <c r="AWR278" s="1"/>
      <c r="AWS278" s="1"/>
      <c r="AWT278" s="1"/>
      <c r="AWU278" s="1"/>
      <c r="AWV278" s="1"/>
      <c r="AWW278" s="1"/>
      <c r="AWX278" s="1"/>
      <c r="AWY278" s="1"/>
      <c r="AWZ278" s="1"/>
      <c r="AXA278" s="1"/>
      <c r="AXB278" s="1"/>
      <c r="AXC278" s="1"/>
      <c r="AXD278" s="1"/>
      <c r="AXE278" s="1"/>
      <c r="AXF278" s="1"/>
      <c r="AXG278" s="1"/>
      <c r="AXH278" s="1"/>
      <c r="AXI278" s="1"/>
      <c r="AXJ278" s="1"/>
      <c r="AXK278" s="1"/>
      <c r="AXL278" s="1"/>
      <c r="AXM278" s="1"/>
      <c r="AXN278" s="1"/>
      <c r="AXO278" s="1"/>
      <c r="AXP278" s="1"/>
      <c r="AXQ278" s="1"/>
      <c r="AXR278" s="1"/>
      <c r="AXS278" s="1"/>
      <c r="AXT278" s="1"/>
      <c r="AXU278" s="1"/>
      <c r="AXV278" s="1"/>
      <c r="AXW278" s="1"/>
      <c r="AXX278" s="1"/>
      <c r="AXY278" s="1"/>
      <c r="AXZ278" s="1"/>
      <c r="AYA278" s="1"/>
      <c r="AYB278" s="1"/>
      <c r="AYC278" s="1"/>
      <c r="AYD278" s="1"/>
      <c r="AYE278" s="1"/>
      <c r="AYF278" s="1"/>
      <c r="AYG278" s="1"/>
      <c r="AYH278" s="1"/>
      <c r="AYI278" s="1"/>
      <c r="AYJ278" s="1"/>
      <c r="AYK278" s="1"/>
      <c r="AYL278" s="1"/>
      <c r="AYM278" s="1"/>
      <c r="AYN278" s="1"/>
      <c r="AYO278" s="1"/>
      <c r="AYP278" s="1"/>
      <c r="AYQ278" s="1"/>
      <c r="AYR278" s="1"/>
      <c r="AYS278" s="1"/>
      <c r="AYT278" s="1"/>
      <c r="AYU278" s="1"/>
      <c r="AYV278" s="1"/>
      <c r="AYW278" s="1"/>
      <c r="AYX278" s="1"/>
      <c r="AYY278" s="1"/>
      <c r="AYZ278" s="1"/>
      <c r="AZA278" s="1"/>
      <c r="AZB278" s="1"/>
      <c r="AZC278" s="1"/>
      <c r="AZD278" s="1"/>
      <c r="AZE278" s="1"/>
      <c r="AZF278" s="1"/>
      <c r="AZG278" s="1"/>
      <c r="AZH278" s="1"/>
      <c r="AZI278" s="1"/>
      <c r="AZJ278" s="1"/>
      <c r="AZK278" s="1"/>
      <c r="AZL278" s="1"/>
      <c r="AZM278" s="1"/>
      <c r="AZN278" s="1"/>
      <c r="AZO278" s="1"/>
      <c r="AZP278" s="1"/>
      <c r="AZQ278" s="1"/>
      <c r="AZR278" s="1"/>
      <c r="AZS278" s="1"/>
      <c r="AZT278" s="1"/>
      <c r="AZU278" s="1"/>
      <c r="AZV278" s="1"/>
      <c r="AZW278" s="1"/>
      <c r="AZX278" s="1"/>
      <c r="AZY278" s="1"/>
      <c r="AZZ278" s="1"/>
      <c r="BAA278" s="1"/>
      <c r="BAB278" s="1"/>
      <c r="BAC278" s="1"/>
      <c r="BAD278" s="1"/>
      <c r="BAE278" s="1"/>
      <c r="BAF278" s="1"/>
      <c r="BAG278" s="1"/>
      <c r="BAH278" s="1"/>
      <c r="BAI278" s="1"/>
      <c r="BAJ278" s="1"/>
      <c r="BAK278" s="1"/>
      <c r="BAL278" s="1"/>
      <c r="BAM278" s="1"/>
      <c r="BAN278" s="1"/>
      <c r="BAO278" s="1"/>
      <c r="BAP278" s="1"/>
      <c r="BAQ278" s="1"/>
      <c r="BAR278" s="1"/>
      <c r="BAS278" s="1"/>
      <c r="BAT278" s="1"/>
      <c r="BAU278" s="1"/>
      <c r="BAV278" s="1"/>
      <c r="BAW278" s="1"/>
      <c r="BAX278" s="1"/>
      <c r="BAY278" s="1"/>
      <c r="BAZ278" s="1"/>
      <c r="BBA278" s="1"/>
      <c r="BBB278" s="1"/>
      <c r="BBC278" s="1"/>
      <c r="BBD278" s="1"/>
      <c r="BBE278" s="1"/>
      <c r="BBF278" s="1"/>
      <c r="BBG278" s="1"/>
      <c r="BBH278" s="1"/>
      <c r="BBI278" s="1"/>
      <c r="BBJ278" s="1"/>
      <c r="BBK278" s="1"/>
      <c r="BBL278" s="1"/>
      <c r="BBM278" s="1"/>
      <c r="BBN278" s="1"/>
      <c r="BBO278" s="1"/>
      <c r="BBP278" s="1"/>
      <c r="BBQ278" s="1"/>
      <c r="BBR278" s="1"/>
      <c r="BBS278" s="1"/>
      <c r="BBT278" s="1"/>
      <c r="BBU278" s="1"/>
      <c r="BBV278" s="1"/>
      <c r="BBW278" s="1"/>
      <c r="BBX278" s="1"/>
      <c r="BBY278" s="1"/>
      <c r="BBZ278" s="1"/>
      <c r="BCA278" s="1"/>
      <c r="BCB278" s="1"/>
      <c r="BCC278" s="1"/>
      <c r="BCD278" s="1"/>
      <c r="BCE278" s="1"/>
      <c r="BCF278" s="1"/>
      <c r="BCG278" s="1"/>
      <c r="BCH278" s="1"/>
      <c r="BCI278" s="1"/>
      <c r="BCJ278" s="1"/>
      <c r="BCK278" s="1"/>
      <c r="BCL278" s="1"/>
      <c r="BCM278" s="1"/>
      <c r="BCN278" s="1"/>
      <c r="BCO278" s="1"/>
      <c r="BCP278" s="1"/>
      <c r="BCQ278" s="1"/>
      <c r="BCR278" s="1"/>
      <c r="BCS278" s="1"/>
      <c r="BCT278" s="1"/>
      <c r="BCU278" s="1"/>
      <c r="BCV278" s="1"/>
      <c r="BCW278" s="1"/>
      <c r="BCX278" s="1"/>
      <c r="BCY278" s="1"/>
      <c r="BCZ278" s="1"/>
      <c r="BDA278" s="1"/>
      <c r="BDB278" s="1"/>
      <c r="BDC278" s="1"/>
      <c r="BDD278" s="1"/>
      <c r="BDE278" s="1"/>
      <c r="BDF278" s="1"/>
      <c r="BDG278" s="1"/>
      <c r="BDH278" s="1"/>
      <c r="BDI278" s="1"/>
      <c r="BDJ278" s="1"/>
      <c r="BDK278" s="1"/>
      <c r="BDL278" s="1"/>
    </row>
    <row r="279" spans="1:1468" s="10" customFormat="1" x14ac:dyDescent="0.2">
      <c r="B279" s="10" t="s">
        <v>137</v>
      </c>
      <c r="C279" s="10">
        <v>32739.200000000001</v>
      </c>
      <c r="E279" s="2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  <c r="OO279" s="1"/>
      <c r="OP279" s="1"/>
      <c r="OQ279" s="1"/>
      <c r="OR279" s="1"/>
      <c r="OS279" s="1"/>
      <c r="OT279" s="1"/>
      <c r="OU279" s="1"/>
      <c r="OV279" s="1"/>
      <c r="OW279" s="1"/>
      <c r="OX279" s="1"/>
      <c r="OY279" s="1"/>
      <c r="OZ279" s="1"/>
      <c r="PA279" s="1"/>
      <c r="PB279" s="1"/>
      <c r="PC279" s="1"/>
      <c r="PD279" s="1"/>
      <c r="PE279" s="1"/>
      <c r="PF279" s="1"/>
      <c r="PG279" s="1"/>
      <c r="PH279" s="1"/>
      <c r="PI279" s="1"/>
      <c r="PJ279" s="1"/>
      <c r="PK279" s="1"/>
      <c r="PL279" s="1"/>
      <c r="PM279" s="1"/>
      <c r="PN279" s="1"/>
      <c r="PO279" s="1"/>
      <c r="PP279" s="1"/>
      <c r="PQ279" s="1"/>
      <c r="PR279" s="1"/>
      <c r="PS279" s="1"/>
      <c r="PT279" s="1"/>
      <c r="PU279" s="1"/>
      <c r="PV279" s="1"/>
      <c r="PW279" s="1"/>
      <c r="PX279" s="1"/>
      <c r="PY279" s="1"/>
      <c r="PZ279" s="1"/>
      <c r="QA279" s="1"/>
      <c r="QB279" s="1"/>
      <c r="QC279" s="1"/>
      <c r="QD279" s="1"/>
      <c r="QE279" s="1"/>
      <c r="QF279" s="1"/>
      <c r="QG279" s="1"/>
      <c r="QH279" s="1"/>
      <c r="QI279" s="1"/>
      <c r="QJ279" s="1"/>
      <c r="QK279" s="1"/>
      <c r="QL279" s="1"/>
      <c r="QM279" s="1"/>
      <c r="QN279" s="1"/>
      <c r="QO279" s="1"/>
      <c r="QP279" s="1"/>
      <c r="QQ279" s="1"/>
      <c r="QR279" s="1"/>
      <c r="QS279" s="1"/>
      <c r="QT279" s="1"/>
      <c r="QU279" s="1"/>
      <c r="QV279" s="1"/>
      <c r="QW279" s="1"/>
      <c r="QX279" s="1"/>
      <c r="QY279" s="1"/>
      <c r="QZ279" s="1"/>
      <c r="RA279" s="1"/>
      <c r="RB279" s="1"/>
      <c r="RC279" s="1"/>
      <c r="RD279" s="1"/>
      <c r="RE279" s="1"/>
      <c r="RF279" s="1"/>
      <c r="RG279" s="1"/>
      <c r="RH279" s="1"/>
      <c r="RI279" s="1"/>
      <c r="RJ279" s="1"/>
      <c r="RK279" s="1"/>
      <c r="RL279" s="1"/>
      <c r="RM279" s="1"/>
      <c r="RN279" s="1"/>
      <c r="RO279" s="1"/>
      <c r="RP279" s="1"/>
      <c r="RQ279" s="1"/>
      <c r="RR279" s="1"/>
      <c r="RS279" s="1"/>
      <c r="RT279" s="1"/>
      <c r="RU279" s="1"/>
      <c r="RV279" s="1"/>
      <c r="RW279" s="1"/>
      <c r="RX279" s="1"/>
      <c r="RY279" s="1"/>
      <c r="RZ279" s="1"/>
      <c r="SA279" s="1"/>
      <c r="SB279" s="1"/>
      <c r="SC279" s="1"/>
      <c r="SD279" s="1"/>
      <c r="SE279" s="1"/>
      <c r="SF279" s="1"/>
      <c r="SG279" s="1"/>
      <c r="SH279" s="1"/>
      <c r="SI279" s="1"/>
      <c r="SJ279" s="1"/>
      <c r="SK279" s="1"/>
      <c r="SL279" s="1"/>
      <c r="SM279" s="1"/>
      <c r="SN279" s="1"/>
      <c r="SO279" s="1"/>
      <c r="SP279" s="1"/>
      <c r="SQ279" s="1"/>
      <c r="SR279" s="1"/>
      <c r="SS279" s="1"/>
      <c r="ST279" s="1"/>
      <c r="SU279" s="1"/>
      <c r="SV279" s="1"/>
      <c r="SW279" s="1"/>
      <c r="SX279" s="1"/>
      <c r="SY279" s="1"/>
      <c r="SZ279" s="1"/>
      <c r="TA279" s="1"/>
      <c r="TB279" s="1"/>
      <c r="TC279" s="1"/>
      <c r="TD279" s="1"/>
      <c r="TE279" s="1"/>
      <c r="TF279" s="1"/>
      <c r="TG279" s="1"/>
      <c r="TH279" s="1"/>
      <c r="TI279" s="1"/>
      <c r="TJ279" s="1"/>
      <c r="TK279" s="1"/>
      <c r="TL279" s="1"/>
      <c r="TM279" s="1"/>
      <c r="TN279" s="1"/>
      <c r="TO279" s="1"/>
      <c r="TP279" s="1"/>
      <c r="TQ279" s="1"/>
      <c r="TR279" s="1"/>
      <c r="TS279" s="1"/>
      <c r="TT279" s="1"/>
      <c r="TU279" s="1"/>
      <c r="TV279" s="1"/>
      <c r="TW279" s="1"/>
      <c r="TX279" s="1"/>
      <c r="TY279" s="1"/>
      <c r="TZ279" s="1"/>
      <c r="UA279" s="1"/>
      <c r="UB279" s="1"/>
      <c r="UC279" s="1"/>
      <c r="UD279" s="1"/>
      <c r="UE279" s="1"/>
      <c r="UF279" s="1"/>
      <c r="UG279" s="1"/>
      <c r="UH279" s="1"/>
      <c r="UI279" s="1"/>
      <c r="UJ279" s="1"/>
      <c r="UK279" s="1"/>
      <c r="UL279" s="1"/>
      <c r="UM279" s="1"/>
      <c r="UN279" s="1"/>
      <c r="UO279" s="1"/>
      <c r="UP279" s="1"/>
      <c r="UQ279" s="1"/>
      <c r="UR279" s="1"/>
      <c r="US279" s="1"/>
      <c r="UT279" s="1"/>
      <c r="UU279" s="1"/>
      <c r="UV279" s="1"/>
      <c r="UW279" s="1"/>
      <c r="UX279" s="1"/>
      <c r="UY279" s="1"/>
      <c r="UZ279" s="1"/>
      <c r="VA279" s="1"/>
      <c r="VB279" s="1"/>
      <c r="VC279" s="1"/>
      <c r="VD279" s="1"/>
      <c r="VE279" s="1"/>
      <c r="VF279" s="1"/>
      <c r="VG279" s="1"/>
      <c r="VH279" s="1"/>
      <c r="VI279" s="1"/>
      <c r="VJ279" s="1"/>
      <c r="VK279" s="1"/>
      <c r="VL279" s="1"/>
      <c r="VM279" s="1"/>
      <c r="VN279" s="1"/>
      <c r="VO279" s="1"/>
      <c r="VP279" s="1"/>
      <c r="VQ279" s="1"/>
      <c r="VR279" s="1"/>
      <c r="VS279" s="1"/>
      <c r="VT279" s="1"/>
      <c r="VU279" s="1"/>
      <c r="VV279" s="1"/>
      <c r="VW279" s="1"/>
      <c r="VX279" s="1"/>
      <c r="VY279" s="1"/>
      <c r="VZ279" s="1"/>
      <c r="WA279" s="1"/>
      <c r="WB279" s="1"/>
      <c r="WC279" s="1"/>
      <c r="WD279" s="1"/>
      <c r="WE279" s="1"/>
      <c r="WF279" s="1"/>
      <c r="WG279" s="1"/>
      <c r="WH279" s="1"/>
      <c r="WI279" s="1"/>
      <c r="WJ279" s="1"/>
      <c r="WK279" s="1"/>
      <c r="WL279" s="1"/>
      <c r="WM279" s="1"/>
      <c r="WN279" s="1"/>
      <c r="WO279" s="1"/>
      <c r="WP279" s="1"/>
      <c r="WQ279" s="1"/>
      <c r="WR279" s="1"/>
      <c r="WS279" s="1"/>
      <c r="WT279" s="1"/>
      <c r="WU279" s="1"/>
      <c r="WV279" s="1"/>
      <c r="WW279" s="1"/>
      <c r="WX279" s="1"/>
      <c r="WY279" s="1"/>
      <c r="WZ279" s="1"/>
      <c r="XA279" s="1"/>
      <c r="XB279" s="1"/>
      <c r="XC279" s="1"/>
      <c r="XD279" s="1"/>
      <c r="XE279" s="1"/>
      <c r="XF279" s="1"/>
      <c r="XG279" s="1"/>
      <c r="XH279" s="1"/>
      <c r="XI279" s="1"/>
      <c r="XJ279" s="1"/>
      <c r="XK279" s="1"/>
      <c r="XL279" s="1"/>
      <c r="XM279" s="1"/>
      <c r="XN279" s="1"/>
      <c r="XO279" s="1"/>
      <c r="XP279" s="1"/>
      <c r="XQ279" s="1"/>
      <c r="XR279" s="1"/>
      <c r="XS279" s="1"/>
      <c r="XT279" s="1"/>
      <c r="XU279" s="1"/>
      <c r="XV279" s="1"/>
      <c r="XW279" s="1"/>
      <c r="XX279" s="1"/>
      <c r="XY279" s="1"/>
      <c r="XZ279" s="1"/>
      <c r="YA279" s="1"/>
      <c r="YB279" s="1"/>
      <c r="YC279" s="1"/>
      <c r="YD279" s="1"/>
      <c r="YE279" s="1"/>
      <c r="YF279" s="1"/>
      <c r="YG279" s="1"/>
      <c r="YH279" s="1"/>
      <c r="YI279" s="1"/>
      <c r="YJ279" s="1"/>
      <c r="YK279" s="1"/>
      <c r="YL279" s="1"/>
      <c r="YM279" s="1"/>
      <c r="YN279" s="1"/>
      <c r="YO279" s="1"/>
      <c r="YP279" s="1"/>
      <c r="YQ279" s="1"/>
      <c r="YR279" s="1"/>
      <c r="YS279" s="1"/>
      <c r="YT279" s="1"/>
      <c r="YU279" s="1"/>
      <c r="YV279" s="1"/>
      <c r="YW279" s="1"/>
      <c r="YX279" s="1"/>
      <c r="YY279" s="1"/>
      <c r="YZ279" s="1"/>
      <c r="ZA279" s="1"/>
      <c r="ZB279" s="1"/>
      <c r="ZC279" s="1"/>
      <c r="ZD279" s="1"/>
      <c r="ZE279" s="1"/>
      <c r="ZF279" s="1"/>
      <c r="ZG279" s="1"/>
      <c r="ZH279" s="1"/>
      <c r="ZI279" s="1"/>
      <c r="ZJ279" s="1"/>
      <c r="ZK279" s="1"/>
      <c r="ZL279" s="1"/>
      <c r="ZM279" s="1"/>
      <c r="ZN279" s="1"/>
      <c r="ZO279" s="1"/>
      <c r="ZP279" s="1"/>
      <c r="ZQ279" s="1"/>
      <c r="ZR279" s="1"/>
      <c r="ZS279" s="1"/>
      <c r="ZT279" s="1"/>
      <c r="ZU279" s="1"/>
      <c r="ZV279" s="1"/>
      <c r="ZW279" s="1"/>
      <c r="ZX279" s="1"/>
      <c r="ZY279" s="1"/>
      <c r="ZZ279" s="1"/>
      <c r="AAA279" s="1"/>
      <c r="AAB279" s="1"/>
      <c r="AAC279" s="1"/>
      <c r="AAD279" s="1"/>
      <c r="AAE279" s="1"/>
      <c r="AAF279" s="1"/>
      <c r="AAG279" s="1"/>
      <c r="AAH279" s="1"/>
      <c r="AAI279" s="1"/>
      <c r="AAJ279" s="1"/>
      <c r="AAK279" s="1"/>
      <c r="AAL279" s="1"/>
      <c r="AAM279" s="1"/>
      <c r="AAN279" s="1"/>
      <c r="AAO279" s="1"/>
      <c r="AAP279" s="1"/>
      <c r="AAQ279" s="1"/>
      <c r="AAR279" s="1"/>
      <c r="AAS279" s="1"/>
      <c r="AAT279" s="1"/>
      <c r="AAU279" s="1"/>
      <c r="AAV279" s="1"/>
      <c r="AAW279" s="1"/>
      <c r="AAX279" s="1"/>
      <c r="AAY279" s="1"/>
      <c r="AAZ279" s="1"/>
      <c r="ABA279" s="1"/>
      <c r="ABB279" s="1"/>
      <c r="ABC279" s="1"/>
      <c r="ABD279" s="1"/>
      <c r="ABE279" s="1"/>
      <c r="ABF279" s="1"/>
      <c r="ABG279" s="1"/>
      <c r="ABH279" s="1"/>
      <c r="ABI279" s="1"/>
      <c r="ABJ279" s="1"/>
      <c r="ABK279" s="1"/>
      <c r="ABL279" s="1"/>
      <c r="ABM279" s="1"/>
      <c r="ABN279" s="1"/>
      <c r="ABO279" s="1"/>
      <c r="ABP279" s="1"/>
      <c r="ABQ279" s="1"/>
      <c r="ABR279" s="1"/>
      <c r="ABS279" s="1"/>
      <c r="ABT279" s="1"/>
      <c r="ABU279" s="1"/>
      <c r="ABV279" s="1"/>
      <c r="ABW279" s="1"/>
      <c r="ABX279" s="1"/>
      <c r="ABY279" s="1"/>
      <c r="ABZ279" s="1"/>
      <c r="ACA279" s="1"/>
      <c r="ACB279" s="1"/>
      <c r="ACC279" s="1"/>
      <c r="ACD279" s="1"/>
      <c r="ACE279" s="1"/>
      <c r="ACF279" s="1"/>
      <c r="ACG279" s="1"/>
      <c r="ACH279" s="1"/>
      <c r="ACI279" s="1"/>
      <c r="ACJ279" s="1"/>
      <c r="ACK279" s="1"/>
      <c r="ACL279" s="1"/>
      <c r="ACM279" s="1"/>
      <c r="ACN279" s="1"/>
      <c r="ACO279" s="1"/>
      <c r="ACP279" s="1"/>
      <c r="ACQ279" s="1"/>
      <c r="ACR279" s="1"/>
      <c r="ACS279" s="1"/>
      <c r="ACT279" s="1"/>
      <c r="ACU279" s="1"/>
      <c r="ACV279" s="1"/>
      <c r="ACW279" s="1"/>
      <c r="ACX279" s="1"/>
      <c r="ACY279" s="1"/>
      <c r="ACZ279" s="1"/>
      <c r="ADA279" s="1"/>
      <c r="ADB279" s="1"/>
      <c r="ADC279" s="1"/>
      <c r="ADD279" s="1"/>
      <c r="ADE279" s="1"/>
      <c r="ADF279" s="1"/>
      <c r="ADG279" s="1"/>
      <c r="ADH279" s="1"/>
      <c r="ADI279" s="1"/>
      <c r="ADJ279" s="1"/>
      <c r="ADK279" s="1"/>
      <c r="ADL279" s="1"/>
      <c r="ADM279" s="1"/>
      <c r="ADN279" s="1"/>
      <c r="ADO279" s="1"/>
      <c r="ADP279" s="1"/>
      <c r="ADQ279" s="1"/>
      <c r="ADR279" s="1"/>
      <c r="ADS279" s="1"/>
      <c r="ADT279" s="1"/>
      <c r="ADU279" s="1"/>
      <c r="ADV279" s="1"/>
      <c r="ADW279" s="1"/>
      <c r="ADX279" s="1"/>
      <c r="ADY279" s="1"/>
      <c r="ADZ279" s="1"/>
      <c r="AEA279" s="1"/>
      <c r="AEB279" s="1"/>
      <c r="AEC279" s="1"/>
      <c r="AED279" s="1"/>
      <c r="AEE279" s="1"/>
      <c r="AEF279" s="1"/>
      <c r="AEG279" s="1"/>
      <c r="AEH279" s="1"/>
      <c r="AEI279" s="1"/>
      <c r="AEJ279" s="1"/>
      <c r="AEK279" s="1"/>
      <c r="AEL279" s="1"/>
      <c r="AEM279" s="1"/>
      <c r="AEN279" s="1"/>
      <c r="AEO279" s="1"/>
      <c r="AEP279" s="1"/>
      <c r="AEQ279" s="1"/>
      <c r="AER279" s="1"/>
      <c r="AES279" s="1"/>
      <c r="AET279" s="1"/>
      <c r="AEU279" s="1"/>
      <c r="AEV279" s="1"/>
      <c r="AEW279" s="1"/>
      <c r="AEX279" s="1"/>
      <c r="AEY279" s="1"/>
      <c r="AEZ279" s="1"/>
      <c r="AFA279" s="1"/>
      <c r="AFB279" s="1"/>
      <c r="AFC279" s="1"/>
      <c r="AFD279" s="1"/>
      <c r="AFE279" s="1"/>
      <c r="AFF279" s="1"/>
      <c r="AFG279" s="1"/>
      <c r="AFH279" s="1"/>
      <c r="AFI279" s="1"/>
      <c r="AFJ279" s="1"/>
      <c r="AFK279" s="1"/>
      <c r="AFL279" s="1"/>
      <c r="AFM279" s="1"/>
      <c r="AFN279" s="1"/>
      <c r="AFO279" s="1"/>
      <c r="AFP279" s="1"/>
      <c r="AFQ279" s="1"/>
      <c r="AFR279" s="1"/>
      <c r="AFS279" s="1"/>
      <c r="AFT279" s="1"/>
      <c r="AFU279" s="1"/>
      <c r="AFV279" s="1"/>
      <c r="AFW279" s="1"/>
      <c r="AFX279" s="1"/>
      <c r="AFY279" s="1"/>
      <c r="AFZ279" s="1"/>
      <c r="AGA279" s="1"/>
      <c r="AGB279" s="1"/>
      <c r="AGC279" s="1"/>
      <c r="AGD279" s="1"/>
      <c r="AGE279" s="1"/>
      <c r="AGF279" s="1"/>
      <c r="AGG279" s="1"/>
      <c r="AGH279" s="1"/>
      <c r="AGI279" s="1"/>
      <c r="AGJ279" s="1"/>
      <c r="AGK279" s="1"/>
      <c r="AGL279" s="1"/>
      <c r="AGM279" s="1"/>
      <c r="AGN279" s="1"/>
      <c r="AGO279" s="1"/>
      <c r="AGP279" s="1"/>
      <c r="AGQ279" s="1"/>
      <c r="AGR279" s="1"/>
      <c r="AGS279" s="1"/>
      <c r="AGT279" s="1"/>
      <c r="AGU279" s="1"/>
      <c r="AGV279" s="1"/>
      <c r="AGW279" s="1"/>
      <c r="AGX279" s="1"/>
      <c r="AGY279" s="1"/>
      <c r="AGZ279" s="1"/>
      <c r="AHA279" s="1"/>
      <c r="AHB279" s="1"/>
      <c r="AHC279" s="1"/>
      <c r="AHD279" s="1"/>
      <c r="AHE279" s="1"/>
      <c r="AHF279" s="1"/>
      <c r="AHG279" s="1"/>
      <c r="AHH279" s="1"/>
      <c r="AHI279" s="1"/>
      <c r="AHJ279" s="1"/>
      <c r="AHK279" s="1"/>
      <c r="AHL279" s="1"/>
      <c r="AHM279" s="1"/>
      <c r="AHN279" s="1"/>
      <c r="AHO279" s="1"/>
      <c r="AHP279" s="1"/>
      <c r="AHQ279" s="1"/>
      <c r="AHR279" s="1"/>
      <c r="AHS279" s="1"/>
      <c r="AHT279" s="1"/>
      <c r="AHU279" s="1"/>
      <c r="AHV279" s="1"/>
      <c r="AHW279" s="1"/>
      <c r="AHX279" s="1"/>
      <c r="AHY279" s="1"/>
      <c r="AHZ279" s="1"/>
      <c r="AIA279" s="1"/>
      <c r="AIB279" s="1"/>
      <c r="AIC279" s="1"/>
      <c r="AID279" s="1"/>
      <c r="AIE279" s="1"/>
      <c r="AIF279" s="1"/>
      <c r="AIG279" s="1"/>
      <c r="AIH279" s="1"/>
      <c r="AII279" s="1"/>
      <c r="AIJ279" s="1"/>
      <c r="AIK279" s="1"/>
      <c r="AIL279" s="1"/>
      <c r="AIM279" s="1"/>
      <c r="AIN279" s="1"/>
      <c r="AIO279" s="1"/>
      <c r="AIP279" s="1"/>
      <c r="AIQ279" s="1"/>
      <c r="AIR279" s="1"/>
      <c r="AIS279" s="1"/>
      <c r="AIT279" s="1"/>
      <c r="AIU279" s="1"/>
      <c r="AIV279" s="1"/>
      <c r="AIW279" s="1"/>
      <c r="AIX279" s="1"/>
      <c r="AIY279" s="1"/>
      <c r="AIZ279" s="1"/>
      <c r="AJA279" s="1"/>
      <c r="AJB279" s="1"/>
      <c r="AJC279" s="1"/>
      <c r="AJD279" s="1"/>
      <c r="AJE279" s="1"/>
      <c r="AJF279" s="1"/>
      <c r="AJG279" s="1"/>
      <c r="AJH279" s="1"/>
      <c r="AJI279" s="1"/>
      <c r="AJJ279" s="1"/>
      <c r="AJK279" s="1"/>
      <c r="AJL279" s="1"/>
      <c r="AJM279" s="1"/>
      <c r="AJN279" s="1"/>
      <c r="AJO279" s="1"/>
      <c r="AJP279" s="1"/>
      <c r="AJQ279" s="1"/>
      <c r="AJR279" s="1"/>
      <c r="AJS279" s="1"/>
      <c r="AJT279" s="1"/>
      <c r="AJU279" s="1"/>
      <c r="AJV279" s="1"/>
      <c r="AJW279" s="1"/>
      <c r="AJX279" s="1"/>
      <c r="AJY279" s="1"/>
      <c r="AJZ279" s="1"/>
      <c r="AKA279" s="1"/>
      <c r="AKB279" s="1"/>
      <c r="AKC279" s="1"/>
      <c r="AKD279" s="1"/>
      <c r="AKE279" s="1"/>
      <c r="AKF279" s="1"/>
      <c r="AKG279" s="1"/>
      <c r="AKH279" s="1"/>
      <c r="AKI279" s="1"/>
      <c r="AKJ279" s="1"/>
      <c r="AKK279" s="1"/>
      <c r="AKL279" s="1"/>
      <c r="AKM279" s="1"/>
      <c r="AKN279" s="1"/>
      <c r="AKO279" s="1"/>
      <c r="AKP279" s="1"/>
      <c r="AKQ279" s="1"/>
      <c r="AKR279" s="1"/>
      <c r="AKS279" s="1"/>
      <c r="AKT279" s="1"/>
      <c r="AKU279" s="1"/>
      <c r="AKV279" s="1"/>
      <c r="AKW279" s="1"/>
      <c r="AKX279" s="1"/>
      <c r="AKY279" s="1"/>
      <c r="AKZ279" s="1"/>
      <c r="ALA279" s="1"/>
      <c r="ALB279" s="1"/>
      <c r="ALC279" s="1"/>
      <c r="ALD279" s="1"/>
      <c r="ALE279" s="1"/>
      <c r="ALF279" s="1"/>
      <c r="ALG279" s="1"/>
      <c r="ALH279" s="1"/>
      <c r="ALI279" s="1"/>
      <c r="ALJ279" s="1"/>
      <c r="ALK279" s="1"/>
      <c r="ALL279" s="1"/>
      <c r="ALM279" s="1"/>
      <c r="ALN279" s="1"/>
      <c r="ALO279" s="1"/>
      <c r="ALP279" s="1"/>
      <c r="ALQ279" s="1"/>
      <c r="ALR279" s="1"/>
      <c r="ALS279" s="1"/>
      <c r="ALT279" s="1"/>
      <c r="ALU279" s="1"/>
      <c r="ALV279" s="1"/>
      <c r="ALW279" s="1"/>
      <c r="ALX279" s="1"/>
      <c r="ALY279" s="1"/>
      <c r="ALZ279" s="1"/>
      <c r="AMA279" s="1"/>
      <c r="AMB279" s="1"/>
      <c r="AMC279" s="1"/>
      <c r="AMD279" s="1"/>
      <c r="AME279" s="1"/>
      <c r="AMF279" s="1"/>
      <c r="AMG279" s="1"/>
      <c r="AMH279" s="1"/>
      <c r="AMI279" s="1"/>
      <c r="AMJ279" s="1"/>
      <c r="AMK279" s="1"/>
      <c r="AML279" s="1"/>
      <c r="AMM279" s="1"/>
      <c r="AMN279" s="1"/>
      <c r="AMO279" s="1"/>
      <c r="AMP279" s="1"/>
      <c r="AMQ279" s="1"/>
      <c r="AMR279" s="1"/>
      <c r="AMS279" s="1"/>
      <c r="AMT279" s="1"/>
      <c r="AMU279" s="1"/>
      <c r="AMV279" s="1"/>
      <c r="AMW279" s="1"/>
      <c r="AMX279" s="1"/>
      <c r="AMY279" s="1"/>
      <c r="AMZ279" s="1"/>
      <c r="ANA279" s="1"/>
      <c r="ANB279" s="1"/>
      <c r="ANC279" s="1"/>
      <c r="AND279" s="1"/>
      <c r="ANE279" s="1"/>
      <c r="ANF279" s="1"/>
      <c r="ANG279" s="1"/>
      <c r="ANH279" s="1"/>
      <c r="ANI279" s="1"/>
      <c r="ANJ279" s="1"/>
      <c r="ANK279" s="1"/>
      <c r="ANL279" s="1"/>
      <c r="ANM279" s="1"/>
      <c r="ANN279" s="1"/>
      <c r="ANO279" s="1"/>
      <c r="ANP279" s="1"/>
      <c r="ANQ279" s="1"/>
      <c r="ANR279" s="1"/>
      <c r="ANS279" s="1"/>
      <c r="ANT279" s="1"/>
      <c r="ANU279" s="1"/>
      <c r="ANV279" s="1"/>
      <c r="ANW279" s="1"/>
      <c r="ANX279" s="1"/>
      <c r="ANY279" s="1"/>
      <c r="ANZ279" s="1"/>
      <c r="AOA279" s="1"/>
      <c r="AOB279" s="1"/>
      <c r="AOC279" s="1"/>
      <c r="AOD279" s="1"/>
      <c r="AOE279" s="1"/>
      <c r="AOF279" s="1"/>
      <c r="AOG279" s="1"/>
      <c r="AOH279" s="1"/>
      <c r="AOI279" s="1"/>
      <c r="AOJ279" s="1"/>
      <c r="AOK279" s="1"/>
      <c r="AOL279" s="1"/>
      <c r="AOM279" s="1"/>
      <c r="AON279" s="1"/>
      <c r="AOO279" s="1"/>
      <c r="AOP279" s="1"/>
      <c r="AOQ279" s="1"/>
      <c r="AOR279" s="1"/>
      <c r="AOS279" s="1"/>
      <c r="AOT279" s="1"/>
      <c r="AOU279" s="1"/>
      <c r="AOV279" s="1"/>
      <c r="AOW279" s="1"/>
      <c r="AOX279" s="1"/>
      <c r="AOY279" s="1"/>
      <c r="AOZ279" s="1"/>
      <c r="APA279" s="1"/>
      <c r="APB279" s="1"/>
      <c r="APC279" s="1"/>
      <c r="APD279" s="1"/>
      <c r="APE279" s="1"/>
      <c r="APF279" s="1"/>
      <c r="APG279" s="1"/>
      <c r="APH279" s="1"/>
      <c r="API279" s="1"/>
      <c r="APJ279" s="1"/>
      <c r="APK279" s="1"/>
      <c r="APL279" s="1"/>
      <c r="APM279" s="1"/>
      <c r="APN279" s="1"/>
      <c r="APO279" s="1"/>
      <c r="APP279" s="1"/>
      <c r="APQ279" s="1"/>
      <c r="APR279" s="1"/>
      <c r="APS279" s="1"/>
      <c r="APT279" s="1"/>
      <c r="APU279" s="1"/>
      <c r="APV279" s="1"/>
      <c r="APW279" s="1"/>
      <c r="APX279" s="1"/>
      <c r="APY279" s="1"/>
      <c r="APZ279" s="1"/>
      <c r="AQA279" s="1"/>
      <c r="AQB279" s="1"/>
      <c r="AQC279" s="1"/>
      <c r="AQD279" s="1"/>
      <c r="AQE279" s="1"/>
      <c r="AQF279" s="1"/>
      <c r="AQG279" s="1"/>
      <c r="AQH279" s="1"/>
      <c r="AQI279" s="1"/>
      <c r="AQJ279" s="1"/>
      <c r="AQK279" s="1"/>
      <c r="AQL279" s="1"/>
      <c r="AQM279" s="1"/>
      <c r="AQN279" s="1"/>
      <c r="AQO279" s="1"/>
      <c r="AQP279" s="1"/>
      <c r="AQQ279" s="1"/>
      <c r="AQR279" s="1"/>
      <c r="AQS279" s="1"/>
      <c r="AQT279" s="1"/>
      <c r="AQU279" s="1"/>
      <c r="AQV279" s="1"/>
      <c r="AQW279" s="1"/>
      <c r="AQX279" s="1"/>
      <c r="AQY279" s="1"/>
      <c r="AQZ279" s="1"/>
      <c r="ARA279" s="1"/>
      <c r="ARB279" s="1"/>
      <c r="ARC279" s="1"/>
      <c r="ARD279" s="1"/>
      <c r="ARE279" s="1"/>
      <c r="ARF279" s="1"/>
      <c r="ARG279" s="1"/>
      <c r="ARH279" s="1"/>
      <c r="ARI279" s="1"/>
      <c r="ARJ279" s="1"/>
      <c r="ARK279" s="1"/>
      <c r="ARL279" s="1"/>
      <c r="ARM279" s="1"/>
      <c r="ARN279" s="1"/>
      <c r="ARO279" s="1"/>
      <c r="ARP279" s="1"/>
      <c r="ARQ279" s="1"/>
      <c r="ARR279" s="1"/>
      <c r="ARS279" s="1"/>
      <c r="ART279" s="1"/>
      <c r="ARU279" s="1"/>
      <c r="ARV279" s="1"/>
      <c r="ARW279" s="1"/>
      <c r="ARX279" s="1"/>
      <c r="ARY279" s="1"/>
      <c r="ARZ279" s="1"/>
      <c r="ASA279" s="1"/>
      <c r="ASB279" s="1"/>
      <c r="ASC279" s="1"/>
      <c r="ASD279" s="1"/>
      <c r="ASE279" s="1"/>
      <c r="ASF279" s="1"/>
      <c r="ASG279" s="1"/>
      <c r="ASH279" s="1"/>
      <c r="ASI279" s="1"/>
      <c r="ASJ279" s="1"/>
      <c r="ASK279" s="1"/>
      <c r="ASL279" s="1"/>
      <c r="ASM279" s="1"/>
      <c r="ASN279" s="1"/>
      <c r="ASO279" s="1"/>
      <c r="ASP279" s="1"/>
      <c r="ASQ279" s="1"/>
      <c r="ASR279" s="1"/>
      <c r="ASS279" s="1"/>
      <c r="AST279" s="1"/>
      <c r="ASU279" s="1"/>
      <c r="ASV279" s="1"/>
      <c r="ASW279" s="1"/>
      <c r="ASX279" s="1"/>
      <c r="ASY279" s="1"/>
      <c r="ASZ279" s="1"/>
      <c r="ATA279" s="1"/>
      <c r="ATB279" s="1"/>
      <c r="ATC279" s="1"/>
      <c r="ATD279" s="1"/>
      <c r="ATE279" s="1"/>
      <c r="ATF279" s="1"/>
      <c r="ATG279" s="1"/>
      <c r="ATH279" s="1"/>
      <c r="ATI279" s="1"/>
      <c r="ATJ279" s="1"/>
      <c r="ATK279" s="1"/>
      <c r="ATL279" s="1"/>
      <c r="ATM279" s="1"/>
      <c r="ATN279" s="1"/>
      <c r="ATO279" s="1"/>
      <c r="ATP279" s="1"/>
      <c r="ATQ279" s="1"/>
      <c r="ATR279" s="1"/>
      <c r="ATS279" s="1"/>
      <c r="ATT279" s="1"/>
      <c r="ATU279" s="1"/>
      <c r="ATV279" s="1"/>
      <c r="ATW279" s="1"/>
      <c r="ATX279" s="1"/>
      <c r="ATY279" s="1"/>
      <c r="ATZ279" s="1"/>
      <c r="AUA279" s="1"/>
      <c r="AUB279" s="1"/>
      <c r="AUC279" s="1"/>
      <c r="AUD279" s="1"/>
      <c r="AUE279" s="1"/>
      <c r="AUF279" s="1"/>
      <c r="AUG279" s="1"/>
      <c r="AUH279" s="1"/>
      <c r="AUI279" s="1"/>
      <c r="AUJ279" s="1"/>
      <c r="AUK279" s="1"/>
      <c r="AUL279" s="1"/>
      <c r="AUM279" s="1"/>
      <c r="AUN279" s="1"/>
      <c r="AUO279" s="1"/>
      <c r="AUP279" s="1"/>
      <c r="AUQ279" s="1"/>
      <c r="AUR279" s="1"/>
      <c r="AUS279" s="1"/>
      <c r="AUT279" s="1"/>
      <c r="AUU279" s="1"/>
      <c r="AUV279" s="1"/>
      <c r="AUW279" s="1"/>
      <c r="AUX279" s="1"/>
      <c r="AUY279" s="1"/>
      <c r="AUZ279" s="1"/>
      <c r="AVA279" s="1"/>
      <c r="AVB279" s="1"/>
      <c r="AVC279" s="1"/>
      <c r="AVD279" s="1"/>
      <c r="AVE279" s="1"/>
      <c r="AVF279" s="1"/>
      <c r="AVG279" s="1"/>
      <c r="AVH279" s="1"/>
      <c r="AVI279" s="1"/>
      <c r="AVJ279" s="1"/>
      <c r="AVK279" s="1"/>
      <c r="AVL279" s="1"/>
      <c r="AVM279" s="1"/>
      <c r="AVN279" s="1"/>
      <c r="AVO279" s="1"/>
      <c r="AVP279" s="1"/>
      <c r="AVQ279" s="1"/>
      <c r="AVR279" s="1"/>
      <c r="AVS279" s="1"/>
      <c r="AVT279" s="1"/>
      <c r="AVU279" s="1"/>
      <c r="AVV279" s="1"/>
      <c r="AVW279" s="1"/>
      <c r="AVX279" s="1"/>
      <c r="AVY279" s="1"/>
      <c r="AVZ279" s="1"/>
      <c r="AWA279" s="1"/>
      <c r="AWB279" s="1"/>
      <c r="AWC279" s="1"/>
      <c r="AWD279" s="1"/>
      <c r="AWE279" s="1"/>
      <c r="AWF279" s="1"/>
      <c r="AWG279" s="1"/>
      <c r="AWH279" s="1"/>
      <c r="AWI279" s="1"/>
      <c r="AWJ279" s="1"/>
      <c r="AWK279" s="1"/>
      <c r="AWL279" s="1"/>
      <c r="AWM279" s="1"/>
      <c r="AWN279" s="1"/>
      <c r="AWO279" s="1"/>
      <c r="AWP279" s="1"/>
      <c r="AWQ279" s="1"/>
      <c r="AWR279" s="1"/>
      <c r="AWS279" s="1"/>
      <c r="AWT279" s="1"/>
      <c r="AWU279" s="1"/>
      <c r="AWV279" s="1"/>
      <c r="AWW279" s="1"/>
      <c r="AWX279" s="1"/>
      <c r="AWY279" s="1"/>
      <c r="AWZ279" s="1"/>
      <c r="AXA279" s="1"/>
      <c r="AXB279" s="1"/>
      <c r="AXC279" s="1"/>
      <c r="AXD279" s="1"/>
      <c r="AXE279" s="1"/>
      <c r="AXF279" s="1"/>
      <c r="AXG279" s="1"/>
      <c r="AXH279" s="1"/>
      <c r="AXI279" s="1"/>
      <c r="AXJ279" s="1"/>
      <c r="AXK279" s="1"/>
      <c r="AXL279" s="1"/>
      <c r="AXM279" s="1"/>
      <c r="AXN279" s="1"/>
      <c r="AXO279" s="1"/>
      <c r="AXP279" s="1"/>
      <c r="AXQ279" s="1"/>
      <c r="AXR279" s="1"/>
      <c r="AXS279" s="1"/>
      <c r="AXT279" s="1"/>
      <c r="AXU279" s="1"/>
      <c r="AXV279" s="1"/>
      <c r="AXW279" s="1"/>
      <c r="AXX279" s="1"/>
      <c r="AXY279" s="1"/>
      <c r="AXZ279" s="1"/>
      <c r="AYA279" s="1"/>
      <c r="AYB279" s="1"/>
      <c r="AYC279" s="1"/>
      <c r="AYD279" s="1"/>
      <c r="AYE279" s="1"/>
      <c r="AYF279" s="1"/>
      <c r="AYG279" s="1"/>
      <c r="AYH279" s="1"/>
      <c r="AYI279" s="1"/>
      <c r="AYJ279" s="1"/>
      <c r="AYK279" s="1"/>
      <c r="AYL279" s="1"/>
      <c r="AYM279" s="1"/>
      <c r="AYN279" s="1"/>
      <c r="AYO279" s="1"/>
      <c r="AYP279" s="1"/>
      <c r="AYQ279" s="1"/>
      <c r="AYR279" s="1"/>
      <c r="AYS279" s="1"/>
      <c r="AYT279" s="1"/>
      <c r="AYU279" s="1"/>
      <c r="AYV279" s="1"/>
      <c r="AYW279" s="1"/>
      <c r="AYX279" s="1"/>
      <c r="AYY279" s="1"/>
      <c r="AYZ279" s="1"/>
      <c r="AZA279" s="1"/>
      <c r="AZB279" s="1"/>
      <c r="AZC279" s="1"/>
      <c r="AZD279" s="1"/>
      <c r="AZE279" s="1"/>
      <c r="AZF279" s="1"/>
      <c r="AZG279" s="1"/>
      <c r="AZH279" s="1"/>
      <c r="AZI279" s="1"/>
      <c r="AZJ279" s="1"/>
      <c r="AZK279" s="1"/>
      <c r="AZL279" s="1"/>
      <c r="AZM279" s="1"/>
      <c r="AZN279" s="1"/>
      <c r="AZO279" s="1"/>
      <c r="AZP279" s="1"/>
      <c r="AZQ279" s="1"/>
      <c r="AZR279" s="1"/>
      <c r="AZS279" s="1"/>
      <c r="AZT279" s="1"/>
      <c r="AZU279" s="1"/>
      <c r="AZV279" s="1"/>
      <c r="AZW279" s="1"/>
      <c r="AZX279" s="1"/>
      <c r="AZY279" s="1"/>
      <c r="AZZ279" s="1"/>
      <c r="BAA279" s="1"/>
      <c r="BAB279" s="1"/>
      <c r="BAC279" s="1"/>
      <c r="BAD279" s="1"/>
      <c r="BAE279" s="1"/>
      <c r="BAF279" s="1"/>
      <c r="BAG279" s="1"/>
      <c r="BAH279" s="1"/>
      <c r="BAI279" s="1"/>
      <c r="BAJ279" s="1"/>
      <c r="BAK279" s="1"/>
      <c r="BAL279" s="1"/>
      <c r="BAM279" s="1"/>
      <c r="BAN279" s="1"/>
      <c r="BAO279" s="1"/>
      <c r="BAP279" s="1"/>
      <c r="BAQ279" s="1"/>
      <c r="BAR279" s="1"/>
      <c r="BAS279" s="1"/>
      <c r="BAT279" s="1"/>
      <c r="BAU279" s="1"/>
      <c r="BAV279" s="1"/>
      <c r="BAW279" s="1"/>
      <c r="BAX279" s="1"/>
      <c r="BAY279" s="1"/>
      <c r="BAZ279" s="1"/>
      <c r="BBA279" s="1"/>
      <c r="BBB279" s="1"/>
      <c r="BBC279" s="1"/>
      <c r="BBD279" s="1"/>
      <c r="BBE279" s="1"/>
      <c r="BBF279" s="1"/>
      <c r="BBG279" s="1"/>
      <c r="BBH279" s="1"/>
      <c r="BBI279" s="1"/>
      <c r="BBJ279" s="1"/>
      <c r="BBK279" s="1"/>
      <c r="BBL279" s="1"/>
      <c r="BBM279" s="1"/>
      <c r="BBN279" s="1"/>
      <c r="BBO279" s="1"/>
      <c r="BBP279" s="1"/>
      <c r="BBQ279" s="1"/>
      <c r="BBR279" s="1"/>
      <c r="BBS279" s="1"/>
      <c r="BBT279" s="1"/>
      <c r="BBU279" s="1"/>
      <c r="BBV279" s="1"/>
      <c r="BBW279" s="1"/>
      <c r="BBX279" s="1"/>
      <c r="BBY279" s="1"/>
      <c r="BBZ279" s="1"/>
      <c r="BCA279" s="1"/>
      <c r="BCB279" s="1"/>
      <c r="BCC279" s="1"/>
      <c r="BCD279" s="1"/>
      <c r="BCE279" s="1"/>
      <c r="BCF279" s="1"/>
      <c r="BCG279" s="1"/>
      <c r="BCH279" s="1"/>
      <c r="BCI279" s="1"/>
      <c r="BCJ279" s="1"/>
      <c r="BCK279" s="1"/>
      <c r="BCL279" s="1"/>
      <c r="BCM279" s="1"/>
      <c r="BCN279" s="1"/>
      <c r="BCO279" s="1"/>
      <c r="BCP279" s="1"/>
      <c r="BCQ279" s="1"/>
      <c r="BCR279" s="1"/>
      <c r="BCS279" s="1"/>
      <c r="BCT279" s="1"/>
      <c r="BCU279" s="1"/>
      <c r="BCV279" s="1"/>
      <c r="BCW279" s="1"/>
      <c r="BCX279" s="1"/>
      <c r="BCY279" s="1"/>
      <c r="BCZ279" s="1"/>
      <c r="BDA279" s="1"/>
      <c r="BDB279" s="1"/>
      <c r="BDC279" s="1"/>
      <c r="BDD279" s="1"/>
      <c r="BDE279" s="1"/>
      <c r="BDF279" s="1"/>
      <c r="BDG279" s="1"/>
      <c r="BDH279" s="1"/>
      <c r="BDI279" s="1"/>
      <c r="BDJ279" s="1"/>
      <c r="BDK279" s="1"/>
      <c r="BDL279" s="1"/>
    </row>
    <row r="280" spans="1:1468" s="10" customFormat="1" x14ac:dyDescent="0.2">
      <c r="B280" s="10" t="s">
        <v>129</v>
      </c>
      <c r="E280" s="2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  <c r="SE280" s="1"/>
      <c r="SF280" s="1"/>
      <c r="SG280" s="1"/>
      <c r="SH280" s="1"/>
      <c r="SI280" s="1"/>
      <c r="SJ280" s="1"/>
      <c r="SK280" s="1"/>
      <c r="SL280" s="1"/>
      <c r="SM280" s="1"/>
      <c r="SN280" s="1"/>
      <c r="SO280" s="1"/>
      <c r="SP280" s="1"/>
      <c r="SQ280" s="1"/>
      <c r="SR280" s="1"/>
      <c r="SS280" s="1"/>
      <c r="ST280" s="1"/>
      <c r="SU280" s="1"/>
      <c r="SV280" s="1"/>
      <c r="SW280" s="1"/>
      <c r="SX280" s="1"/>
      <c r="SY280" s="1"/>
      <c r="SZ280" s="1"/>
      <c r="TA280" s="1"/>
      <c r="TB280" s="1"/>
      <c r="TC280" s="1"/>
      <c r="TD280" s="1"/>
      <c r="TE280" s="1"/>
      <c r="TF280" s="1"/>
      <c r="TG280" s="1"/>
      <c r="TH280" s="1"/>
      <c r="TI280" s="1"/>
      <c r="TJ280" s="1"/>
      <c r="TK280" s="1"/>
      <c r="TL280" s="1"/>
      <c r="TM280" s="1"/>
      <c r="TN280" s="1"/>
      <c r="TO280" s="1"/>
      <c r="TP280" s="1"/>
      <c r="TQ280" s="1"/>
      <c r="TR280" s="1"/>
      <c r="TS280" s="1"/>
      <c r="TT280" s="1"/>
      <c r="TU280" s="1"/>
      <c r="TV280" s="1"/>
      <c r="TW280" s="1"/>
      <c r="TX280" s="1"/>
      <c r="TY280" s="1"/>
      <c r="TZ280" s="1"/>
      <c r="UA280" s="1"/>
      <c r="UB280" s="1"/>
      <c r="UC280" s="1"/>
      <c r="UD280" s="1"/>
      <c r="UE280" s="1"/>
      <c r="UF280" s="1"/>
      <c r="UG280" s="1"/>
      <c r="UH280" s="1"/>
      <c r="UI280" s="1"/>
      <c r="UJ280" s="1"/>
      <c r="UK280" s="1"/>
      <c r="UL280" s="1"/>
      <c r="UM280" s="1"/>
      <c r="UN280" s="1"/>
      <c r="UO280" s="1"/>
      <c r="UP280" s="1"/>
      <c r="UQ280" s="1"/>
      <c r="UR280" s="1"/>
      <c r="US280" s="1"/>
      <c r="UT280" s="1"/>
      <c r="UU280" s="1"/>
      <c r="UV280" s="1"/>
      <c r="UW280" s="1"/>
      <c r="UX280" s="1"/>
      <c r="UY280" s="1"/>
      <c r="UZ280" s="1"/>
      <c r="VA280" s="1"/>
      <c r="VB280" s="1"/>
      <c r="VC280" s="1"/>
      <c r="VD280" s="1"/>
      <c r="VE280" s="1"/>
      <c r="VF280" s="1"/>
      <c r="VG280" s="1"/>
      <c r="VH280" s="1"/>
      <c r="VI280" s="1"/>
      <c r="VJ280" s="1"/>
      <c r="VK280" s="1"/>
      <c r="VL280" s="1"/>
      <c r="VM280" s="1"/>
      <c r="VN280" s="1"/>
      <c r="VO280" s="1"/>
      <c r="VP280" s="1"/>
      <c r="VQ280" s="1"/>
      <c r="VR280" s="1"/>
      <c r="VS280" s="1"/>
      <c r="VT280" s="1"/>
      <c r="VU280" s="1"/>
      <c r="VV280" s="1"/>
      <c r="VW280" s="1"/>
      <c r="VX280" s="1"/>
      <c r="VY280" s="1"/>
      <c r="VZ280" s="1"/>
      <c r="WA280" s="1"/>
      <c r="WB280" s="1"/>
      <c r="WC280" s="1"/>
      <c r="WD280" s="1"/>
      <c r="WE280" s="1"/>
      <c r="WF280" s="1"/>
      <c r="WG280" s="1"/>
      <c r="WH280" s="1"/>
      <c r="WI280" s="1"/>
      <c r="WJ280" s="1"/>
      <c r="WK280" s="1"/>
      <c r="WL280" s="1"/>
      <c r="WM280" s="1"/>
      <c r="WN280" s="1"/>
      <c r="WO280" s="1"/>
      <c r="WP280" s="1"/>
      <c r="WQ280" s="1"/>
      <c r="WR280" s="1"/>
      <c r="WS280" s="1"/>
      <c r="WT280" s="1"/>
      <c r="WU280" s="1"/>
      <c r="WV280" s="1"/>
      <c r="WW280" s="1"/>
      <c r="WX280" s="1"/>
      <c r="WY280" s="1"/>
      <c r="WZ280" s="1"/>
      <c r="XA280" s="1"/>
      <c r="XB280" s="1"/>
      <c r="XC280" s="1"/>
      <c r="XD280" s="1"/>
      <c r="XE280" s="1"/>
      <c r="XF280" s="1"/>
      <c r="XG280" s="1"/>
      <c r="XH280" s="1"/>
      <c r="XI280" s="1"/>
      <c r="XJ280" s="1"/>
      <c r="XK280" s="1"/>
      <c r="XL280" s="1"/>
      <c r="XM280" s="1"/>
      <c r="XN280" s="1"/>
      <c r="XO280" s="1"/>
      <c r="XP280" s="1"/>
      <c r="XQ280" s="1"/>
      <c r="XR280" s="1"/>
      <c r="XS280" s="1"/>
      <c r="XT280" s="1"/>
      <c r="XU280" s="1"/>
      <c r="XV280" s="1"/>
      <c r="XW280" s="1"/>
      <c r="XX280" s="1"/>
      <c r="XY280" s="1"/>
      <c r="XZ280" s="1"/>
      <c r="YA280" s="1"/>
      <c r="YB280" s="1"/>
      <c r="YC280" s="1"/>
      <c r="YD280" s="1"/>
      <c r="YE280" s="1"/>
      <c r="YF280" s="1"/>
      <c r="YG280" s="1"/>
      <c r="YH280" s="1"/>
      <c r="YI280" s="1"/>
      <c r="YJ280" s="1"/>
      <c r="YK280" s="1"/>
      <c r="YL280" s="1"/>
      <c r="YM280" s="1"/>
      <c r="YN280" s="1"/>
      <c r="YO280" s="1"/>
      <c r="YP280" s="1"/>
      <c r="YQ280" s="1"/>
      <c r="YR280" s="1"/>
      <c r="YS280" s="1"/>
      <c r="YT280" s="1"/>
      <c r="YU280" s="1"/>
      <c r="YV280" s="1"/>
      <c r="YW280" s="1"/>
      <c r="YX280" s="1"/>
      <c r="YY280" s="1"/>
      <c r="YZ280" s="1"/>
      <c r="ZA280" s="1"/>
      <c r="ZB280" s="1"/>
      <c r="ZC280" s="1"/>
      <c r="ZD280" s="1"/>
      <c r="ZE280" s="1"/>
      <c r="ZF280" s="1"/>
      <c r="ZG280" s="1"/>
      <c r="ZH280" s="1"/>
      <c r="ZI280" s="1"/>
      <c r="ZJ280" s="1"/>
      <c r="ZK280" s="1"/>
      <c r="ZL280" s="1"/>
      <c r="ZM280" s="1"/>
      <c r="ZN280" s="1"/>
      <c r="ZO280" s="1"/>
      <c r="ZP280" s="1"/>
      <c r="ZQ280" s="1"/>
      <c r="ZR280" s="1"/>
      <c r="ZS280" s="1"/>
      <c r="ZT280" s="1"/>
      <c r="ZU280" s="1"/>
      <c r="ZV280" s="1"/>
      <c r="ZW280" s="1"/>
      <c r="ZX280" s="1"/>
      <c r="ZY280" s="1"/>
      <c r="ZZ280" s="1"/>
      <c r="AAA280" s="1"/>
      <c r="AAB280" s="1"/>
      <c r="AAC280" s="1"/>
      <c r="AAD280" s="1"/>
      <c r="AAE280" s="1"/>
      <c r="AAF280" s="1"/>
      <c r="AAG280" s="1"/>
      <c r="AAH280" s="1"/>
      <c r="AAI280" s="1"/>
      <c r="AAJ280" s="1"/>
      <c r="AAK280" s="1"/>
      <c r="AAL280" s="1"/>
      <c r="AAM280" s="1"/>
      <c r="AAN280" s="1"/>
      <c r="AAO280" s="1"/>
      <c r="AAP280" s="1"/>
      <c r="AAQ280" s="1"/>
      <c r="AAR280" s="1"/>
      <c r="AAS280" s="1"/>
      <c r="AAT280" s="1"/>
      <c r="AAU280" s="1"/>
      <c r="AAV280" s="1"/>
      <c r="AAW280" s="1"/>
      <c r="AAX280" s="1"/>
      <c r="AAY280" s="1"/>
      <c r="AAZ280" s="1"/>
      <c r="ABA280" s="1"/>
      <c r="ABB280" s="1"/>
      <c r="ABC280" s="1"/>
      <c r="ABD280" s="1"/>
      <c r="ABE280" s="1"/>
      <c r="ABF280" s="1"/>
      <c r="ABG280" s="1"/>
      <c r="ABH280" s="1"/>
      <c r="ABI280" s="1"/>
      <c r="ABJ280" s="1"/>
      <c r="ABK280" s="1"/>
      <c r="ABL280" s="1"/>
      <c r="ABM280" s="1"/>
      <c r="ABN280" s="1"/>
      <c r="ABO280" s="1"/>
      <c r="ABP280" s="1"/>
      <c r="ABQ280" s="1"/>
      <c r="ABR280" s="1"/>
      <c r="ABS280" s="1"/>
      <c r="ABT280" s="1"/>
      <c r="ABU280" s="1"/>
      <c r="ABV280" s="1"/>
      <c r="ABW280" s="1"/>
      <c r="ABX280" s="1"/>
      <c r="ABY280" s="1"/>
      <c r="ABZ280" s="1"/>
      <c r="ACA280" s="1"/>
      <c r="ACB280" s="1"/>
      <c r="ACC280" s="1"/>
      <c r="ACD280" s="1"/>
      <c r="ACE280" s="1"/>
      <c r="ACF280" s="1"/>
      <c r="ACG280" s="1"/>
      <c r="ACH280" s="1"/>
      <c r="ACI280" s="1"/>
      <c r="ACJ280" s="1"/>
      <c r="ACK280" s="1"/>
      <c r="ACL280" s="1"/>
      <c r="ACM280" s="1"/>
      <c r="ACN280" s="1"/>
      <c r="ACO280" s="1"/>
      <c r="ACP280" s="1"/>
      <c r="ACQ280" s="1"/>
      <c r="ACR280" s="1"/>
      <c r="ACS280" s="1"/>
      <c r="ACT280" s="1"/>
      <c r="ACU280" s="1"/>
      <c r="ACV280" s="1"/>
      <c r="ACW280" s="1"/>
      <c r="ACX280" s="1"/>
      <c r="ACY280" s="1"/>
      <c r="ACZ280" s="1"/>
      <c r="ADA280" s="1"/>
      <c r="ADB280" s="1"/>
      <c r="ADC280" s="1"/>
      <c r="ADD280" s="1"/>
      <c r="ADE280" s="1"/>
      <c r="ADF280" s="1"/>
      <c r="ADG280" s="1"/>
      <c r="ADH280" s="1"/>
      <c r="ADI280" s="1"/>
      <c r="ADJ280" s="1"/>
      <c r="ADK280" s="1"/>
      <c r="ADL280" s="1"/>
      <c r="ADM280" s="1"/>
      <c r="ADN280" s="1"/>
      <c r="ADO280" s="1"/>
      <c r="ADP280" s="1"/>
      <c r="ADQ280" s="1"/>
      <c r="ADR280" s="1"/>
      <c r="ADS280" s="1"/>
      <c r="ADT280" s="1"/>
      <c r="ADU280" s="1"/>
      <c r="ADV280" s="1"/>
      <c r="ADW280" s="1"/>
      <c r="ADX280" s="1"/>
      <c r="ADY280" s="1"/>
      <c r="ADZ280" s="1"/>
      <c r="AEA280" s="1"/>
      <c r="AEB280" s="1"/>
      <c r="AEC280" s="1"/>
      <c r="AED280" s="1"/>
      <c r="AEE280" s="1"/>
      <c r="AEF280" s="1"/>
      <c r="AEG280" s="1"/>
      <c r="AEH280" s="1"/>
      <c r="AEI280" s="1"/>
      <c r="AEJ280" s="1"/>
      <c r="AEK280" s="1"/>
      <c r="AEL280" s="1"/>
      <c r="AEM280" s="1"/>
      <c r="AEN280" s="1"/>
      <c r="AEO280" s="1"/>
      <c r="AEP280" s="1"/>
      <c r="AEQ280" s="1"/>
      <c r="AER280" s="1"/>
      <c r="AES280" s="1"/>
      <c r="AET280" s="1"/>
      <c r="AEU280" s="1"/>
      <c r="AEV280" s="1"/>
      <c r="AEW280" s="1"/>
      <c r="AEX280" s="1"/>
      <c r="AEY280" s="1"/>
      <c r="AEZ280" s="1"/>
      <c r="AFA280" s="1"/>
      <c r="AFB280" s="1"/>
      <c r="AFC280" s="1"/>
      <c r="AFD280" s="1"/>
      <c r="AFE280" s="1"/>
      <c r="AFF280" s="1"/>
      <c r="AFG280" s="1"/>
      <c r="AFH280" s="1"/>
      <c r="AFI280" s="1"/>
      <c r="AFJ280" s="1"/>
      <c r="AFK280" s="1"/>
      <c r="AFL280" s="1"/>
      <c r="AFM280" s="1"/>
      <c r="AFN280" s="1"/>
      <c r="AFO280" s="1"/>
      <c r="AFP280" s="1"/>
      <c r="AFQ280" s="1"/>
      <c r="AFR280" s="1"/>
      <c r="AFS280" s="1"/>
      <c r="AFT280" s="1"/>
      <c r="AFU280" s="1"/>
      <c r="AFV280" s="1"/>
      <c r="AFW280" s="1"/>
      <c r="AFX280" s="1"/>
      <c r="AFY280" s="1"/>
      <c r="AFZ280" s="1"/>
      <c r="AGA280" s="1"/>
      <c r="AGB280" s="1"/>
      <c r="AGC280" s="1"/>
      <c r="AGD280" s="1"/>
      <c r="AGE280" s="1"/>
      <c r="AGF280" s="1"/>
      <c r="AGG280" s="1"/>
      <c r="AGH280" s="1"/>
      <c r="AGI280" s="1"/>
      <c r="AGJ280" s="1"/>
      <c r="AGK280" s="1"/>
      <c r="AGL280" s="1"/>
      <c r="AGM280" s="1"/>
      <c r="AGN280" s="1"/>
      <c r="AGO280" s="1"/>
      <c r="AGP280" s="1"/>
      <c r="AGQ280" s="1"/>
      <c r="AGR280" s="1"/>
      <c r="AGS280" s="1"/>
      <c r="AGT280" s="1"/>
      <c r="AGU280" s="1"/>
      <c r="AGV280" s="1"/>
      <c r="AGW280" s="1"/>
      <c r="AGX280" s="1"/>
      <c r="AGY280" s="1"/>
      <c r="AGZ280" s="1"/>
      <c r="AHA280" s="1"/>
      <c r="AHB280" s="1"/>
      <c r="AHC280" s="1"/>
      <c r="AHD280" s="1"/>
      <c r="AHE280" s="1"/>
      <c r="AHF280" s="1"/>
      <c r="AHG280" s="1"/>
      <c r="AHH280" s="1"/>
      <c r="AHI280" s="1"/>
      <c r="AHJ280" s="1"/>
      <c r="AHK280" s="1"/>
      <c r="AHL280" s="1"/>
      <c r="AHM280" s="1"/>
      <c r="AHN280" s="1"/>
      <c r="AHO280" s="1"/>
      <c r="AHP280" s="1"/>
      <c r="AHQ280" s="1"/>
      <c r="AHR280" s="1"/>
      <c r="AHS280" s="1"/>
      <c r="AHT280" s="1"/>
      <c r="AHU280" s="1"/>
      <c r="AHV280" s="1"/>
      <c r="AHW280" s="1"/>
      <c r="AHX280" s="1"/>
      <c r="AHY280" s="1"/>
      <c r="AHZ280" s="1"/>
      <c r="AIA280" s="1"/>
      <c r="AIB280" s="1"/>
      <c r="AIC280" s="1"/>
      <c r="AID280" s="1"/>
      <c r="AIE280" s="1"/>
      <c r="AIF280" s="1"/>
      <c r="AIG280" s="1"/>
      <c r="AIH280" s="1"/>
      <c r="AII280" s="1"/>
      <c r="AIJ280" s="1"/>
      <c r="AIK280" s="1"/>
      <c r="AIL280" s="1"/>
      <c r="AIM280" s="1"/>
      <c r="AIN280" s="1"/>
      <c r="AIO280" s="1"/>
      <c r="AIP280" s="1"/>
      <c r="AIQ280" s="1"/>
      <c r="AIR280" s="1"/>
      <c r="AIS280" s="1"/>
      <c r="AIT280" s="1"/>
      <c r="AIU280" s="1"/>
      <c r="AIV280" s="1"/>
      <c r="AIW280" s="1"/>
      <c r="AIX280" s="1"/>
      <c r="AIY280" s="1"/>
      <c r="AIZ280" s="1"/>
      <c r="AJA280" s="1"/>
      <c r="AJB280" s="1"/>
      <c r="AJC280" s="1"/>
      <c r="AJD280" s="1"/>
      <c r="AJE280" s="1"/>
      <c r="AJF280" s="1"/>
      <c r="AJG280" s="1"/>
      <c r="AJH280" s="1"/>
      <c r="AJI280" s="1"/>
      <c r="AJJ280" s="1"/>
      <c r="AJK280" s="1"/>
      <c r="AJL280" s="1"/>
      <c r="AJM280" s="1"/>
      <c r="AJN280" s="1"/>
      <c r="AJO280" s="1"/>
      <c r="AJP280" s="1"/>
      <c r="AJQ280" s="1"/>
      <c r="AJR280" s="1"/>
      <c r="AJS280" s="1"/>
      <c r="AJT280" s="1"/>
      <c r="AJU280" s="1"/>
      <c r="AJV280" s="1"/>
      <c r="AJW280" s="1"/>
      <c r="AJX280" s="1"/>
      <c r="AJY280" s="1"/>
      <c r="AJZ280" s="1"/>
      <c r="AKA280" s="1"/>
      <c r="AKB280" s="1"/>
      <c r="AKC280" s="1"/>
      <c r="AKD280" s="1"/>
      <c r="AKE280" s="1"/>
      <c r="AKF280" s="1"/>
      <c r="AKG280" s="1"/>
      <c r="AKH280" s="1"/>
      <c r="AKI280" s="1"/>
      <c r="AKJ280" s="1"/>
      <c r="AKK280" s="1"/>
      <c r="AKL280" s="1"/>
      <c r="AKM280" s="1"/>
      <c r="AKN280" s="1"/>
      <c r="AKO280" s="1"/>
      <c r="AKP280" s="1"/>
      <c r="AKQ280" s="1"/>
      <c r="AKR280" s="1"/>
      <c r="AKS280" s="1"/>
      <c r="AKT280" s="1"/>
      <c r="AKU280" s="1"/>
      <c r="AKV280" s="1"/>
      <c r="AKW280" s="1"/>
      <c r="AKX280" s="1"/>
      <c r="AKY280" s="1"/>
      <c r="AKZ280" s="1"/>
      <c r="ALA280" s="1"/>
      <c r="ALB280" s="1"/>
      <c r="ALC280" s="1"/>
      <c r="ALD280" s="1"/>
      <c r="ALE280" s="1"/>
      <c r="ALF280" s="1"/>
      <c r="ALG280" s="1"/>
      <c r="ALH280" s="1"/>
      <c r="ALI280" s="1"/>
      <c r="ALJ280" s="1"/>
      <c r="ALK280" s="1"/>
      <c r="ALL280" s="1"/>
      <c r="ALM280" s="1"/>
      <c r="ALN280" s="1"/>
      <c r="ALO280" s="1"/>
      <c r="ALP280" s="1"/>
      <c r="ALQ280" s="1"/>
      <c r="ALR280" s="1"/>
      <c r="ALS280" s="1"/>
      <c r="ALT280" s="1"/>
      <c r="ALU280" s="1"/>
      <c r="ALV280" s="1"/>
      <c r="ALW280" s="1"/>
      <c r="ALX280" s="1"/>
      <c r="ALY280" s="1"/>
      <c r="ALZ280" s="1"/>
      <c r="AMA280" s="1"/>
      <c r="AMB280" s="1"/>
      <c r="AMC280" s="1"/>
      <c r="AMD280" s="1"/>
      <c r="AME280" s="1"/>
      <c r="AMF280" s="1"/>
      <c r="AMG280" s="1"/>
      <c r="AMH280" s="1"/>
      <c r="AMI280" s="1"/>
      <c r="AMJ280" s="1"/>
      <c r="AMK280" s="1"/>
      <c r="AML280" s="1"/>
      <c r="AMM280" s="1"/>
      <c r="AMN280" s="1"/>
      <c r="AMO280" s="1"/>
      <c r="AMP280" s="1"/>
      <c r="AMQ280" s="1"/>
      <c r="AMR280" s="1"/>
      <c r="AMS280" s="1"/>
      <c r="AMT280" s="1"/>
      <c r="AMU280" s="1"/>
      <c r="AMV280" s="1"/>
      <c r="AMW280" s="1"/>
      <c r="AMX280" s="1"/>
      <c r="AMY280" s="1"/>
      <c r="AMZ280" s="1"/>
      <c r="ANA280" s="1"/>
      <c r="ANB280" s="1"/>
      <c r="ANC280" s="1"/>
      <c r="AND280" s="1"/>
      <c r="ANE280" s="1"/>
      <c r="ANF280" s="1"/>
      <c r="ANG280" s="1"/>
      <c r="ANH280" s="1"/>
      <c r="ANI280" s="1"/>
      <c r="ANJ280" s="1"/>
      <c r="ANK280" s="1"/>
      <c r="ANL280" s="1"/>
      <c r="ANM280" s="1"/>
      <c r="ANN280" s="1"/>
      <c r="ANO280" s="1"/>
      <c r="ANP280" s="1"/>
      <c r="ANQ280" s="1"/>
      <c r="ANR280" s="1"/>
      <c r="ANS280" s="1"/>
      <c r="ANT280" s="1"/>
      <c r="ANU280" s="1"/>
      <c r="ANV280" s="1"/>
      <c r="ANW280" s="1"/>
      <c r="ANX280" s="1"/>
      <c r="ANY280" s="1"/>
      <c r="ANZ280" s="1"/>
      <c r="AOA280" s="1"/>
      <c r="AOB280" s="1"/>
      <c r="AOC280" s="1"/>
      <c r="AOD280" s="1"/>
      <c r="AOE280" s="1"/>
      <c r="AOF280" s="1"/>
      <c r="AOG280" s="1"/>
      <c r="AOH280" s="1"/>
      <c r="AOI280" s="1"/>
      <c r="AOJ280" s="1"/>
      <c r="AOK280" s="1"/>
      <c r="AOL280" s="1"/>
      <c r="AOM280" s="1"/>
      <c r="AON280" s="1"/>
      <c r="AOO280" s="1"/>
      <c r="AOP280" s="1"/>
      <c r="AOQ280" s="1"/>
      <c r="AOR280" s="1"/>
      <c r="AOS280" s="1"/>
      <c r="AOT280" s="1"/>
      <c r="AOU280" s="1"/>
      <c r="AOV280" s="1"/>
      <c r="AOW280" s="1"/>
      <c r="AOX280" s="1"/>
      <c r="AOY280" s="1"/>
      <c r="AOZ280" s="1"/>
      <c r="APA280" s="1"/>
      <c r="APB280" s="1"/>
      <c r="APC280" s="1"/>
      <c r="APD280" s="1"/>
      <c r="APE280" s="1"/>
      <c r="APF280" s="1"/>
      <c r="APG280" s="1"/>
      <c r="APH280" s="1"/>
      <c r="API280" s="1"/>
      <c r="APJ280" s="1"/>
      <c r="APK280" s="1"/>
      <c r="APL280" s="1"/>
      <c r="APM280" s="1"/>
      <c r="APN280" s="1"/>
      <c r="APO280" s="1"/>
      <c r="APP280" s="1"/>
      <c r="APQ280" s="1"/>
      <c r="APR280" s="1"/>
      <c r="APS280" s="1"/>
      <c r="APT280" s="1"/>
      <c r="APU280" s="1"/>
      <c r="APV280" s="1"/>
      <c r="APW280" s="1"/>
      <c r="APX280" s="1"/>
      <c r="APY280" s="1"/>
      <c r="APZ280" s="1"/>
      <c r="AQA280" s="1"/>
      <c r="AQB280" s="1"/>
      <c r="AQC280" s="1"/>
      <c r="AQD280" s="1"/>
      <c r="AQE280" s="1"/>
      <c r="AQF280" s="1"/>
      <c r="AQG280" s="1"/>
      <c r="AQH280" s="1"/>
      <c r="AQI280" s="1"/>
      <c r="AQJ280" s="1"/>
      <c r="AQK280" s="1"/>
      <c r="AQL280" s="1"/>
      <c r="AQM280" s="1"/>
      <c r="AQN280" s="1"/>
      <c r="AQO280" s="1"/>
      <c r="AQP280" s="1"/>
      <c r="AQQ280" s="1"/>
      <c r="AQR280" s="1"/>
      <c r="AQS280" s="1"/>
      <c r="AQT280" s="1"/>
      <c r="AQU280" s="1"/>
      <c r="AQV280" s="1"/>
      <c r="AQW280" s="1"/>
      <c r="AQX280" s="1"/>
      <c r="AQY280" s="1"/>
      <c r="AQZ280" s="1"/>
      <c r="ARA280" s="1"/>
      <c r="ARB280" s="1"/>
      <c r="ARC280" s="1"/>
      <c r="ARD280" s="1"/>
      <c r="ARE280" s="1"/>
      <c r="ARF280" s="1"/>
      <c r="ARG280" s="1"/>
      <c r="ARH280" s="1"/>
      <c r="ARI280" s="1"/>
      <c r="ARJ280" s="1"/>
      <c r="ARK280" s="1"/>
      <c r="ARL280" s="1"/>
      <c r="ARM280" s="1"/>
      <c r="ARN280" s="1"/>
      <c r="ARO280" s="1"/>
      <c r="ARP280" s="1"/>
      <c r="ARQ280" s="1"/>
      <c r="ARR280" s="1"/>
      <c r="ARS280" s="1"/>
      <c r="ART280" s="1"/>
      <c r="ARU280" s="1"/>
      <c r="ARV280" s="1"/>
      <c r="ARW280" s="1"/>
      <c r="ARX280" s="1"/>
      <c r="ARY280" s="1"/>
      <c r="ARZ280" s="1"/>
      <c r="ASA280" s="1"/>
      <c r="ASB280" s="1"/>
      <c r="ASC280" s="1"/>
      <c r="ASD280" s="1"/>
      <c r="ASE280" s="1"/>
      <c r="ASF280" s="1"/>
      <c r="ASG280" s="1"/>
      <c r="ASH280" s="1"/>
      <c r="ASI280" s="1"/>
      <c r="ASJ280" s="1"/>
      <c r="ASK280" s="1"/>
      <c r="ASL280" s="1"/>
      <c r="ASM280" s="1"/>
      <c r="ASN280" s="1"/>
      <c r="ASO280" s="1"/>
      <c r="ASP280" s="1"/>
      <c r="ASQ280" s="1"/>
      <c r="ASR280" s="1"/>
      <c r="ASS280" s="1"/>
      <c r="AST280" s="1"/>
      <c r="ASU280" s="1"/>
      <c r="ASV280" s="1"/>
      <c r="ASW280" s="1"/>
      <c r="ASX280" s="1"/>
      <c r="ASY280" s="1"/>
      <c r="ASZ280" s="1"/>
      <c r="ATA280" s="1"/>
      <c r="ATB280" s="1"/>
      <c r="ATC280" s="1"/>
      <c r="ATD280" s="1"/>
      <c r="ATE280" s="1"/>
      <c r="ATF280" s="1"/>
      <c r="ATG280" s="1"/>
      <c r="ATH280" s="1"/>
      <c r="ATI280" s="1"/>
      <c r="ATJ280" s="1"/>
      <c r="ATK280" s="1"/>
      <c r="ATL280" s="1"/>
      <c r="ATM280" s="1"/>
      <c r="ATN280" s="1"/>
      <c r="ATO280" s="1"/>
      <c r="ATP280" s="1"/>
      <c r="ATQ280" s="1"/>
      <c r="ATR280" s="1"/>
      <c r="ATS280" s="1"/>
      <c r="ATT280" s="1"/>
      <c r="ATU280" s="1"/>
      <c r="ATV280" s="1"/>
      <c r="ATW280" s="1"/>
      <c r="ATX280" s="1"/>
      <c r="ATY280" s="1"/>
      <c r="ATZ280" s="1"/>
      <c r="AUA280" s="1"/>
      <c r="AUB280" s="1"/>
      <c r="AUC280" s="1"/>
      <c r="AUD280" s="1"/>
      <c r="AUE280" s="1"/>
      <c r="AUF280" s="1"/>
      <c r="AUG280" s="1"/>
      <c r="AUH280" s="1"/>
      <c r="AUI280" s="1"/>
      <c r="AUJ280" s="1"/>
      <c r="AUK280" s="1"/>
      <c r="AUL280" s="1"/>
      <c r="AUM280" s="1"/>
      <c r="AUN280" s="1"/>
      <c r="AUO280" s="1"/>
      <c r="AUP280" s="1"/>
      <c r="AUQ280" s="1"/>
      <c r="AUR280" s="1"/>
      <c r="AUS280" s="1"/>
      <c r="AUT280" s="1"/>
      <c r="AUU280" s="1"/>
      <c r="AUV280" s="1"/>
      <c r="AUW280" s="1"/>
      <c r="AUX280" s="1"/>
      <c r="AUY280" s="1"/>
      <c r="AUZ280" s="1"/>
      <c r="AVA280" s="1"/>
      <c r="AVB280" s="1"/>
      <c r="AVC280" s="1"/>
      <c r="AVD280" s="1"/>
      <c r="AVE280" s="1"/>
      <c r="AVF280" s="1"/>
      <c r="AVG280" s="1"/>
      <c r="AVH280" s="1"/>
      <c r="AVI280" s="1"/>
      <c r="AVJ280" s="1"/>
      <c r="AVK280" s="1"/>
      <c r="AVL280" s="1"/>
      <c r="AVM280" s="1"/>
      <c r="AVN280" s="1"/>
      <c r="AVO280" s="1"/>
      <c r="AVP280" s="1"/>
      <c r="AVQ280" s="1"/>
      <c r="AVR280" s="1"/>
      <c r="AVS280" s="1"/>
      <c r="AVT280" s="1"/>
      <c r="AVU280" s="1"/>
      <c r="AVV280" s="1"/>
      <c r="AVW280" s="1"/>
      <c r="AVX280" s="1"/>
      <c r="AVY280" s="1"/>
      <c r="AVZ280" s="1"/>
      <c r="AWA280" s="1"/>
      <c r="AWB280" s="1"/>
      <c r="AWC280" s="1"/>
      <c r="AWD280" s="1"/>
      <c r="AWE280" s="1"/>
      <c r="AWF280" s="1"/>
      <c r="AWG280" s="1"/>
      <c r="AWH280" s="1"/>
      <c r="AWI280" s="1"/>
      <c r="AWJ280" s="1"/>
      <c r="AWK280" s="1"/>
      <c r="AWL280" s="1"/>
      <c r="AWM280" s="1"/>
      <c r="AWN280" s="1"/>
      <c r="AWO280" s="1"/>
      <c r="AWP280" s="1"/>
      <c r="AWQ280" s="1"/>
      <c r="AWR280" s="1"/>
      <c r="AWS280" s="1"/>
      <c r="AWT280" s="1"/>
      <c r="AWU280" s="1"/>
      <c r="AWV280" s="1"/>
      <c r="AWW280" s="1"/>
      <c r="AWX280" s="1"/>
      <c r="AWY280" s="1"/>
      <c r="AWZ280" s="1"/>
      <c r="AXA280" s="1"/>
      <c r="AXB280" s="1"/>
      <c r="AXC280" s="1"/>
      <c r="AXD280" s="1"/>
      <c r="AXE280" s="1"/>
      <c r="AXF280" s="1"/>
      <c r="AXG280" s="1"/>
      <c r="AXH280" s="1"/>
      <c r="AXI280" s="1"/>
      <c r="AXJ280" s="1"/>
      <c r="AXK280" s="1"/>
      <c r="AXL280" s="1"/>
      <c r="AXM280" s="1"/>
      <c r="AXN280" s="1"/>
      <c r="AXO280" s="1"/>
      <c r="AXP280" s="1"/>
      <c r="AXQ280" s="1"/>
      <c r="AXR280" s="1"/>
      <c r="AXS280" s="1"/>
      <c r="AXT280" s="1"/>
      <c r="AXU280" s="1"/>
      <c r="AXV280" s="1"/>
      <c r="AXW280" s="1"/>
      <c r="AXX280" s="1"/>
      <c r="AXY280" s="1"/>
      <c r="AXZ280" s="1"/>
      <c r="AYA280" s="1"/>
      <c r="AYB280" s="1"/>
      <c r="AYC280" s="1"/>
      <c r="AYD280" s="1"/>
      <c r="AYE280" s="1"/>
      <c r="AYF280" s="1"/>
      <c r="AYG280" s="1"/>
      <c r="AYH280" s="1"/>
      <c r="AYI280" s="1"/>
      <c r="AYJ280" s="1"/>
      <c r="AYK280" s="1"/>
      <c r="AYL280" s="1"/>
      <c r="AYM280" s="1"/>
      <c r="AYN280" s="1"/>
      <c r="AYO280" s="1"/>
      <c r="AYP280" s="1"/>
      <c r="AYQ280" s="1"/>
      <c r="AYR280" s="1"/>
      <c r="AYS280" s="1"/>
      <c r="AYT280" s="1"/>
      <c r="AYU280" s="1"/>
      <c r="AYV280" s="1"/>
      <c r="AYW280" s="1"/>
      <c r="AYX280" s="1"/>
      <c r="AYY280" s="1"/>
      <c r="AYZ280" s="1"/>
      <c r="AZA280" s="1"/>
      <c r="AZB280" s="1"/>
      <c r="AZC280" s="1"/>
      <c r="AZD280" s="1"/>
      <c r="AZE280" s="1"/>
      <c r="AZF280" s="1"/>
      <c r="AZG280" s="1"/>
      <c r="AZH280" s="1"/>
      <c r="AZI280" s="1"/>
      <c r="AZJ280" s="1"/>
      <c r="AZK280" s="1"/>
      <c r="AZL280" s="1"/>
      <c r="AZM280" s="1"/>
      <c r="AZN280" s="1"/>
      <c r="AZO280" s="1"/>
      <c r="AZP280" s="1"/>
      <c r="AZQ280" s="1"/>
      <c r="AZR280" s="1"/>
      <c r="AZS280" s="1"/>
      <c r="AZT280" s="1"/>
      <c r="AZU280" s="1"/>
      <c r="AZV280" s="1"/>
      <c r="AZW280" s="1"/>
      <c r="AZX280" s="1"/>
      <c r="AZY280" s="1"/>
      <c r="AZZ280" s="1"/>
      <c r="BAA280" s="1"/>
      <c r="BAB280" s="1"/>
      <c r="BAC280" s="1"/>
      <c r="BAD280" s="1"/>
      <c r="BAE280" s="1"/>
      <c r="BAF280" s="1"/>
      <c r="BAG280" s="1"/>
      <c r="BAH280" s="1"/>
      <c r="BAI280" s="1"/>
      <c r="BAJ280" s="1"/>
      <c r="BAK280" s="1"/>
      <c r="BAL280" s="1"/>
      <c r="BAM280" s="1"/>
      <c r="BAN280" s="1"/>
      <c r="BAO280" s="1"/>
      <c r="BAP280" s="1"/>
      <c r="BAQ280" s="1"/>
      <c r="BAR280" s="1"/>
      <c r="BAS280" s="1"/>
      <c r="BAT280" s="1"/>
      <c r="BAU280" s="1"/>
      <c r="BAV280" s="1"/>
      <c r="BAW280" s="1"/>
      <c r="BAX280" s="1"/>
      <c r="BAY280" s="1"/>
      <c r="BAZ280" s="1"/>
      <c r="BBA280" s="1"/>
      <c r="BBB280" s="1"/>
      <c r="BBC280" s="1"/>
      <c r="BBD280" s="1"/>
      <c r="BBE280" s="1"/>
      <c r="BBF280" s="1"/>
      <c r="BBG280" s="1"/>
      <c r="BBH280" s="1"/>
      <c r="BBI280" s="1"/>
      <c r="BBJ280" s="1"/>
      <c r="BBK280" s="1"/>
      <c r="BBL280" s="1"/>
      <c r="BBM280" s="1"/>
      <c r="BBN280" s="1"/>
      <c r="BBO280" s="1"/>
      <c r="BBP280" s="1"/>
      <c r="BBQ280" s="1"/>
      <c r="BBR280" s="1"/>
      <c r="BBS280" s="1"/>
      <c r="BBT280" s="1"/>
      <c r="BBU280" s="1"/>
      <c r="BBV280" s="1"/>
      <c r="BBW280" s="1"/>
      <c r="BBX280" s="1"/>
      <c r="BBY280" s="1"/>
      <c r="BBZ280" s="1"/>
      <c r="BCA280" s="1"/>
      <c r="BCB280" s="1"/>
      <c r="BCC280" s="1"/>
      <c r="BCD280" s="1"/>
      <c r="BCE280" s="1"/>
      <c r="BCF280" s="1"/>
      <c r="BCG280" s="1"/>
      <c r="BCH280" s="1"/>
      <c r="BCI280" s="1"/>
      <c r="BCJ280" s="1"/>
      <c r="BCK280" s="1"/>
      <c r="BCL280" s="1"/>
      <c r="BCM280" s="1"/>
      <c r="BCN280" s="1"/>
      <c r="BCO280" s="1"/>
      <c r="BCP280" s="1"/>
      <c r="BCQ280" s="1"/>
      <c r="BCR280" s="1"/>
      <c r="BCS280" s="1"/>
      <c r="BCT280" s="1"/>
      <c r="BCU280" s="1"/>
      <c r="BCV280" s="1"/>
      <c r="BCW280" s="1"/>
      <c r="BCX280" s="1"/>
      <c r="BCY280" s="1"/>
      <c r="BCZ280" s="1"/>
      <c r="BDA280" s="1"/>
      <c r="BDB280" s="1"/>
      <c r="BDC280" s="1"/>
      <c r="BDD280" s="1"/>
      <c r="BDE280" s="1"/>
      <c r="BDF280" s="1"/>
      <c r="BDG280" s="1"/>
      <c r="BDH280" s="1"/>
      <c r="BDI280" s="1"/>
      <c r="BDJ280" s="1"/>
      <c r="BDK280" s="1"/>
      <c r="BDL280" s="1"/>
    </row>
    <row r="281" spans="1:1468" s="10" customFormat="1" x14ac:dyDescent="0.2">
      <c r="B281" s="10" t="s">
        <v>45</v>
      </c>
      <c r="D281" s="10">
        <f>11894.45+8423.45</f>
        <v>20317.900000000001</v>
      </c>
      <c r="E281" s="2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  <c r="SE281" s="1"/>
      <c r="SF281" s="1"/>
      <c r="SG281" s="1"/>
      <c r="SH281" s="1"/>
      <c r="SI281" s="1"/>
      <c r="SJ281" s="1"/>
      <c r="SK281" s="1"/>
      <c r="SL281" s="1"/>
      <c r="SM281" s="1"/>
      <c r="SN281" s="1"/>
      <c r="SO281" s="1"/>
      <c r="SP281" s="1"/>
      <c r="SQ281" s="1"/>
      <c r="SR281" s="1"/>
      <c r="SS281" s="1"/>
      <c r="ST281" s="1"/>
      <c r="SU281" s="1"/>
      <c r="SV281" s="1"/>
      <c r="SW281" s="1"/>
      <c r="SX281" s="1"/>
      <c r="SY281" s="1"/>
      <c r="SZ281" s="1"/>
      <c r="TA281" s="1"/>
      <c r="TB281" s="1"/>
      <c r="TC281" s="1"/>
      <c r="TD281" s="1"/>
      <c r="TE281" s="1"/>
      <c r="TF281" s="1"/>
      <c r="TG281" s="1"/>
      <c r="TH281" s="1"/>
      <c r="TI281" s="1"/>
      <c r="TJ281" s="1"/>
      <c r="TK281" s="1"/>
      <c r="TL281" s="1"/>
      <c r="TM281" s="1"/>
      <c r="TN281" s="1"/>
      <c r="TO281" s="1"/>
      <c r="TP281" s="1"/>
      <c r="TQ281" s="1"/>
      <c r="TR281" s="1"/>
      <c r="TS281" s="1"/>
      <c r="TT281" s="1"/>
      <c r="TU281" s="1"/>
      <c r="TV281" s="1"/>
      <c r="TW281" s="1"/>
      <c r="TX281" s="1"/>
      <c r="TY281" s="1"/>
      <c r="TZ281" s="1"/>
      <c r="UA281" s="1"/>
      <c r="UB281" s="1"/>
      <c r="UC281" s="1"/>
      <c r="UD281" s="1"/>
      <c r="UE281" s="1"/>
      <c r="UF281" s="1"/>
      <c r="UG281" s="1"/>
      <c r="UH281" s="1"/>
      <c r="UI281" s="1"/>
      <c r="UJ281" s="1"/>
      <c r="UK281" s="1"/>
      <c r="UL281" s="1"/>
      <c r="UM281" s="1"/>
      <c r="UN281" s="1"/>
      <c r="UO281" s="1"/>
      <c r="UP281" s="1"/>
      <c r="UQ281" s="1"/>
      <c r="UR281" s="1"/>
      <c r="US281" s="1"/>
      <c r="UT281" s="1"/>
      <c r="UU281" s="1"/>
      <c r="UV281" s="1"/>
      <c r="UW281" s="1"/>
      <c r="UX281" s="1"/>
      <c r="UY281" s="1"/>
      <c r="UZ281" s="1"/>
      <c r="VA281" s="1"/>
      <c r="VB281" s="1"/>
      <c r="VC281" s="1"/>
      <c r="VD281" s="1"/>
      <c r="VE281" s="1"/>
      <c r="VF281" s="1"/>
      <c r="VG281" s="1"/>
      <c r="VH281" s="1"/>
      <c r="VI281" s="1"/>
      <c r="VJ281" s="1"/>
      <c r="VK281" s="1"/>
      <c r="VL281" s="1"/>
      <c r="VM281" s="1"/>
      <c r="VN281" s="1"/>
      <c r="VO281" s="1"/>
      <c r="VP281" s="1"/>
      <c r="VQ281" s="1"/>
      <c r="VR281" s="1"/>
      <c r="VS281" s="1"/>
      <c r="VT281" s="1"/>
      <c r="VU281" s="1"/>
      <c r="VV281" s="1"/>
      <c r="VW281" s="1"/>
      <c r="VX281" s="1"/>
      <c r="VY281" s="1"/>
      <c r="VZ281" s="1"/>
      <c r="WA281" s="1"/>
      <c r="WB281" s="1"/>
      <c r="WC281" s="1"/>
      <c r="WD281" s="1"/>
      <c r="WE281" s="1"/>
      <c r="WF281" s="1"/>
      <c r="WG281" s="1"/>
      <c r="WH281" s="1"/>
      <c r="WI281" s="1"/>
      <c r="WJ281" s="1"/>
      <c r="WK281" s="1"/>
      <c r="WL281" s="1"/>
      <c r="WM281" s="1"/>
      <c r="WN281" s="1"/>
      <c r="WO281" s="1"/>
      <c r="WP281" s="1"/>
      <c r="WQ281" s="1"/>
      <c r="WR281" s="1"/>
      <c r="WS281" s="1"/>
      <c r="WT281" s="1"/>
      <c r="WU281" s="1"/>
      <c r="WV281" s="1"/>
      <c r="WW281" s="1"/>
      <c r="WX281" s="1"/>
      <c r="WY281" s="1"/>
      <c r="WZ281" s="1"/>
      <c r="XA281" s="1"/>
      <c r="XB281" s="1"/>
      <c r="XC281" s="1"/>
      <c r="XD281" s="1"/>
      <c r="XE281" s="1"/>
      <c r="XF281" s="1"/>
      <c r="XG281" s="1"/>
      <c r="XH281" s="1"/>
      <c r="XI281" s="1"/>
      <c r="XJ281" s="1"/>
      <c r="XK281" s="1"/>
      <c r="XL281" s="1"/>
      <c r="XM281" s="1"/>
      <c r="XN281" s="1"/>
      <c r="XO281" s="1"/>
      <c r="XP281" s="1"/>
      <c r="XQ281" s="1"/>
      <c r="XR281" s="1"/>
      <c r="XS281" s="1"/>
      <c r="XT281" s="1"/>
      <c r="XU281" s="1"/>
      <c r="XV281" s="1"/>
      <c r="XW281" s="1"/>
      <c r="XX281" s="1"/>
      <c r="XY281" s="1"/>
      <c r="XZ281" s="1"/>
      <c r="YA281" s="1"/>
      <c r="YB281" s="1"/>
      <c r="YC281" s="1"/>
      <c r="YD281" s="1"/>
      <c r="YE281" s="1"/>
      <c r="YF281" s="1"/>
      <c r="YG281" s="1"/>
      <c r="YH281" s="1"/>
      <c r="YI281" s="1"/>
      <c r="YJ281" s="1"/>
      <c r="YK281" s="1"/>
      <c r="YL281" s="1"/>
      <c r="YM281" s="1"/>
      <c r="YN281" s="1"/>
      <c r="YO281" s="1"/>
      <c r="YP281" s="1"/>
      <c r="YQ281" s="1"/>
      <c r="YR281" s="1"/>
      <c r="YS281" s="1"/>
      <c r="YT281" s="1"/>
      <c r="YU281" s="1"/>
      <c r="YV281" s="1"/>
      <c r="YW281" s="1"/>
      <c r="YX281" s="1"/>
      <c r="YY281" s="1"/>
      <c r="YZ281" s="1"/>
      <c r="ZA281" s="1"/>
      <c r="ZB281" s="1"/>
      <c r="ZC281" s="1"/>
      <c r="ZD281" s="1"/>
      <c r="ZE281" s="1"/>
      <c r="ZF281" s="1"/>
      <c r="ZG281" s="1"/>
      <c r="ZH281" s="1"/>
      <c r="ZI281" s="1"/>
      <c r="ZJ281" s="1"/>
      <c r="ZK281" s="1"/>
      <c r="ZL281" s="1"/>
      <c r="ZM281" s="1"/>
      <c r="ZN281" s="1"/>
      <c r="ZO281" s="1"/>
      <c r="ZP281" s="1"/>
      <c r="ZQ281" s="1"/>
      <c r="ZR281" s="1"/>
      <c r="ZS281" s="1"/>
      <c r="ZT281" s="1"/>
      <c r="ZU281" s="1"/>
      <c r="ZV281" s="1"/>
      <c r="ZW281" s="1"/>
      <c r="ZX281" s="1"/>
      <c r="ZY281" s="1"/>
      <c r="ZZ281" s="1"/>
      <c r="AAA281" s="1"/>
      <c r="AAB281" s="1"/>
      <c r="AAC281" s="1"/>
      <c r="AAD281" s="1"/>
      <c r="AAE281" s="1"/>
      <c r="AAF281" s="1"/>
      <c r="AAG281" s="1"/>
      <c r="AAH281" s="1"/>
      <c r="AAI281" s="1"/>
      <c r="AAJ281" s="1"/>
      <c r="AAK281" s="1"/>
      <c r="AAL281" s="1"/>
      <c r="AAM281" s="1"/>
      <c r="AAN281" s="1"/>
      <c r="AAO281" s="1"/>
      <c r="AAP281" s="1"/>
      <c r="AAQ281" s="1"/>
      <c r="AAR281" s="1"/>
      <c r="AAS281" s="1"/>
      <c r="AAT281" s="1"/>
      <c r="AAU281" s="1"/>
      <c r="AAV281" s="1"/>
      <c r="AAW281" s="1"/>
      <c r="AAX281" s="1"/>
      <c r="AAY281" s="1"/>
      <c r="AAZ281" s="1"/>
      <c r="ABA281" s="1"/>
      <c r="ABB281" s="1"/>
      <c r="ABC281" s="1"/>
      <c r="ABD281" s="1"/>
      <c r="ABE281" s="1"/>
      <c r="ABF281" s="1"/>
      <c r="ABG281" s="1"/>
      <c r="ABH281" s="1"/>
      <c r="ABI281" s="1"/>
      <c r="ABJ281" s="1"/>
      <c r="ABK281" s="1"/>
      <c r="ABL281" s="1"/>
      <c r="ABM281" s="1"/>
      <c r="ABN281" s="1"/>
      <c r="ABO281" s="1"/>
      <c r="ABP281" s="1"/>
      <c r="ABQ281" s="1"/>
      <c r="ABR281" s="1"/>
      <c r="ABS281" s="1"/>
      <c r="ABT281" s="1"/>
      <c r="ABU281" s="1"/>
      <c r="ABV281" s="1"/>
      <c r="ABW281" s="1"/>
      <c r="ABX281" s="1"/>
      <c r="ABY281" s="1"/>
      <c r="ABZ281" s="1"/>
      <c r="ACA281" s="1"/>
      <c r="ACB281" s="1"/>
      <c r="ACC281" s="1"/>
      <c r="ACD281" s="1"/>
      <c r="ACE281" s="1"/>
      <c r="ACF281" s="1"/>
      <c r="ACG281" s="1"/>
      <c r="ACH281" s="1"/>
      <c r="ACI281" s="1"/>
      <c r="ACJ281" s="1"/>
      <c r="ACK281" s="1"/>
      <c r="ACL281" s="1"/>
      <c r="ACM281" s="1"/>
      <c r="ACN281" s="1"/>
      <c r="ACO281" s="1"/>
      <c r="ACP281" s="1"/>
      <c r="ACQ281" s="1"/>
      <c r="ACR281" s="1"/>
      <c r="ACS281" s="1"/>
      <c r="ACT281" s="1"/>
      <c r="ACU281" s="1"/>
      <c r="ACV281" s="1"/>
      <c r="ACW281" s="1"/>
      <c r="ACX281" s="1"/>
      <c r="ACY281" s="1"/>
      <c r="ACZ281" s="1"/>
      <c r="ADA281" s="1"/>
      <c r="ADB281" s="1"/>
      <c r="ADC281" s="1"/>
      <c r="ADD281" s="1"/>
      <c r="ADE281" s="1"/>
      <c r="ADF281" s="1"/>
      <c r="ADG281" s="1"/>
      <c r="ADH281" s="1"/>
      <c r="ADI281" s="1"/>
      <c r="ADJ281" s="1"/>
      <c r="ADK281" s="1"/>
      <c r="ADL281" s="1"/>
      <c r="ADM281" s="1"/>
      <c r="ADN281" s="1"/>
      <c r="ADO281" s="1"/>
      <c r="ADP281" s="1"/>
      <c r="ADQ281" s="1"/>
      <c r="ADR281" s="1"/>
      <c r="ADS281" s="1"/>
      <c r="ADT281" s="1"/>
      <c r="ADU281" s="1"/>
      <c r="ADV281" s="1"/>
      <c r="ADW281" s="1"/>
      <c r="ADX281" s="1"/>
      <c r="ADY281" s="1"/>
      <c r="ADZ281" s="1"/>
      <c r="AEA281" s="1"/>
      <c r="AEB281" s="1"/>
      <c r="AEC281" s="1"/>
      <c r="AED281" s="1"/>
      <c r="AEE281" s="1"/>
      <c r="AEF281" s="1"/>
      <c r="AEG281" s="1"/>
      <c r="AEH281" s="1"/>
      <c r="AEI281" s="1"/>
      <c r="AEJ281" s="1"/>
      <c r="AEK281" s="1"/>
      <c r="AEL281" s="1"/>
      <c r="AEM281" s="1"/>
      <c r="AEN281" s="1"/>
      <c r="AEO281" s="1"/>
      <c r="AEP281" s="1"/>
      <c r="AEQ281" s="1"/>
      <c r="AER281" s="1"/>
      <c r="AES281" s="1"/>
      <c r="AET281" s="1"/>
      <c r="AEU281" s="1"/>
      <c r="AEV281" s="1"/>
      <c r="AEW281" s="1"/>
      <c r="AEX281" s="1"/>
      <c r="AEY281" s="1"/>
      <c r="AEZ281" s="1"/>
      <c r="AFA281" s="1"/>
      <c r="AFB281" s="1"/>
      <c r="AFC281" s="1"/>
      <c r="AFD281" s="1"/>
      <c r="AFE281" s="1"/>
      <c r="AFF281" s="1"/>
      <c r="AFG281" s="1"/>
      <c r="AFH281" s="1"/>
      <c r="AFI281" s="1"/>
      <c r="AFJ281" s="1"/>
      <c r="AFK281" s="1"/>
      <c r="AFL281" s="1"/>
      <c r="AFM281" s="1"/>
      <c r="AFN281" s="1"/>
      <c r="AFO281" s="1"/>
      <c r="AFP281" s="1"/>
      <c r="AFQ281" s="1"/>
      <c r="AFR281" s="1"/>
      <c r="AFS281" s="1"/>
      <c r="AFT281" s="1"/>
      <c r="AFU281" s="1"/>
      <c r="AFV281" s="1"/>
      <c r="AFW281" s="1"/>
      <c r="AFX281" s="1"/>
      <c r="AFY281" s="1"/>
      <c r="AFZ281" s="1"/>
      <c r="AGA281" s="1"/>
      <c r="AGB281" s="1"/>
      <c r="AGC281" s="1"/>
      <c r="AGD281" s="1"/>
      <c r="AGE281" s="1"/>
      <c r="AGF281" s="1"/>
      <c r="AGG281" s="1"/>
      <c r="AGH281" s="1"/>
      <c r="AGI281" s="1"/>
      <c r="AGJ281" s="1"/>
      <c r="AGK281" s="1"/>
      <c r="AGL281" s="1"/>
      <c r="AGM281" s="1"/>
      <c r="AGN281" s="1"/>
      <c r="AGO281" s="1"/>
      <c r="AGP281" s="1"/>
      <c r="AGQ281" s="1"/>
      <c r="AGR281" s="1"/>
      <c r="AGS281" s="1"/>
      <c r="AGT281" s="1"/>
      <c r="AGU281" s="1"/>
      <c r="AGV281" s="1"/>
      <c r="AGW281" s="1"/>
      <c r="AGX281" s="1"/>
      <c r="AGY281" s="1"/>
      <c r="AGZ281" s="1"/>
      <c r="AHA281" s="1"/>
      <c r="AHB281" s="1"/>
      <c r="AHC281" s="1"/>
      <c r="AHD281" s="1"/>
      <c r="AHE281" s="1"/>
      <c r="AHF281" s="1"/>
      <c r="AHG281" s="1"/>
      <c r="AHH281" s="1"/>
      <c r="AHI281" s="1"/>
      <c r="AHJ281" s="1"/>
      <c r="AHK281" s="1"/>
      <c r="AHL281" s="1"/>
      <c r="AHM281" s="1"/>
      <c r="AHN281" s="1"/>
      <c r="AHO281" s="1"/>
      <c r="AHP281" s="1"/>
      <c r="AHQ281" s="1"/>
      <c r="AHR281" s="1"/>
      <c r="AHS281" s="1"/>
      <c r="AHT281" s="1"/>
      <c r="AHU281" s="1"/>
      <c r="AHV281" s="1"/>
      <c r="AHW281" s="1"/>
      <c r="AHX281" s="1"/>
      <c r="AHY281" s="1"/>
      <c r="AHZ281" s="1"/>
      <c r="AIA281" s="1"/>
      <c r="AIB281" s="1"/>
      <c r="AIC281" s="1"/>
      <c r="AID281" s="1"/>
      <c r="AIE281" s="1"/>
      <c r="AIF281" s="1"/>
      <c r="AIG281" s="1"/>
      <c r="AIH281" s="1"/>
      <c r="AII281" s="1"/>
      <c r="AIJ281" s="1"/>
      <c r="AIK281" s="1"/>
      <c r="AIL281" s="1"/>
      <c r="AIM281" s="1"/>
      <c r="AIN281" s="1"/>
      <c r="AIO281" s="1"/>
      <c r="AIP281" s="1"/>
      <c r="AIQ281" s="1"/>
      <c r="AIR281" s="1"/>
      <c r="AIS281" s="1"/>
      <c r="AIT281" s="1"/>
      <c r="AIU281" s="1"/>
      <c r="AIV281" s="1"/>
      <c r="AIW281" s="1"/>
      <c r="AIX281" s="1"/>
      <c r="AIY281" s="1"/>
      <c r="AIZ281" s="1"/>
      <c r="AJA281" s="1"/>
      <c r="AJB281" s="1"/>
      <c r="AJC281" s="1"/>
      <c r="AJD281" s="1"/>
      <c r="AJE281" s="1"/>
      <c r="AJF281" s="1"/>
      <c r="AJG281" s="1"/>
      <c r="AJH281" s="1"/>
      <c r="AJI281" s="1"/>
      <c r="AJJ281" s="1"/>
      <c r="AJK281" s="1"/>
      <c r="AJL281" s="1"/>
      <c r="AJM281" s="1"/>
      <c r="AJN281" s="1"/>
      <c r="AJO281" s="1"/>
      <c r="AJP281" s="1"/>
      <c r="AJQ281" s="1"/>
      <c r="AJR281" s="1"/>
      <c r="AJS281" s="1"/>
      <c r="AJT281" s="1"/>
      <c r="AJU281" s="1"/>
      <c r="AJV281" s="1"/>
      <c r="AJW281" s="1"/>
      <c r="AJX281" s="1"/>
      <c r="AJY281" s="1"/>
      <c r="AJZ281" s="1"/>
      <c r="AKA281" s="1"/>
      <c r="AKB281" s="1"/>
      <c r="AKC281" s="1"/>
      <c r="AKD281" s="1"/>
      <c r="AKE281" s="1"/>
      <c r="AKF281" s="1"/>
      <c r="AKG281" s="1"/>
      <c r="AKH281" s="1"/>
      <c r="AKI281" s="1"/>
      <c r="AKJ281" s="1"/>
      <c r="AKK281" s="1"/>
      <c r="AKL281" s="1"/>
      <c r="AKM281" s="1"/>
      <c r="AKN281" s="1"/>
      <c r="AKO281" s="1"/>
      <c r="AKP281" s="1"/>
      <c r="AKQ281" s="1"/>
      <c r="AKR281" s="1"/>
      <c r="AKS281" s="1"/>
      <c r="AKT281" s="1"/>
      <c r="AKU281" s="1"/>
      <c r="AKV281" s="1"/>
      <c r="AKW281" s="1"/>
      <c r="AKX281" s="1"/>
      <c r="AKY281" s="1"/>
      <c r="AKZ281" s="1"/>
      <c r="ALA281" s="1"/>
      <c r="ALB281" s="1"/>
      <c r="ALC281" s="1"/>
      <c r="ALD281" s="1"/>
      <c r="ALE281" s="1"/>
      <c r="ALF281" s="1"/>
      <c r="ALG281" s="1"/>
      <c r="ALH281" s="1"/>
      <c r="ALI281" s="1"/>
      <c r="ALJ281" s="1"/>
      <c r="ALK281" s="1"/>
      <c r="ALL281" s="1"/>
      <c r="ALM281" s="1"/>
      <c r="ALN281" s="1"/>
      <c r="ALO281" s="1"/>
      <c r="ALP281" s="1"/>
      <c r="ALQ281" s="1"/>
      <c r="ALR281" s="1"/>
      <c r="ALS281" s="1"/>
      <c r="ALT281" s="1"/>
      <c r="ALU281" s="1"/>
      <c r="ALV281" s="1"/>
      <c r="ALW281" s="1"/>
      <c r="ALX281" s="1"/>
      <c r="ALY281" s="1"/>
      <c r="ALZ281" s="1"/>
      <c r="AMA281" s="1"/>
      <c r="AMB281" s="1"/>
      <c r="AMC281" s="1"/>
      <c r="AMD281" s="1"/>
      <c r="AME281" s="1"/>
      <c r="AMF281" s="1"/>
      <c r="AMG281" s="1"/>
      <c r="AMH281" s="1"/>
      <c r="AMI281" s="1"/>
      <c r="AMJ281" s="1"/>
      <c r="AMK281" s="1"/>
      <c r="AML281" s="1"/>
      <c r="AMM281" s="1"/>
      <c r="AMN281" s="1"/>
      <c r="AMO281" s="1"/>
      <c r="AMP281" s="1"/>
      <c r="AMQ281" s="1"/>
      <c r="AMR281" s="1"/>
      <c r="AMS281" s="1"/>
      <c r="AMT281" s="1"/>
      <c r="AMU281" s="1"/>
      <c r="AMV281" s="1"/>
      <c r="AMW281" s="1"/>
      <c r="AMX281" s="1"/>
      <c r="AMY281" s="1"/>
      <c r="AMZ281" s="1"/>
      <c r="ANA281" s="1"/>
      <c r="ANB281" s="1"/>
      <c r="ANC281" s="1"/>
      <c r="AND281" s="1"/>
      <c r="ANE281" s="1"/>
      <c r="ANF281" s="1"/>
      <c r="ANG281" s="1"/>
      <c r="ANH281" s="1"/>
      <c r="ANI281" s="1"/>
      <c r="ANJ281" s="1"/>
      <c r="ANK281" s="1"/>
      <c r="ANL281" s="1"/>
      <c r="ANM281" s="1"/>
      <c r="ANN281" s="1"/>
      <c r="ANO281" s="1"/>
      <c r="ANP281" s="1"/>
      <c r="ANQ281" s="1"/>
      <c r="ANR281" s="1"/>
      <c r="ANS281" s="1"/>
      <c r="ANT281" s="1"/>
      <c r="ANU281" s="1"/>
      <c r="ANV281" s="1"/>
      <c r="ANW281" s="1"/>
      <c r="ANX281" s="1"/>
      <c r="ANY281" s="1"/>
      <c r="ANZ281" s="1"/>
      <c r="AOA281" s="1"/>
      <c r="AOB281" s="1"/>
      <c r="AOC281" s="1"/>
      <c r="AOD281" s="1"/>
      <c r="AOE281" s="1"/>
      <c r="AOF281" s="1"/>
      <c r="AOG281" s="1"/>
      <c r="AOH281" s="1"/>
      <c r="AOI281" s="1"/>
      <c r="AOJ281" s="1"/>
      <c r="AOK281" s="1"/>
      <c r="AOL281" s="1"/>
      <c r="AOM281" s="1"/>
      <c r="AON281" s="1"/>
      <c r="AOO281" s="1"/>
      <c r="AOP281" s="1"/>
      <c r="AOQ281" s="1"/>
      <c r="AOR281" s="1"/>
      <c r="AOS281" s="1"/>
      <c r="AOT281" s="1"/>
      <c r="AOU281" s="1"/>
      <c r="AOV281" s="1"/>
      <c r="AOW281" s="1"/>
      <c r="AOX281" s="1"/>
      <c r="AOY281" s="1"/>
      <c r="AOZ281" s="1"/>
      <c r="APA281" s="1"/>
      <c r="APB281" s="1"/>
      <c r="APC281" s="1"/>
      <c r="APD281" s="1"/>
      <c r="APE281" s="1"/>
      <c r="APF281" s="1"/>
      <c r="APG281" s="1"/>
      <c r="APH281" s="1"/>
      <c r="API281" s="1"/>
      <c r="APJ281" s="1"/>
      <c r="APK281" s="1"/>
      <c r="APL281" s="1"/>
      <c r="APM281" s="1"/>
      <c r="APN281" s="1"/>
      <c r="APO281" s="1"/>
      <c r="APP281" s="1"/>
      <c r="APQ281" s="1"/>
      <c r="APR281" s="1"/>
      <c r="APS281" s="1"/>
      <c r="APT281" s="1"/>
      <c r="APU281" s="1"/>
      <c r="APV281" s="1"/>
      <c r="APW281" s="1"/>
      <c r="APX281" s="1"/>
      <c r="APY281" s="1"/>
      <c r="APZ281" s="1"/>
      <c r="AQA281" s="1"/>
      <c r="AQB281" s="1"/>
      <c r="AQC281" s="1"/>
      <c r="AQD281" s="1"/>
      <c r="AQE281" s="1"/>
      <c r="AQF281" s="1"/>
      <c r="AQG281" s="1"/>
      <c r="AQH281" s="1"/>
      <c r="AQI281" s="1"/>
      <c r="AQJ281" s="1"/>
      <c r="AQK281" s="1"/>
      <c r="AQL281" s="1"/>
      <c r="AQM281" s="1"/>
      <c r="AQN281" s="1"/>
      <c r="AQO281" s="1"/>
      <c r="AQP281" s="1"/>
      <c r="AQQ281" s="1"/>
      <c r="AQR281" s="1"/>
      <c r="AQS281" s="1"/>
      <c r="AQT281" s="1"/>
      <c r="AQU281" s="1"/>
      <c r="AQV281" s="1"/>
      <c r="AQW281" s="1"/>
      <c r="AQX281" s="1"/>
      <c r="AQY281" s="1"/>
      <c r="AQZ281" s="1"/>
      <c r="ARA281" s="1"/>
      <c r="ARB281" s="1"/>
      <c r="ARC281" s="1"/>
      <c r="ARD281" s="1"/>
      <c r="ARE281" s="1"/>
      <c r="ARF281" s="1"/>
      <c r="ARG281" s="1"/>
      <c r="ARH281" s="1"/>
      <c r="ARI281" s="1"/>
      <c r="ARJ281" s="1"/>
      <c r="ARK281" s="1"/>
      <c r="ARL281" s="1"/>
      <c r="ARM281" s="1"/>
      <c r="ARN281" s="1"/>
      <c r="ARO281" s="1"/>
      <c r="ARP281" s="1"/>
      <c r="ARQ281" s="1"/>
      <c r="ARR281" s="1"/>
      <c r="ARS281" s="1"/>
      <c r="ART281" s="1"/>
      <c r="ARU281" s="1"/>
      <c r="ARV281" s="1"/>
      <c r="ARW281" s="1"/>
      <c r="ARX281" s="1"/>
      <c r="ARY281" s="1"/>
      <c r="ARZ281" s="1"/>
      <c r="ASA281" s="1"/>
      <c r="ASB281" s="1"/>
      <c r="ASC281" s="1"/>
      <c r="ASD281" s="1"/>
      <c r="ASE281" s="1"/>
      <c r="ASF281" s="1"/>
      <c r="ASG281" s="1"/>
      <c r="ASH281" s="1"/>
      <c r="ASI281" s="1"/>
      <c r="ASJ281" s="1"/>
      <c r="ASK281" s="1"/>
      <c r="ASL281" s="1"/>
      <c r="ASM281" s="1"/>
      <c r="ASN281" s="1"/>
      <c r="ASO281" s="1"/>
      <c r="ASP281" s="1"/>
      <c r="ASQ281" s="1"/>
      <c r="ASR281" s="1"/>
      <c r="ASS281" s="1"/>
      <c r="AST281" s="1"/>
      <c r="ASU281" s="1"/>
      <c r="ASV281" s="1"/>
      <c r="ASW281" s="1"/>
      <c r="ASX281" s="1"/>
      <c r="ASY281" s="1"/>
      <c r="ASZ281" s="1"/>
      <c r="ATA281" s="1"/>
      <c r="ATB281" s="1"/>
      <c r="ATC281" s="1"/>
      <c r="ATD281" s="1"/>
      <c r="ATE281" s="1"/>
      <c r="ATF281" s="1"/>
      <c r="ATG281" s="1"/>
      <c r="ATH281" s="1"/>
      <c r="ATI281" s="1"/>
      <c r="ATJ281" s="1"/>
      <c r="ATK281" s="1"/>
      <c r="ATL281" s="1"/>
      <c r="ATM281" s="1"/>
      <c r="ATN281" s="1"/>
      <c r="ATO281" s="1"/>
      <c r="ATP281" s="1"/>
      <c r="ATQ281" s="1"/>
      <c r="ATR281" s="1"/>
      <c r="ATS281" s="1"/>
      <c r="ATT281" s="1"/>
      <c r="ATU281" s="1"/>
      <c r="ATV281" s="1"/>
      <c r="ATW281" s="1"/>
      <c r="ATX281" s="1"/>
      <c r="ATY281" s="1"/>
      <c r="ATZ281" s="1"/>
      <c r="AUA281" s="1"/>
      <c r="AUB281" s="1"/>
      <c r="AUC281" s="1"/>
      <c r="AUD281" s="1"/>
      <c r="AUE281" s="1"/>
      <c r="AUF281" s="1"/>
      <c r="AUG281" s="1"/>
      <c r="AUH281" s="1"/>
      <c r="AUI281" s="1"/>
      <c r="AUJ281" s="1"/>
      <c r="AUK281" s="1"/>
      <c r="AUL281" s="1"/>
      <c r="AUM281" s="1"/>
      <c r="AUN281" s="1"/>
      <c r="AUO281" s="1"/>
      <c r="AUP281" s="1"/>
      <c r="AUQ281" s="1"/>
      <c r="AUR281" s="1"/>
      <c r="AUS281" s="1"/>
      <c r="AUT281" s="1"/>
      <c r="AUU281" s="1"/>
      <c r="AUV281" s="1"/>
      <c r="AUW281" s="1"/>
      <c r="AUX281" s="1"/>
      <c r="AUY281" s="1"/>
      <c r="AUZ281" s="1"/>
      <c r="AVA281" s="1"/>
      <c r="AVB281" s="1"/>
      <c r="AVC281" s="1"/>
      <c r="AVD281" s="1"/>
      <c r="AVE281" s="1"/>
      <c r="AVF281" s="1"/>
      <c r="AVG281" s="1"/>
      <c r="AVH281" s="1"/>
      <c r="AVI281" s="1"/>
      <c r="AVJ281" s="1"/>
      <c r="AVK281" s="1"/>
      <c r="AVL281" s="1"/>
      <c r="AVM281" s="1"/>
      <c r="AVN281" s="1"/>
      <c r="AVO281" s="1"/>
      <c r="AVP281" s="1"/>
      <c r="AVQ281" s="1"/>
      <c r="AVR281" s="1"/>
      <c r="AVS281" s="1"/>
      <c r="AVT281" s="1"/>
      <c r="AVU281" s="1"/>
      <c r="AVV281" s="1"/>
      <c r="AVW281" s="1"/>
      <c r="AVX281" s="1"/>
      <c r="AVY281" s="1"/>
      <c r="AVZ281" s="1"/>
      <c r="AWA281" s="1"/>
      <c r="AWB281" s="1"/>
      <c r="AWC281" s="1"/>
      <c r="AWD281" s="1"/>
      <c r="AWE281" s="1"/>
      <c r="AWF281" s="1"/>
      <c r="AWG281" s="1"/>
      <c r="AWH281" s="1"/>
      <c r="AWI281" s="1"/>
      <c r="AWJ281" s="1"/>
      <c r="AWK281" s="1"/>
      <c r="AWL281" s="1"/>
      <c r="AWM281" s="1"/>
      <c r="AWN281" s="1"/>
      <c r="AWO281" s="1"/>
      <c r="AWP281" s="1"/>
      <c r="AWQ281" s="1"/>
      <c r="AWR281" s="1"/>
      <c r="AWS281" s="1"/>
      <c r="AWT281" s="1"/>
      <c r="AWU281" s="1"/>
      <c r="AWV281" s="1"/>
      <c r="AWW281" s="1"/>
      <c r="AWX281" s="1"/>
      <c r="AWY281" s="1"/>
      <c r="AWZ281" s="1"/>
      <c r="AXA281" s="1"/>
      <c r="AXB281" s="1"/>
      <c r="AXC281" s="1"/>
      <c r="AXD281" s="1"/>
      <c r="AXE281" s="1"/>
      <c r="AXF281" s="1"/>
      <c r="AXG281" s="1"/>
      <c r="AXH281" s="1"/>
      <c r="AXI281" s="1"/>
      <c r="AXJ281" s="1"/>
      <c r="AXK281" s="1"/>
      <c r="AXL281" s="1"/>
      <c r="AXM281" s="1"/>
      <c r="AXN281" s="1"/>
      <c r="AXO281" s="1"/>
      <c r="AXP281" s="1"/>
      <c r="AXQ281" s="1"/>
      <c r="AXR281" s="1"/>
      <c r="AXS281" s="1"/>
      <c r="AXT281" s="1"/>
      <c r="AXU281" s="1"/>
      <c r="AXV281" s="1"/>
      <c r="AXW281" s="1"/>
      <c r="AXX281" s="1"/>
      <c r="AXY281" s="1"/>
      <c r="AXZ281" s="1"/>
      <c r="AYA281" s="1"/>
      <c r="AYB281" s="1"/>
      <c r="AYC281" s="1"/>
      <c r="AYD281" s="1"/>
      <c r="AYE281" s="1"/>
      <c r="AYF281" s="1"/>
      <c r="AYG281" s="1"/>
      <c r="AYH281" s="1"/>
      <c r="AYI281" s="1"/>
      <c r="AYJ281" s="1"/>
      <c r="AYK281" s="1"/>
      <c r="AYL281" s="1"/>
      <c r="AYM281" s="1"/>
      <c r="AYN281" s="1"/>
      <c r="AYO281" s="1"/>
      <c r="AYP281" s="1"/>
      <c r="AYQ281" s="1"/>
      <c r="AYR281" s="1"/>
      <c r="AYS281" s="1"/>
      <c r="AYT281" s="1"/>
      <c r="AYU281" s="1"/>
      <c r="AYV281" s="1"/>
      <c r="AYW281" s="1"/>
      <c r="AYX281" s="1"/>
      <c r="AYY281" s="1"/>
      <c r="AYZ281" s="1"/>
      <c r="AZA281" s="1"/>
      <c r="AZB281" s="1"/>
      <c r="AZC281" s="1"/>
      <c r="AZD281" s="1"/>
      <c r="AZE281" s="1"/>
      <c r="AZF281" s="1"/>
      <c r="AZG281" s="1"/>
      <c r="AZH281" s="1"/>
      <c r="AZI281" s="1"/>
      <c r="AZJ281" s="1"/>
      <c r="AZK281" s="1"/>
      <c r="AZL281" s="1"/>
      <c r="AZM281" s="1"/>
      <c r="AZN281" s="1"/>
      <c r="AZO281" s="1"/>
      <c r="AZP281" s="1"/>
      <c r="AZQ281" s="1"/>
      <c r="AZR281" s="1"/>
      <c r="AZS281" s="1"/>
      <c r="AZT281" s="1"/>
      <c r="AZU281" s="1"/>
      <c r="AZV281" s="1"/>
      <c r="AZW281" s="1"/>
      <c r="AZX281" s="1"/>
      <c r="AZY281" s="1"/>
      <c r="AZZ281" s="1"/>
      <c r="BAA281" s="1"/>
      <c r="BAB281" s="1"/>
      <c r="BAC281" s="1"/>
      <c r="BAD281" s="1"/>
      <c r="BAE281" s="1"/>
      <c r="BAF281" s="1"/>
      <c r="BAG281" s="1"/>
      <c r="BAH281" s="1"/>
      <c r="BAI281" s="1"/>
      <c r="BAJ281" s="1"/>
      <c r="BAK281" s="1"/>
      <c r="BAL281" s="1"/>
      <c r="BAM281" s="1"/>
      <c r="BAN281" s="1"/>
      <c r="BAO281" s="1"/>
      <c r="BAP281" s="1"/>
      <c r="BAQ281" s="1"/>
      <c r="BAR281" s="1"/>
      <c r="BAS281" s="1"/>
      <c r="BAT281" s="1"/>
      <c r="BAU281" s="1"/>
      <c r="BAV281" s="1"/>
      <c r="BAW281" s="1"/>
      <c r="BAX281" s="1"/>
      <c r="BAY281" s="1"/>
      <c r="BAZ281" s="1"/>
      <c r="BBA281" s="1"/>
      <c r="BBB281" s="1"/>
      <c r="BBC281" s="1"/>
      <c r="BBD281" s="1"/>
      <c r="BBE281" s="1"/>
      <c r="BBF281" s="1"/>
      <c r="BBG281" s="1"/>
      <c r="BBH281" s="1"/>
      <c r="BBI281" s="1"/>
      <c r="BBJ281" s="1"/>
      <c r="BBK281" s="1"/>
      <c r="BBL281" s="1"/>
      <c r="BBM281" s="1"/>
      <c r="BBN281" s="1"/>
      <c r="BBO281" s="1"/>
      <c r="BBP281" s="1"/>
      <c r="BBQ281" s="1"/>
      <c r="BBR281" s="1"/>
      <c r="BBS281" s="1"/>
      <c r="BBT281" s="1"/>
      <c r="BBU281" s="1"/>
      <c r="BBV281" s="1"/>
      <c r="BBW281" s="1"/>
      <c r="BBX281" s="1"/>
      <c r="BBY281" s="1"/>
      <c r="BBZ281" s="1"/>
      <c r="BCA281" s="1"/>
      <c r="BCB281" s="1"/>
      <c r="BCC281" s="1"/>
      <c r="BCD281" s="1"/>
      <c r="BCE281" s="1"/>
      <c r="BCF281" s="1"/>
      <c r="BCG281" s="1"/>
      <c r="BCH281" s="1"/>
      <c r="BCI281" s="1"/>
      <c r="BCJ281" s="1"/>
      <c r="BCK281" s="1"/>
      <c r="BCL281" s="1"/>
      <c r="BCM281" s="1"/>
      <c r="BCN281" s="1"/>
      <c r="BCO281" s="1"/>
      <c r="BCP281" s="1"/>
      <c r="BCQ281" s="1"/>
      <c r="BCR281" s="1"/>
      <c r="BCS281" s="1"/>
      <c r="BCT281" s="1"/>
      <c r="BCU281" s="1"/>
      <c r="BCV281" s="1"/>
      <c r="BCW281" s="1"/>
      <c r="BCX281" s="1"/>
      <c r="BCY281" s="1"/>
      <c r="BCZ281" s="1"/>
      <c r="BDA281" s="1"/>
      <c r="BDB281" s="1"/>
      <c r="BDC281" s="1"/>
      <c r="BDD281" s="1"/>
      <c r="BDE281" s="1"/>
      <c r="BDF281" s="1"/>
      <c r="BDG281" s="1"/>
      <c r="BDH281" s="1"/>
      <c r="BDI281" s="1"/>
      <c r="BDJ281" s="1"/>
      <c r="BDK281" s="1"/>
      <c r="BDL281" s="1"/>
    </row>
    <row r="282" spans="1:1468" s="10" customFormat="1" x14ac:dyDescent="0.2">
      <c r="B282" s="10" t="s">
        <v>46</v>
      </c>
      <c r="D282" s="10">
        <v>31424.3</v>
      </c>
      <c r="E282" s="2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  <c r="SE282" s="1"/>
      <c r="SF282" s="1"/>
      <c r="SG282" s="1"/>
      <c r="SH282" s="1"/>
      <c r="SI282" s="1"/>
      <c r="SJ282" s="1"/>
      <c r="SK282" s="1"/>
      <c r="SL282" s="1"/>
      <c r="SM282" s="1"/>
      <c r="SN282" s="1"/>
      <c r="SO282" s="1"/>
      <c r="SP282" s="1"/>
      <c r="SQ282" s="1"/>
      <c r="SR282" s="1"/>
      <c r="SS282" s="1"/>
      <c r="ST282" s="1"/>
      <c r="SU282" s="1"/>
      <c r="SV282" s="1"/>
      <c r="SW282" s="1"/>
      <c r="SX282" s="1"/>
      <c r="SY282" s="1"/>
      <c r="SZ282" s="1"/>
      <c r="TA282" s="1"/>
      <c r="TB282" s="1"/>
      <c r="TC282" s="1"/>
      <c r="TD282" s="1"/>
      <c r="TE282" s="1"/>
      <c r="TF282" s="1"/>
      <c r="TG282" s="1"/>
      <c r="TH282" s="1"/>
      <c r="TI282" s="1"/>
      <c r="TJ282" s="1"/>
      <c r="TK282" s="1"/>
      <c r="TL282" s="1"/>
      <c r="TM282" s="1"/>
      <c r="TN282" s="1"/>
      <c r="TO282" s="1"/>
      <c r="TP282" s="1"/>
      <c r="TQ282" s="1"/>
      <c r="TR282" s="1"/>
      <c r="TS282" s="1"/>
      <c r="TT282" s="1"/>
      <c r="TU282" s="1"/>
      <c r="TV282" s="1"/>
      <c r="TW282" s="1"/>
      <c r="TX282" s="1"/>
      <c r="TY282" s="1"/>
      <c r="TZ282" s="1"/>
      <c r="UA282" s="1"/>
      <c r="UB282" s="1"/>
      <c r="UC282" s="1"/>
      <c r="UD282" s="1"/>
      <c r="UE282" s="1"/>
      <c r="UF282" s="1"/>
      <c r="UG282" s="1"/>
      <c r="UH282" s="1"/>
      <c r="UI282" s="1"/>
      <c r="UJ282" s="1"/>
      <c r="UK282" s="1"/>
      <c r="UL282" s="1"/>
      <c r="UM282" s="1"/>
      <c r="UN282" s="1"/>
      <c r="UO282" s="1"/>
      <c r="UP282" s="1"/>
      <c r="UQ282" s="1"/>
      <c r="UR282" s="1"/>
      <c r="US282" s="1"/>
      <c r="UT282" s="1"/>
      <c r="UU282" s="1"/>
      <c r="UV282" s="1"/>
      <c r="UW282" s="1"/>
      <c r="UX282" s="1"/>
      <c r="UY282" s="1"/>
      <c r="UZ282" s="1"/>
      <c r="VA282" s="1"/>
      <c r="VB282" s="1"/>
      <c r="VC282" s="1"/>
      <c r="VD282" s="1"/>
      <c r="VE282" s="1"/>
      <c r="VF282" s="1"/>
      <c r="VG282" s="1"/>
      <c r="VH282" s="1"/>
      <c r="VI282" s="1"/>
      <c r="VJ282" s="1"/>
      <c r="VK282" s="1"/>
      <c r="VL282" s="1"/>
      <c r="VM282" s="1"/>
      <c r="VN282" s="1"/>
      <c r="VO282" s="1"/>
      <c r="VP282" s="1"/>
      <c r="VQ282" s="1"/>
      <c r="VR282" s="1"/>
      <c r="VS282" s="1"/>
      <c r="VT282" s="1"/>
      <c r="VU282" s="1"/>
      <c r="VV282" s="1"/>
      <c r="VW282" s="1"/>
      <c r="VX282" s="1"/>
      <c r="VY282" s="1"/>
      <c r="VZ282" s="1"/>
      <c r="WA282" s="1"/>
      <c r="WB282" s="1"/>
      <c r="WC282" s="1"/>
      <c r="WD282" s="1"/>
      <c r="WE282" s="1"/>
      <c r="WF282" s="1"/>
      <c r="WG282" s="1"/>
      <c r="WH282" s="1"/>
      <c r="WI282" s="1"/>
      <c r="WJ282" s="1"/>
      <c r="WK282" s="1"/>
      <c r="WL282" s="1"/>
      <c r="WM282" s="1"/>
      <c r="WN282" s="1"/>
      <c r="WO282" s="1"/>
      <c r="WP282" s="1"/>
      <c r="WQ282" s="1"/>
      <c r="WR282" s="1"/>
      <c r="WS282" s="1"/>
      <c r="WT282" s="1"/>
      <c r="WU282" s="1"/>
      <c r="WV282" s="1"/>
      <c r="WW282" s="1"/>
      <c r="WX282" s="1"/>
      <c r="WY282" s="1"/>
      <c r="WZ282" s="1"/>
      <c r="XA282" s="1"/>
      <c r="XB282" s="1"/>
      <c r="XC282" s="1"/>
      <c r="XD282" s="1"/>
      <c r="XE282" s="1"/>
      <c r="XF282" s="1"/>
      <c r="XG282" s="1"/>
      <c r="XH282" s="1"/>
      <c r="XI282" s="1"/>
      <c r="XJ282" s="1"/>
      <c r="XK282" s="1"/>
      <c r="XL282" s="1"/>
      <c r="XM282" s="1"/>
      <c r="XN282" s="1"/>
      <c r="XO282" s="1"/>
      <c r="XP282" s="1"/>
      <c r="XQ282" s="1"/>
      <c r="XR282" s="1"/>
      <c r="XS282" s="1"/>
      <c r="XT282" s="1"/>
      <c r="XU282" s="1"/>
      <c r="XV282" s="1"/>
      <c r="XW282" s="1"/>
      <c r="XX282" s="1"/>
      <c r="XY282" s="1"/>
      <c r="XZ282" s="1"/>
      <c r="YA282" s="1"/>
      <c r="YB282" s="1"/>
      <c r="YC282" s="1"/>
      <c r="YD282" s="1"/>
      <c r="YE282" s="1"/>
      <c r="YF282" s="1"/>
      <c r="YG282" s="1"/>
      <c r="YH282" s="1"/>
      <c r="YI282" s="1"/>
      <c r="YJ282" s="1"/>
      <c r="YK282" s="1"/>
      <c r="YL282" s="1"/>
      <c r="YM282" s="1"/>
      <c r="YN282" s="1"/>
      <c r="YO282" s="1"/>
      <c r="YP282" s="1"/>
      <c r="YQ282" s="1"/>
      <c r="YR282" s="1"/>
      <c r="YS282" s="1"/>
      <c r="YT282" s="1"/>
      <c r="YU282" s="1"/>
      <c r="YV282" s="1"/>
      <c r="YW282" s="1"/>
      <c r="YX282" s="1"/>
      <c r="YY282" s="1"/>
      <c r="YZ282" s="1"/>
      <c r="ZA282" s="1"/>
      <c r="ZB282" s="1"/>
      <c r="ZC282" s="1"/>
      <c r="ZD282" s="1"/>
      <c r="ZE282" s="1"/>
      <c r="ZF282" s="1"/>
      <c r="ZG282" s="1"/>
      <c r="ZH282" s="1"/>
      <c r="ZI282" s="1"/>
      <c r="ZJ282" s="1"/>
      <c r="ZK282" s="1"/>
      <c r="ZL282" s="1"/>
      <c r="ZM282" s="1"/>
      <c r="ZN282" s="1"/>
      <c r="ZO282" s="1"/>
      <c r="ZP282" s="1"/>
      <c r="ZQ282" s="1"/>
      <c r="ZR282" s="1"/>
      <c r="ZS282" s="1"/>
      <c r="ZT282" s="1"/>
      <c r="ZU282" s="1"/>
      <c r="ZV282" s="1"/>
      <c r="ZW282" s="1"/>
      <c r="ZX282" s="1"/>
      <c r="ZY282" s="1"/>
      <c r="ZZ282" s="1"/>
      <c r="AAA282" s="1"/>
      <c r="AAB282" s="1"/>
      <c r="AAC282" s="1"/>
      <c r="AAD282" s="1"/>
      <c r="AAE282" s="1"/>
      <c r="AAF282" s="1"/>
      <c r="AAG282" s="1"/>
      <c r="AAH282" s="1"/>
      <c r="AAI282" s="1"/>
      <c r="AAJ282" s="1"/>
      <c r="AAK282" s="1"/>
      <c r="AAL282" s="1"/>
      <c r="AAM282" s="1"/>
      <c r="AAN282" s="1"/>
      <c r="AAO282" s="1"/>
      <c r="AAP282" s="1"/>
      <c r="AAQ282" s="1"/>
      <c r="AAR282" s="1"/>
      <c r="AAS282" s="1"/>
      <c r="AAT282" s="1"/>
      <c r="AAU282" s="1"/>
      <c r="AAV282" s="1"/>
      <c r="AAW282" s="1"/>
      <c r="AAX282" s="1"/>
      <c r="AAY282" s="1"/>
      <c r="AAZ282" s="1"/>
      <c r="ABA282" s="1"/>
      <c r="ABB282" s="1"/>
      <c r="ABC282" s="1"/>
      <c r="ABD282" s="1"/>
      <c r="ABE282" s="1"/>
      <c r="ABF282" s="1"/>
      <c r="ABG282" s="1"/>
      <c r="ABH282" s="1"/>
      <c r="ABI282" s="1"/>
      <c r="ABJ282" s="1"/>
      <c r="ABK282" s="1"/>
      <c r="ABL282" s="1"/>
      <c r="ABM282" s="1"/>
      <c r="ABN282" s="1"/>
      <c r="ABO282" s="1"/>
      <c r="ABP282" s="1"/>
      <c r="ABQ282" s="1"/>
      <c r="ABR282" s="1"/>
      <c r="ABS282" s="1"/>
      <c r="ABT282" s="1"/>
      <c r="ABU282" s="1"/>
      <c r="ABV282" s="1"/>
      <c r="ABW282" s="1"/>
      <c r="ABX282" s="1"/>
      <c r="ABY282" s="1"/>
      <c r="ABZ282" s="1"/>
      <c r="ACA282" s="1"/>
      <c r="ACB282" s="1"/>
      <c r="ACC282" s="1"/>
      <c r="ACD282" s="1"/>
      <c r="ACE282" s="1"/>
      <c r="ACF282" s="1"/>
      <c r="ACG282" s="1"/>
      <c r="ACH282" s="1"/>
      <c r="ACI282" s="1"/>
      <c r="ACJ282" s="1"/>
      <c r="ACK282" s="1"/>
      <c r="ACL282" s="1"/>
      <c r="ACM282" s="1"/>
      <c r="ACN282" s="1"/>
      <c r="ACO282" s="1"/>
      <c r="ACP282" s="1"/>
      <c r="ACQ282" s="1"/>
      <c r="ACR282" s="1"/>
      <c r="ACS282" s="1"/>
      <c r="ACT282" s="1"/>
      <c r="ACU282" s="1"/>
      <c r="ACV282" s="1"/>
      <c r="ACW282" s="1"/>
      <c r="ACX282" s="1"/>
      <c r="ACY282" s="1"/>
      <c r="ACZ282" s="1"/>
      <c r="ADA282" s="1"/>
      <c r="ADB282" s="1"/>
      <c r="ADC282" s="1"/>
      <c r="ADD282" s="1"/>
      <c r="ADE282" s="1"/>
      <c r="ADF282" s="1"/>
      <c r="ADG282" s="1"/>
      <c r="ADH282" s="1"/>
      <c r="ADI282" s="1"/>
      <c r="ADJ282" s="1"/>
      <c r="ADK282" s="1"/>
      <c r="ADL282" s="1"/>
      <c r="ADM282" s="1"/>
      <c r="ADN282" s="1"/>
      <c r="ADO282" s="1"/>
      <c r="ADP282" s="1"/>
      <c r="ADQ282" s="1"/>
      <c r="ADR282" s="1"/>
      <c r="ADS282" s="1"/>
      <c r="ADT282" s="1"/>
      <c r="ADU282" s="1"/>
      <c r="ADV282" s="1"/>
      <c r="ADW282" s="1"/>
      <c r="ADX282" s="1"/>
      <c r="ADY282" s="1"/>
      <c r="ADZ282" s="1"/>
      <c r="AEA282" s="1"/>
      <c r="AEB282" s="1"/>
      <c r="AEC282" s="1"/>
      <c r="AED282" s="1"/>
      <c r="AEE282" s="1"/>
      <c r="AEF282" s="1"/>
      <c r="AEG282" s="1"/>
      <c r="AEH282" s="1"/>
      <c r="AEI282" s="1"/>
      <c r="AEJ282" s="1"/>
      <c r="AEK282" s="1"/>
      <c r="AEL282" s="1"/>
      <c r="AEM282" s="1"/>
      <c r="AEN282" s="1"/>
      <c r="AEO282" s="1"/>
      <c r="AEP282" s="1"/>
      <c r="AEQ282" s="1"/>
      <c r="AER282" s="1"/>
      <c r="AES282" s="1"/>
      <c r="AET282" s="1"/>
      <c r="AEU282" s="1"/>
      <c r="AEV282" s="1"/>
      <c r="AEW282" s="1"/>
      <c r="AEX282" s="1"/>
      <c r="AEY282" s="1"/>
      <c r="AEZ282" s="1"/>
      <c r="AFA282" s="1"/>
      <c r="AFB282" s="1"/>
      <c r="AFC282" s="1"/>
      <c r="AFD282" s="1"/>
      <c r="AFE282" s="1"/>
      <c r="AFF282" s="1"/>
      <c r="AFG282" s="1"/>
      <c r="AFH282" s="1"/>
      <c r="AFI282" s="1"/>
      <c r="AFJ282" s="1"/>
      <c r="AFK282" s="1"/>
      <c r="AFL282" s="1"/>
      <c r="AFM282" s="1"/>
      <c r="AFN282" s="1"/>
      <c r="AFO282" s="1"/>
      <c r="AFP282" s="1"/>
      <c r="AFQ282" s="1"/>
      <c r="AFR282" s="1"/>
      <c r="AFS282" s="1"/>
      <c r="AFT282" s="1"/>
      <c r="AFU282" s="1"/>
      <c r="AFV282" s="1"/>
      <c r="AFW282" s="1"/>
      <c r="AFX282" s="1"/>
      <c r="AFY282" s="1"/>
      <c r="AFZ282" s="1"/>
      <c r="AGA282" s="1"/>
      <c r="AGB282" s="1"/>
      <c r="AGC282" s="1"/>
      <c r="AGD282" s="1"/>
      <c r="AGE282" s="1"/>
      <c r="AGF282" s="1"/>
      <c r="AGG282" s="1"/>
      <c r="AGH282" s="1"/>
      <c r="AGI282" s="1"/>
      <c r="AGJ282" s="1"/>
      <c r="AGK282" s="1"/>
      <c r="AGL282" s="1"/>
      <c r="AGM282" s="1"/>
      <c r="AGN282" s="1"/>
      <c r="AGO282" s="1"/>
      <c r="AGP282" s="1"/>
      <c r="AGQ282" s="1"/>
      <c r="AGR282" s="1"/>
      <c r="AGS282" s="1"/>
      <c r="AGT282" s="1"/>
      <c r="AGU282" s="1"/>
      <c r="AGV282" s="1"/>
      <c r="AGW282" s="1"/>
      <c r="AGX282" s="1"/>
      <c r="AGY282" s="1"/>
      <c r="AGZ282" s="1"/>
      <c r="AHA282" s="1"/>
      <c r="AHB282" s="1"/>
      <c r="AHC282" s="1"/>
      <c r="AHD282" s="1"/>
      <c r="AHE282" s="1"/>
      <c r="AHF282" s="1"/>
      <c r="AHG282" s="1"/>
      <c r="AHH282" s="1"/>
      <c r="AHI282" s="1"/>
      <c r="AHJ282" s="1"/>
      <c r="AHK282" s="1"/>
      <c r="AHL282" s="1"/>
      <c r="AHM282" s="1"/>
      <c r="AHN282" s="1"/>
      <c r="AHO282" s="1"/>
      <c r="AHP282" s="1"/>
      <c r="AHQ282" s="1"/>
      <c r="AHR282" s="1"/>
      <c r="AHS282" s="1"/>
      <c r="AHT282" s="1"/>
      <c r="AHU282" s="1"/>
      <c r="AHV282" s="1"/>
      <c r="AHW282" s="1"/>
      <c r="AHX282" s="1"/>
      <c r="AHY282" s="1"/>
      <c r="AHZ282" s="1"/>
      <c r="AIA282" s="1"/>
      <c r="AIB282" s="1"/>
      <c r="AIC282" s="1"/>
      <c r="AID282" s="1"/>
      <c r="AIE282" s="1"/>
      <c r="AIF282" s="1"/>
      <c r="AIG282" s="1"/>
      <c r="AIH282" s="1"/>
      <c r="AII282" s="1"/>
      <c r="AIJ282" s="1"/>
      <c r="AIK282" s="1"/>
      <c r="AIL282" s="1"/>
      <c r="AIM282" s="1"/>
      <c r="AIN282" s="1"/>
      <c r="AIO282" s="1"/>
      <c r="AIP282" s="1"/>
      <c r="AIQ282" s="1"/>
      <c r="AIR282" s="1"/>
      <c r="AIS282" s="1"/>
      <c r="AIT282" s="1"/>
      <c r="AIU282" s="1"/>
      <c r="AIV282" s="1"/>
      <c r="AIW282" s="1"/>
      <c r="AIX282" s="1"/>
      <c r="AIY282" s="1"/>
      <c r="AIZ282" s="1"/>
      <c r="AJA282" s="1"/>
      <c r="AJB282" s="1"/>
      <c r="AJC282" s="1"/>
      <c r="AJD282" s="1"/>
      <c r="AJE282" s="1"/>
      <c r="AJF282" s="1"/>
      <c r="AJG282" s="1"/>
      <c r="AJH282" s="1"/>
      <c r="AJI282" s="1"/>
      <c r="AJJ282" s="1"/>
      <c r="AJK282" s="1"/>
      <c r="AJL282" s="1"/>
      <c r="AJM282" s="1"/>
      <c r="AJN282" s="1"/>
      <c r="AJO282" s="1"/>
      <c r="AJP282" s="1"/>
      <c r="AJQ282" s="1"/>
      <c r="AJR282" s="1"/>
      <c r="AJS282" s="1"/>
      <c r="AJT282" s="1"/>
      <c r="AJU282" s="1"/>
      <c r="AJV282" s="1"/>
      <c r="AJW282" s="1"/>
      <c r="AJX282" s="1"/>
      <c r="AJY282" s="1"/>
      <c r="AJZ282" s="1"/>
      <c r="AKA282" s="1"/>
      <c r="AKB282" s="1"/>
      <c r="AKC282" s="1"/>
      <c r="AKD282" s="1"/>
      <c r="AKE282" s="1"/>
      <c r="AKF282" s="1"/>
      <c r="AKG282" s="1"/>
      <c r="AKH282" s="1"/>
      <c r="AKI282" s="1"/>
      <c r="AKJ282" s="1"/>
      <c r="AKK282" s="1"/>
      <c r="AKL282" s="1"/>
      <c r="AKM282" s="1"/>
      <c r="AKN282" s="1"/>
      <c r="AKO282" s="1"/>
      <c r="AKP282" s="1"/>
      <c r="AKQ282" s="1"/>
      <c r="AKR282" s="1"/>
      <c r="AKS282" s="1"/>
      <c r="AKT282" s="1"/>
      <c r="AKU282" s="1"/>
      <c r="AKV282" s="1"/>
      <c r="AKW282" s="1"/>
      <c r="AKX282" s="1"/>
      <c r="AKY282" s="1"/>
      <c r="AKZ282" s="1"/>
      <c r="ALA282" s="1"/>
      <c r="ALB282" s="1"/>
      <c r="ALC282" s="1"/>
      <c r="ALD282" s="1"/>
      <c r="ALE282" s="1"/>
      <c r="ALF282" s="1"/>
      <c r="ALG282" s="1"/>
      <c r="ALH282" s="1"/>
      <c r="ALI282" s="1"/>
      <c r="ALJ282" s="1"/>
      <c r="ALK282" s="1"/>
      <c r="ALL282" s="1"/>
      <c r="ALM282" s="1"/>
      <c r="ALN282" s="1"/>
      <c r="ALO282" s="1"/>
      <c r="ALP282" s="1"/>
      <c r="ALQ282" s="1"/>
      <c r="ALR282" s="1"/>
      <c r="ALS282" s="1"/>
      <c r="ALT282" s="1"/>
      <c r="ALU282" s="1"/>
      <c r="ALV282" s="1"/>
      <c r="ALW282" s="1"/>
      <c r="ALX282" s="1"/>
      <c r="ALY282" s="1"/>
      <c r="ALZ282" s="1"/>
      <c r="AMA282" s="1"/>
      <c r="AMB282" s="1"/>
      <c r="AMC282" s="1"/>
      <c r="AMD282" s="1"/>
      <c r="AME282" s="1"/>
      <c r="AMF282" s="1"/>
      <c r="AMG282" s="1"/>
      <c r="AMH282" s="1"/>
      <c r="AMI282" s="1"/>
      <c r="AMJ282" s="1"/>
      <c r="AMK282" s="1"/>
      <c r="AML282" s="1"/>
      <c r="AMM282" s="1"/>
      <c r="AMN282" s="1"/>
      <c r="AMO282" s="1"/>
      <c r="AMP282" s="1"/>
      <c r="AMQ282" s="1"/>
      <c r="AMR282" s="1"/>
      <c r="AMS282" s="1"/>
      <c r="AMT282" s="1"/>
      <c r="AMU282" s="1"/>
      <c r="AMV282" s="1"/>
      <c r="AMW282" s="1"/>
      <c r="AMX282" s="1"/>
      <c r="AMY282" s="1"/>
      <c r="AMZ282" s="1"/>
      <c r="ANA282" s="1"/>
      <c r="ANB282" s="1"/>
      <c r="ANC282" s="1"/>
      <c r="AND282" s="1"/>
      <c r="ANE282" s="1"/>
      <c r="ANF282" s="1"/>
      <c r="ANG282" s="1"/>
      <c r="ANH282" s="1"/>
      <c r="ANI282" s="1"/>
      <c r="ANJ282" s="1"/>
      <c r="ANK282" s="1"/>
      <c r="ANL282" s="1"/>
      <c r="ANM282" s="1"/>
      <c r="ANN282" s="1"/>
      <c r="ANO282" s="1"/>
      <c r="ANP282" s="1"/>
      <c r="ANQ282" s="1"/>
      <c r="ANR282" s="1"/>
      <c r="ANS282" s="1"/>
      <c r="ANT282" s="1"/>
      <c r="ANU282" s="1"/>
      <c r="ANV282" s="1"/>
      <c r="ANW282" s="1"/>
      <c r="ANX282" s="1"/>
      <c r="ANY282" s="1"/>
      <c r="ANZ282" s="1"/>
      <c r="AOA282" s="1"/>
      <c r="AOB282" s="1"/>
      <c r="AOC282" s="1"/>
      <c r="AOD282" s="1"/>
      <c r="AOE282" s="1"/>
      <c r="AOF282" s="1"/>
      <c r="AOG282" s="1"/>
      <c r="AOH282" s="1"/>
      <c r="AOI282" s="1"/>
      <c r="AOJ282" s="1"/>
      <c r="AOK282" s="1"/>
      <c r="AOL282" s="1"/>
      <c r="AOM282" s="1"/>
      <c r="AON282" s="1"/>
      <c r="AOO282" s="1"/>
      <c r="AOP282" s="1"/>
      <c r="AOQ282" s="1"/>
      <c r="AOR282" s="1"/>
      <c r="AOS282" s="1"/>
      <c r="AOT282" s="1"/>
      <c r="AOU282" s="1"/>
      <c r="AOV282" s="1"/>
      <c r="AOW282" s="1"/>
      <c r="AOX282" s="1"/>
      <c r="AOY282" s="1"/>
      <c r="AOZ282" s="1"/>
      <c r="APA282" s="1"/>
      <c r="APB282" s="1"/>
      <c r="APC282" s="1"/>
      <c r="APD282" s="1"/>
      <c r="APE282" s="1"/>
      <c r="APF282" s="1"/>
      <c r="APG282" s="1"/>
      <c r="APH282" s="1"/>
      <c r="API282" s="1"/>
      <c r="APJ282" s="1"/>
      <c r="APK282" s="1"/>
      <c r="APL282" s="1"/>
      <c r="APM282" s="1"/>
      <c r="APN282" s="1"/>
      <c r="APO282" s="1"/>
      <c r="APP282" s="1"/>
      <c r="APQ282" s="1"/>
      <c r="APR282" s="1"/>
      <c r="APS282" s="1"/>
      <c r="APT282" s="1"/>
      <c r="APU282" s="1"/>
      <c r="APV282" s="1"/>
      <c r="APW282" s="1"/>
      <c r="APX282" s="1"/>
      <c r="APY282" s="1"/>
      <c r="APZ282" s="1"/>
      <c r="AQA282" s="1"/>
      <c r="AQB282" s="1"/>
      <c r="AQC282" s="1"/>
      <c r="AQD282" s="1"/>
      <c r="AQE282" s="1"/>
      <c r="AQF282" s="1"/>
      <c r="AQG282" s="1"/>
      <c r="AQH282" s="1"/>
      <c r="AQI282" s="1"/>
      <c r="AQJ282" s="1"/>
      <c r="AQK282" s="1"/>
      <c r="AQL282" s="1"/>
      <c r="AQM282" s="1"/>
      <c r="AQN282" s="1"/>
      <c r="AQO282" s="1"/>
      <c r="AQP282" s="1"/>
      <c r="AQQ282" s="1"/>
      <c r="AQR282" s="1"/>
      <c r="AQS282" s="1"/>
      <c r="AQT282" s="1"/>
      <c r="AQU282" s="1"/>
      <c r="AQV282" s="1"/>
      <c r="AQW282" s="1"/>
      <c r="AQX282" s="1"/>
      <c r="AQY282" s="1"/>
      <c r="AQZ282" s="1"/>
      <c r="ARA282" s="1"/>
      <c r="ARB282" s="1"/>
      <c r="ARC282" s="1"/>
      <c r="ARD282" s="1"/>
      <c r="ARE282" s="1"/>
      <c r="ARF282" s="1"/>
      <c r="ARG282" s="1"/>
      <c r="ARH282" s="1"/>
      <c r="ARI282" s="1"/>
      <c r="ARJ282" s="1"/>
      <c r="ARK282" s="1"/>
      <c r="ARL282" s="1"/>
      <c r="ARM282" s="1"/>
      <c r="ARN282" s="1"/>
      <c r="ARO282" s="1"/>
      <c r="ARP282" s="1"/>
      <c r="ARQ282" s="1"/>
      <c r="ARR282" s="1"/>
      <c r="ARS282" s="1"/>
      <c r="ART282" s="1"/>
      <c r="ARU282" s="1"/>
      <c r="ARV282" s="1"/>
      <c r="ARW282" s="1"/>
      <c r="ARX282" s="1"/>
      <c r="ARY282" s="1"/>
      <c r="ARZ282" s="1"/>
      <c r="ASA282" s="1"/>
      <c r="ASB282" s="1"/>
      <c r="ASC282" s="1"/>
      <c r="ASD282" s="1"/>
      <c r="ASE282" s="1"/>
      <c r="ASF282" s="1"/>
      <c r="ASG282" s="1"/>
      <c r="ASH282" s="1"/>
      <c r="ASI282" s="1"/>
      <c r="ASJ282" s="1"/>
      <c r="ASK282" s="1"/>
      <c r="ASL282" s="1"/>
      <c r="ASM282" s="1"/>
      <c r="ASN282" s="1"/>
      <c r="ASO282" s="1"/>
      <c r="ASP282" s="1"/>
      <c r="ASQ282" s="1"/>
      <c r="ASR282" s="1"/>
      <c r="ASS282" s="1"/>
      <c r="AST282" s="1"/>
      <c r="ASU282" s="1"/>
      <c r="ASV282" s="1"/>
      <c r="ASW282" s="1"/>
      <c r="ASX282" s="1"/>
      <c r="ASY282" s="1"/>
      <c r="ASZ282" s="1"/>
      <c r="ATA282" s="1"/>
      <c r="ATB282" s="1"/>
      <c r="ATC282" s="1"/>
      <c r="ATD282" s="1"/>
      <c r="ATE282" s="1"/>
      <c r="ATF282" s="1"/>
      <c r="ATG282" s="1"/>
      <c r="ATH282" s="1"/>
      <c r="ATI282" s="1"/>
      <c r="ATJ282" s="1"/>
      <c r="ATK282" s="1"/>
      <c r="ATL282" s="1"/>
      <c r="ATM282" s="1"/>
      <c r="ATN282" s="1"/>
      <c r="ATO282" s="1"/>
      <c r="ATP282" s="1"/>
      <c r="ATQ282" s="1"/>
      <c r="ATR282" s="1"/>
      <c r="ATS282" s="1"/>
      <c r="ATT282" s="1"/>
      <c r="ATU282" s="1"/>
      <c r="ATV282" s="1"/>
      <c r="ATW282" s="1"/>
      <c r="ATX282" s="1"/>
      <c r="ATY282" s="1"/>
      <c r="ATZ282" s="1"/>
      <c r="AUA282" s="1"/>
      <c r="AUB282" s="1"/>
      <c r="AUC282" s="1"/>
      <c r="AUD282" s="1"/>
      <c r="AUE282" s="1"/>
      <c r="AUF282" s="1"/>
      <c r="AUG282" s="1"/>
      <c r="AUH282" s="1"/>
      <c r="AUI282" s="1"/>
      <c r="AUJ282" s="1"/>
      <c r="AUK282" s="1"/>
      <c r="AUL282" s="1"/>
      <c r="AUM282" s="1"/>
      <c r="AUN282" s="1"/>
      <c r="AUO282" s="1"/>
      <c r="AUP282" s="1"/>
      <c r="AUQ282" s="1"/>
      <c r="AUR282" s="1"/>
      <c r="AUS282" s="1"/>
      <c r="AUT282" s="1"/>
      <c r="AUU282" s="1"/>
      <c r="AUV282" s="1"/>
      <c r="AUW282" s="1"/>
      <c r="AUX282" s="1"/>
      <c r="AUY282" s="1"/>
      <c r="AUZ282" s="1"/>
      <c r="AVA282" s="1"/>
      <c r="AVB282" s="1"/>
      <c r="AVC282" s="1"/>
      <c r="AVD282" s="1"/>
      <c r="AVE282" s="1"/>
      <c r="AVF282" s="1"/>
      <c r="AVG282" s="1"/>
      <c r="AVH282" s="1"/>
      <c r="AVI282" s="1"/>
      <c r="AVJ282" s="1"/>
      <c r="AVK282" s="1"/>
      <c r="AVL282" s="1"/>
      <c r="AVM282" s="1"/>
      <c r="AVN282" s="1"/>
      <c r="AVO282" s="1"/>
      <c r="AVP282" s="1"/>
      <c r="AVQ282" s="1"/>
      <c r="AVR282" s="1"/>
      <c r="AVS282" s="1"/>
      <c r="AVT282" s="1"/>
      <c r="AVU282" s="1"/>
      <c r="AVV282" s="1"/>
      <c r="AVW282" s="1"/>
      <c r="AVX282" s="1"/>
      <c r="AVY282" s="1"/>
      <c r="AVZ282" s="1"/>
      <c r="AWA282" s="1"/>
      <c r="AWB282" s="1"/>
      <c r="AWC282" s="1"/>
      <c r="AWD282" s="1"/>
      <c r="AWE282" s="1"/>
      <c r="AWF282" s="1"/>
      <c r="AWG282" s="1"/>
      <c r="AWH282" s="1"/>
      <c r="AWI282" s="1"/>
      <c r="AWJ282" s="1"/>
      <c r="AWK282" s="1"/>
      <c r="AWL282" s="1"/>
      <c r="AWM282" s="1"/>
      <c r="AWN282" s="1"/>
      <c r="AWO282" s="1"/>
      <c r="AWP282" s="1"/>
      <c r="AWQ282" s="1"/>
      <c r="AWR282" s="1"/>
      <c r="AWS282" s="1"/>
      <c r="AWT282" s="1"/>
      <c r="AWU282" s="1"/>
      <c r="AWV282" s="1"/>
      <c r="AWW282" s="1"/>
      <c r="AWX282" s="1"/>
      <c r="AWY282" s="1"/>
      <c r="AWZ282" s="1"/>
      <c r="AXA282" s="1"/>
      <c r="AXB282" s="1"/>
      <c r="AXC282" s="1"/>
      <c r="AXD282" s="1"/>
      <c r="AXE282" s="1"/>
      <c r="AXF282" s="1"/>
      <c r="AXG282" s="1"/>
      <c r="AXH282" s="1"/>
      <c r="AXI282" s="1"/>
      <c r="AXJ282" s="1"/>
      <c r="AXK282" s="1"/>
      <c r="AXL282" s="1"/>
      <c r="AXM282" s="1"/>
      <c r="AXN282" s="1"/>
      <c r="AXO282" s="1"/>
      <c r="AXP282" s="1"/>
      <c r="AXQ282" s="1"/>
      <c r="AXR282" s="1"/>
      <c r="AXS282" s="1"/>
      <c r="AXT282" s="1"/>
      <c r="AXU282" s="1"/>
      <c r="AXV282" s="1"/>
      <c r="AXW282" s="1"/>
      <c r="AXX282" s="1"/>
      <c r="AXY282" s="1"/>
      <c r="AXZ282" s="1"/>
      <c r="AYA282" s="1"/>
      <c r="AYB282" s="1"/>
      <c r="AYC282" s="1"/>
      <c r="AYD282" s="1"/>
      <c r="AYE282" s="1"/>
      <c r="AYF282" s="1"/>
      <c r="AYG282" s="1"/>
      <c r="AYH282" s="1"/>
      <c r="AYI282" s="1"/>
      <c r="AYJ282" s="1"/>
      <c r="AYK282" s="1"/>
      <c r="AYL282" s="1"/>
      <c r="AYM282" s="1"/>
      <c r="AYN282" s="1"/>
      <c r="AYO282" s="1"/>
      <c r="AYP282" s="1"/>
      <c r="AYQ282" s="1"/>
      <c r="AYR282" s="1"/>
      <c r="AYS282" s="1"/>
      <c r="AYT282" s="1"/>
      <c r="AYU282" s="1"/>
      <c r="AYV282" s="1"/>
      <c r="AYW282" s="1"/>
      <c r="AYX282" s="1"/>
      <c r="AYY282" s="1"/>
      <c r="AYZ282" s="1"/>
      <c r="AZA282" s="1"/>
      <c r="AZB282" s="1"/>
      <c r="AZC282" s="1"/>
      <c r="AZD282" s="1"/>
      <c r="AZE282" s="1"/>
      <c r="AZF282" s="1"/>
      <c r="AZG282" s="1"/>
      <c r="AZH282" s="1"/>
      <c r="AZI282" s="1"/>
      <c r="AZJ282" s="1"/>
      <c r="AZK282" s="1"/>
      <c r="AZL282" s="1"/>
      <c r="AZM282" s="1"/>
      <c r="AZN282" s="1"/>
      <c r="AZO282" s="1"/>
      <c r="AZP282" s="1"/>
      <c r="AZQ282" s="1"/>
      <c r="AZR282" s="1"/>
      <c r="AZS282" s="1"/>
      <c r="AZT282" s="1"/>
      <c r="AZU282" s="1"/>
      <c r="AZV282" s="1"/>
      <c r="AZW282" s="1"/>
      <c r="AZX282" s="1"/>
      <c r="AZY282" s="1"/>
      <c r="AZZ282" s="1"/>
      <c r="BAA282" s="1"/>
      <c r="BAB282" s="1"/>
      <c r="BAC282" s="1"/>
      <c r="BAD282" s="1"/>
      <c r="BAE282" s="1"/>
      <c r="BAF282" s="1"/>
      <c r="BAG282" s="1"/>
      <c r="BAH282" s="1"/>
      <c r="BAI282" s="1"/>
      <c r="BAJ282" s="1"/>
      <c r="BAK282" s="1"/>
      <c r="BAL282" s="1"/>
      <c r="BAM282" s="1"/>
      <c r="BAN282" s="1"/>
      <c r="BAO282" s="1"/>
      <c r="BAP282" s="1"/>
      <c r="BAQ282" s="1"/>
      <c r="BAR282" s="1"/>
      <c r="BAS282" s="1"/>
      <c r="BAT282" s="1"/>
      <c r="BAU282" s="1"/>
      <c r="BAV282" s="1"/>
      <c r="BAW282" s="1"/>
      <c r="BAX282" s="1"/>
      <c r="BAY282" s="1"/>
      <c r="BAZ282" s="1"/>
      <c r="BBA282" s="1"/>
      <c r="BBB282" s="1"/>
      <c r="BBC282" s="1"/>
      <c r="BBD282" s="1"/>
      <c r="BBE282" s="1"/>
      <c r="BBF282" s="1"/>
      <c r="BBG282" s="1"/>
      <c r="BBH282" s="1"/>
      <c r="BBI282" s="1"/>
      <c r="BBJ282" s="1"/>
      <c r="BBK282" s="1"/>
      <c r="BBL282" s="1"/>
      <c r="BBM282" s="1"/>
      <c r="BBN282" s="1"/>
      <c r="BBO282" s="1"/>
      <c r="BBP282" s="1"/>
      <c r="BBQ282" s="1"/>
      <c r="BBR282" s="1"/>
      <c r="BBS282" s="1"/>
      <c r="BBT282" s="1"/>
      <c r="BBU282" s="1"/>
      <c r="BBV282" s="1"/>
      <c r="BBW282" s="1"/>
      <c r="BBX282" s="1"/>
      <c r="BBY282" s="1"/>
      <c r="BBZ282" s="1"/>
      <c r="BCA282" s="1"/>
      <c r="BCB282" s="1"/>
      <c r="BCC282" s="1"/>
      <c r="BCD282" s="1"/>
      <c r="BCE282" s="1"/>
      <c r="BCF282" s="1"/>
      <c r="BCG282" s="1"/>
      <c r="BCH282" s="1"/>
      <c r="BCI282" s="1"/>
      <c r="BCJ282" s="1"/>
      <c r="BCK282" s="1"/>
      <c r="BCL282" s="1"/>
      <c r="BCM282" s="1"/>
      <c r="BCN282" s="1"/>
      <c r="BCO282" s="1"/>
      <c r="BCP282" s="1"/>
      <c r="BCQ282" s="1"/>
      <c r="BCR282" s="1"/>
      <c r="BCS282" s="1"/>
      <c r="BCT282" s="1"/>
      <c r="BCU282" s="1"/>
      <c r="BCV282" s="1"/>
      <c r="BCW282" s="1"/>
      <c r="BCX282" s="1"/>
      <c r="BCY282" s="1"/>
      <c r="BCZ282" s="1"/>
      <c r="BDA282" s="1"/>
      <c r="BDB282" s="1"/>
      <c r="BDC282" s="1"/>
      <c r="BDD282" s="1"/>
      <c r="BDE282" s="1"/>
      <c r="BDF282" s="1"/>
      <c r="BDG282" s="1"/>
      <c r="BDH282" s="1"/>
      <c r="BDI282" s="1"/>
      <c r="BDJ282" s="1"/>
      <c r="BDK282" s="1"/>
      <c r="BDL282" s="1"/>
    </row>
    <row r="283" spans="1:1468" s="10" customFormat="1" x14ac:dyDescent="0.2">
      <c r="B283" s="10" t="s">
        <v>47</v>
      </c>
      <c r="D283" s="10">
        <f>9914.95+17548.05</f>
        <v>27463</v>
      </c>
      <c r="E283" s="2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  <c r="SE283" s="1"/>
      <c r="SF283" s="1"/>
      <c r="SG283" s="1"/>
      <c r="SH283" s="1"/>
      <c r="SI283" s="1"/>
      <c r="SJ283" s="1"/>
      <c r="SK283" s="1"/>
      <c r="SL283" s="1"/>
      <c r="SM283" s="1"/>
      <c r="SN283" s="1"/>
      <c r="SO283" s="1"/>
      <c r="SP283" s="1"/>
      <c r="SQ283" s="1"/>
      <c r="SR283" s="1"/>
      <c r="SS283" s="1"/>
      <c r="ST283" s="1"/>
      <c r="SU283" s="1"/>
      <c r="SV283" s="1"/>
      <c r="SW283" s="1"/>
      <c r="SX283" s="1"/>
      <c r="SY283" s="1"/>
      <c r="SZ283" s="1"/>
      <c r="TA283" s="1"/>
      <c r="TB283" s="1"/>
      <c r="TC283" s="1"/>
      <c r="TD283" s="1"/>
      <c r="TE283" s="1"/>
      <c r="TF283" s="1"/>
      <c r="TG283" s="1"/>
      <c r="TH283" s="1"/>
      <c r="TI283" s="1"/>
      <c r="TJ283" s="1"/>
      <c r="TK283" s="1"/>
      <c r="TL283" s="1"/>
      <c r="TM283" s="1"/>
      <c r="TN283" s="1"/>
      <c r="TO283" s="1"/>
      <c r="TP283" s="1"/>
      <c r="TQ283" s="1"/>
      <c r="TR283" s="1"/>
      <c r="TS283" s="1"/>
      <c r="TT283" s="1"/>
      <c r="TU283" s="1"/>
      <c r="TV283" s="1"/>
      <c r="TW283" s="1"/>
      <c r="TX283" s="1"/>
      <c r="TY283" s="1"/>
      <c r="TZ283" s="1"/>
      <c r="UA283" s="1"/>
      <c r="UB283" s="1"/>
      <c r="UC283" s="1"/>
      <c r="UD283" s="1"/>
      <c r="UE283" s="1"/>
      <c r="UF283" s="1"/>
      <c r="UG283" s="1"/>
      <c r="UH283" s="1"/>
      <c r="UI283" s="1"/>
      <c r="UJ283" s="1"/>
      <c r="UK283" s="1"/>
      <c r="UL283" s="1"/>
      <c r="UM283" s="1"/>
      <c r="UN283" s="1"/>
      <c r="UO283" s="1"/>
      <c r="UP283" s="1"/>
      <c r="UQ283" s="1"/>
      <c r="UR283" s="1"/>
      <c r="US283" s="1"/>
      <c r="UT283" s="1"/>
      <c r="UU283" s="1"/>
      <c r="UV283" s="1"/>
      <c r="UW283" s="1"/>
      <c r="UX283" s="1"/>
      <c r="UY283" s="1"/>
      <c r="UZ283" s="1"/>
      <c r="VA283" s="1"/>
      <c r="VB283" s="1"/>
      <c r="VC283" s="1"/>
      <c r="VD283" s="1"/>
      <c r="VE283" s="1"/>
      <c r="VF283" s="1"/>
      <c r="VG283" s="1"/>
      <c r="VH283" s="1"/>
      <c r="VI283" s="1"/>
      <c r="VJ283" s="1"/>
      <c r="VK283" s="1"/>
      <c r="VL283" s="1"/>
      <c r="VM283" s="1"/>
      <c r="VN283" s="1"/>
      <c r="VO283" s="1"/>
      <c r="VP283" s="1"/>
      <c r="VQ283" s="1"/>
      <c r="VR283" s="1"/>
      <c r="VS283" s="1"/>
      <c r="VT283" s="1"/>
      <c r="VU283" s="1"/>
      <c r="VV283" s="1"/>
      <c r="VW283" s="1"/>
      <c r="VX283" s="1"/>
      <c r="VY283" s="1"/>
      <c r="VZ283" s="1"/>
      <c r="WA283" s="1"/>
      <c r="WB283" s="1"/>
      <c r="WC283" s="1"/>
      <c r="WD283" s="1"/>
      <c r="WE283" s="1"/>
      <c r="WF283" s="1"/>
      <c r="WG283" s="1"/>
      <c r="WH283" s="1"/>
      <c r="WI283" s="1"/>
      <c r="WJ283" s="1"/>
      <c r="WK283" s="1"/>
      <c r="WL283" s="1"/>
      <c r="WM283" s="1"/>
      <c r="WN283" s="1"/>
      <c r="WO283" s="1"/>
      <c r="WP283" s="1"/>
      <c r="WQ283" s="1"/>
      <c r="WR283" s="1"/>
      <c r="WS283" s="1"/>
      <c r="WT283" s="1"/>
      <c r="WU283" s="1"/>
      <c r="WV283" s="1"/>
      <c r="WW283" s="1"/>
      <c r="WX283" s="1"/>
      <c r="WY283" s="1"/>
      <c r="WZ283" s="1"/>
      <c r="XA283" s="1"/>
      <c r="XB283" s="1"/>
      <c r="XC283" s="1"/>
      <c r="XD283" s="1"/>
      <c r="XE283" s="1"/>
      <c r="XF283" s="1"/>
      <c r="XG283" s="1"/>
      <c r="XH283" s="1"/>
      <c r="XI283" s="1"/>
      <c r="XJ283" s="1"/>
      <c r="XK283" s="1"/>
      <c r="XL283" s="1"/>
      <c r="XM283" s="1"/>
      <c r="XN283" s="1"/>
      <c r="XO283" s="1"/>
      <c r="XP283" s="1"/>
      <c r="XQ283" s="1"/>
      <c r="XR283" s="1"/>
      <c r="XS283" s="1"/>
      <c r="XT283" s="1"/>
      <c r="XU283" s="1"/>
      <c r="XV283" s="1"/>
      <c r="XW283" s="1"/>
      <c r="XX283" s="1"/>
      <c r="XY283" s="1"/>
      <c r="XZ283" s="1"/>
      <c r="YA283" s="1"/>
      <c r="YB283" s="1"/>
      <c r="YC283" s="1"/>
      <c r="YD283" s="1"/>
      <c r="YE283" s="1"/>
      <c r="YF283" s="1"/>
      <c r="YG283" s="1"/>
      <c r="YH283" s="1"/>
      <c r="YI283" s="1"/>
      <c r="YJ283" s="1"/>
      <c r="YK283" s="1"/>
      <c r="YL283" s="1"/>
      <c r="YM283" s="1"/>
      <c r="YN283" s="1"/>
      <c r="YO283" s="1"/>
      <c r="YP283" s="1"/>
      <c r="YQ283" s="1"/>
      <c r="YR283" s="1"/>
      <c r="YS283" s="1"/>
      <c r="YT283" s="1"/>
      <c r="YU283" s="1"/>
      <c r="YV283" s="1"/>
      <c r="YW283" s="1"/>
      <c r="YX283" s="1"/>
      <c r="YY283" s="1"/>
      <c r="YZ283" s="1"/>
      <c r="ZA283" s="1"/>
      <c r="ZB283" s="1"/>
      <c r="ZC283" s="1"/>
      <c r="ZD283" s="1"/>
      <c r="ZE283" s="1"/>
      <c r="ZF283" s="1"/>
      <c r="ZG283" s="1"/>
      <c r="ZH283" s="1"/>
      <c r="ZI283" s="1"/>
      <c r="ZJ283" s="1"/>
      <c r="ZK283" s="1"/>
      <c r="ZL283" s="1"/>
      <c r="ZM283" s="1"/>
      <c r="ZN283" s="1"/>
      <c r="ZO283" s="1"/>
      <c r="ZP283" s="1"/>
      <c r="ZQ283" s="1"/>
      <c r="ZR283" s="1"/>
      <c r="ZS283" s="1"/>
      <c r="ZT283" s="1"/>
      <c r="ZU283" s="1"/>
      <c r="ZV283" s="1"/>
      <c r="ZW283" s="1"/>
      <c r="ZX283" s="1"/>
      <c r="ZY283" s="1"/>
      <c r="ZZ283" s="1"/>
      <c r="AAA283" s="1"/>
      <c r="AAB283" s="1"/>
      <c r="AAC283" s="1"/>
      <c r="AAD283" s="1"/>
      <c r="AAE283" s="1"/>
      <c r="AAF283" s="1"/>
      <c r="AAG283" s="1"/>
      <c r="AAH283" s="1"/>
      <c r="AAI283" s="1"/>
      <c r="AAJ283" s="1"/>
      <c r="AAK283" s="1"/>
      <c r="AAL283" s="1"/>
      <c r="AAM283" s="1"/>
      <c r="AAN283" s="1"/>
      <c r="AAO283" s="1"/>
      <c r="AAP283" s="1"/>
      <c r="AAQ283" s="1"/>
      <c r="AAR283" s="1"/>
      <c r="AAS283" s="1"/>
      <c r="AAT283" s="1"/>
      <c r="AAU283" s="1"/>
      <c r="AAV283" s="1"/>
      <c r="AAW283" s="1"/>
      <c r="AAX283" s="1"/>
      <c r="AAY283" s="1"/>
      <c r="AAZ283" s="1"/>
      <c r="ABA283" s="1"/>
      <c r="ABB283" s="1"/>
      <c r="ABC283" s="1"/>
      <c r="ABD283" s="1"/>
      <c r="ABE283" s="1"/>
      <c r="ABF283" s="1"/>
      <c r="ABG283" s="1"/>
      <c r="ABH283" s="1"/>
      <c r="ABI283" s="1"/>
      <c r="ABJ283" s="1"/>
      <c r="ABK283" s="1"/>
      <c r="ABL283" s="1"/>
      <c r="ABM283" s="1"/>
      <c r="ABN283" s="1"/>
      <c r="ABO283" s="1"/>
      <c r="ABP283" s="1"/>
      <c r="ABQ283" s="1"/>
      <c r="ABR283" s="1"/>
      <c r="ABS283" s="1"/>
      <c r="ABT283" s="1"/>
      <c r="ABU283" s="1"/>
      <c r="ABV283" s="1"/>
      <c r="ABW283" s="1"/>
      <c r="ABX283" s="1"/>
      <c r="ABY283" s="1"/>
      <c r="ABZ283" s="1"/>
      <c r="ACA283" s="1"/>
      <c r="ACB283" s="1"/>
      <c r="ACC283" s="1"/>
      <c r="ACD283" s="1"/>
      <c r="ACE283" s="1"/>
      <c r="ACF283" s="1"/>
      <c r="ACG283" s="1"/>
      <c r="ACH283" s="1"/>
      <c r="ACI283" s="1"/>
      <c r="ACJ283" s="1"/>
      <c r="ACK283" s="1"/>
      <c r="ACL283" s="1"/>
      <c r="ACM283" s="1"/>
      <c r="ACN283" s="1"/>
      <c r="ACO283" s="1"/>
      <c r="ACP283" s="1"/>
      <c r="ACQ283" s="1"/>
      <c r="ACR283" s="1"/>
      <c r="ACS283" s="1"/>
      <c r="ACT283" s="1"/>
      <c r="ACU283" s="1"/>
      <c r="ACV283" s="1"/>
      <c r="ACW283" s="1"/>
      <c r="ACX283" s="1"/>
      <c r="ACY283" s="1"/>
      <c r="ACZ283" s="1"/>
      <c r="ADA283" s="1"/>
      <c r="ADB283" s="1"/>
      <c r="ADC283" s="1"/>
      <c r="ADD283" s="1"/>
      <c r="ADE283" s="1"/>
      <c r="ADF283" s="1"/>
      <c r="ADG283" s="1"/>
      <c r="ADH283" s="1"/>
      <c r="ADI283" s="1"/>
      <c r="ADJ283" s="1"/>
      <c r="ADK283" s="1"/>
      <c r="ADL283" s="1"/>
      <c r="ADM283" s="1"/>
      <c r="ADN283" s="1"/>
      <c r="ADO283" s="1"/>
      <c r="ADP283" s="1"/>
      <c r="ADQ283" s="1"/>
      <c r="ADR283" s="1"/>
      <c r="ADS283" s="1"/>
      <c r="ADT283" s="1"/>
      <c r="ADU283" s="1"/>
      <c r="ADV283" s="1"/>
      <c r="ADW283" s="1"/>
      <c r="ADX283" s="1"/>
      <c r="ADY283" s="1"/>
      <c r="ADZ283" s="1"/>
      <c r="AEA283" s="1"/>
      <c r="AEB283" s="1"/>
      <c r="AEC283" s="1"/>
      <c r="AED283" s="1"/>
      <c r="AEE283" s="1"/>
      <c r="AEF283" s="1"/>
      <c r="AEG283" s="1"/>
      <c r="AEH283" s="1"/>
      <c r="AEI283" s="1"/>
      <c r="AEJ283" s="1"/>
      <c r="AEK283" s="1"/>
      <c r="AEL283" s="1"/>
      <c r="AEM283" s="1"/>
      <c r="AEN283" s="1"/>
      <c r="AEO283" s="1"/>
      <c r="AEP283" s="1"/>
      <c r="AEQ283" s="1"/>
      <c r="AER283" s="1"/>
      <c r="AES283" s="1"/>
      <c r="AET283" s="1"/>
      <c r="AEU283" s="1"/>
      <c r="AEV283" s="1"/>
      <c r="AEW283" s="1"/>
      <c r="AEX283" s="1"/>
      <c r="AEY283" s="1"/>
      <c r="AEZ283" s="1"/>
      <c r="AFA283" s="1"/>
      <c r="AFB283" s="1"/>
      <c r="AFC283" s="1"/>
      <c r="AFD283" s="1"/>
      <c r="AFE283" s="1"/>
      <c r="AFF283" s="1"/>
      <c r="AFG283" s="1"/>
      <c r="AFH283" s="1"/>
      <c r="AFI283" s="1"/>
      <c r="AFJ283" s="1"/>
      <c r="AFK283" s="1"/>
      <c r="AFL283" s="1"/>
      <c r="AFM283" s="1"/>
      <c r="AFN283" s="1"/>
      <c r="AFO283" s="1"/>
      <c r="AFP283" s="1"/>
      <c r="AFQ283" s="1"/>
      <c r="AFR283" s="1"/>
      <c r="AFS283" s="1"/>
      <c r="AFT283" s="1"/>
      <c r="AFU283" s="1"/>
      <c r="AFV283" s="1"/>
      <c r="AFW283" s="1"/>
      <c r="AFX283" s="1"/>
      <c r="AFY283" s="1"/>
      <c r="AFZ283" s="1"/>
      <c r="AGA283" s="1"/>
      <c r="AGB283" s="1"/>
      <c r="AGC283" s="1"/>
      <c r="AGD283" s="1"/>
      <c r="AGE283" s="1"/>
      <c r="AGF283" s="1"/>
      <c r="AGG283" s="1"/>
      <c r="AGH283" s="1"/>
      <c r="AGI283" s="1"/>
      <c r="AGJ283" s="1"/>
      <c r="AGK283" s="1"/>
      <c r="AGL283" s="1"/>
      <c r="AGM283" s="1"/>
      <c r="AGN283" s="1"/>
      <c r="AGO283" s="1"/>
      <c r="AGP283" s="1"/>
      <c r="AGQ283" s="1"/>
      <c r="AGR283" s="1"/>
      <c r="AGS283" s="1"/>
      <c r="AGT283" s="1"/>
      <c r="AGU283" s="1"/>
      <c r="AGV283" s="1"/>
      <c r="AGW283" s="1"/>
      <c r="AGX283" s="1"/>
      <c r="AGY283" s="1"/>
      <c r="AGZ283" s="1"/>
      <c r="AHA283" s="1"/>
      <c r="AHB283" s="1"/>
      <c r="AHC283" s="1"/>
      <c r="AHD283" s="1"/>
      <c r="AHE283" s="1"/>
      <c r="AHF283" s="1"/>
      <c r="AHG283" s="1"/>
      <c r="AHH283" s="1"/>
      <c r="AHI283" s="1"/>
      <c r="AHJ283" s="1"/>
      <c r="AHK283" s="1"/>
      <c r="AHL283" s="1"/>
      <c r="AHM283" s="1"/>
      <c r="AHN283" s="1"/>
      <c r="AHO283" s="1"/>
      <c r="AHP283" s="1"/>
      <c r="AHQ283" s="1"/>
      <c r="AHR283" s="1"/>
      <c r="AHS283" s="1"/>
      <c r="AHT283" s="1"/>
      <c r="AHU283" s="1"/>
      <c r="AHV283" s="1"/>
      <c r="AHW283" s="1"/>
      <c r="AHX283" s="1"/>
      <c r="AHY283" s="1"/>
      <c r="AHZ283" s="1"/>
      <c r="AIA283" s="1"/>
      <c r="AIB283" s="1"/>
      <c r="AIC283" s="1"/>
      <c r="AID283" s="1"/>
      <c r="AIE283" s="1"/>
      <c r="AIF283" s="1"/>
      <c r="AIG283" s="1"/>
      <c r="AIH283" s="1"/>
      <c r="AII283" s="1"/>
      <c r="AIJ283" s="1"/>
      <c r="AIK283" s="1"/>
      <c r="AIL283" s="1"/>
      <c r="AIM283" s="1"/>
      <c r="AIN283" s="1"/>
      <c r="AIO283" s="1"/>
      <c r="AIP283" s="1"/>
      <c r="AIQ283" s="1"/>
      <c r="AIR283" s="1"/>
      <c r="AIS283" s="1"/>
      <c r="AIT283" s="1"/>
      <c r="AIU283" s="1"/>
      <c r="AIV283" s="1"/>
      <c r="AIW283" s="1"/>
      <c r="AIX283" s="1"/>
      <c r="AIY283" s="1"/>
      <c r="AIZ283" s="1"/>
      <c r="AJA283" s="1"/>
      <c r="AJB283" s="1"/>
      <c r="AJC283" s="1"/>
      <c r="AJD283" s="1"/>
      <c r="AJE283" s="1"/>
      <c r="AJF283" s="1"/>
      <c r="AJG283" s="1"/>
      <c r="AJH283" s="1"/>
      <c r="AJI283" s="1"/>
      <c r="AJJ283" s="1"/>
      <c r="AJK283" s="1"/>
      <c r="AJL283" s="1"/>
      <c r="AJM283" s="1"/>
      <c r="AJN283" s="1"/>
      <c r="AJO283" s="1"/>
      <c r="AJP283" s="1"/>
      <c r="AJQ283" s="1"/>
      <c r="AJR283" s="1"/>
      <c r="AJS283" s="1"/>
      <c r="AJT283" s="1"/>
      <c r="AJU283" s="1"/>
      <c r="AJV283" s="1"/>
      <c r="AJW283" s="1"/>
      <c r="AJX283" s="1"/>
      <c r="AJY283" s="1"/>
      <c r="AJZ283" s="1"/>
      <c r="AKA283" s="1"/>
      <c r="AKB283" s="1"/>
      <c r="AKC283" s="1"/>
      <c r="AKD283" s="1"/>
      <c r="AKE283" s="1"/>
      <c r="AKF283" s="1"/>
      <c r="AKG283" s="1"/>
      <c r="AKH283" s="1"/>
      <c r="AKI283" s="1"/>
      <c r="AKJ283" s="1"/>
      <c r="AKK283" s="1"/>
      <c r="AKL283" s="1"/>
      <c r="AKM283" s="1"/>
      <c r="AKN283" s="1"/>
      <c r="AKO283" s="1"/>
      <c r="AKP283" s="1"/>
      <c r="AKQ283" s="1"/>
      <c r="AKR283" s="1"/>
      <c r="AKS283" s="1"/>
      <c r="AKT283" s="1"/>
      <c r="AKU283" s="1"/>
      <c r="AKV283" s="1"/>
      <c r="AKW283" s="1"/>
      <c r="AKX283" s="1"/>
      <c r="AKY283" s="1"/>
      <c r="AKZ283" s="1"/>
      <c r="ALA283" s="1"/>
      <c r="ALB283" s="1"/>
      <c r="ALC283" s="1"/>
      <c r="ALD283" s="1"/>
      <c r="ALE283" s="1"/>
      <c r="ALF283" s="1"/>
      <c r="ALG283" s="1"/>
      <c r="ALH283" s="1"/>
      <c r="ALI283" s="1"/>
      <c r="ALJ283" s="1"/>
      <c r="ALK283" s="1"/>
      <c r="ALL283" s="1"/>
      <c r="ALM283" s="1"/>
      <c r="ALN283" s="1"/>
      <c r="ALO283" s="1"/>
      <c r="ALP283" s="1"/>
      <c r="ALQ283" s="1"/>
      <c r="ALR283" s="1"/>
      <c r="ALS283" s="1"/>
      <c r="ALT283" s="1"/>
      <c r="ALU283" s="1"/>
      <c r="ALV283" s="1"/>
      <c r="ALW283" s="1"/>
      <c r="ALX283" s="1"/>
      <c r="ALY283" s="1"/>
      <c r="ALZ283" s="1"/>
      <c r="AMA283" s="1"/>
      <c r="AMB283" s="1"/>
      <c r="AMC283" s="1"/>
      <c r="AMD283" s="1"/>
      <c r="AME283" s="1"/>
      <c r="AMF283" s="1"/>
      <c r="AMG283" s="1"/>
      <c r="AMH283" s="1"/>
      <c r="AMI283" s="1"/>
      <c r="AMJ283" s="1"/>
      <c r="AMK283" s="1"/>
      <c r="AML283" s="1"/>
      <c r="AMM283" s="1"/>
      <c r="AMN283" s="1"/>
      <c r="AMO283" s="1"/>
      <c r="AMP283" s="1"/>
      <c r="AMQ283" s="1"/>
      <c r="AMR283" s="1"/>
      <c r="AMS283" s="1"/>
      <c r="AMT283" s="1"/>
      <c r="AMU283" s="1"/>
      <c r="AMV283" s="1"/>
      <c r="AMW283" s="1"/>
      <c r="AMX283" s="1"/>
      <c r="AMY283" s="1"/>
      <c r="AMZ283" s="1"/>
      <c r="ANA283" s="1"/>
      <c r="ANB283" s="1"/>
      <c r="ANC283" s="1"/>
      <c r="AND283" s="1"/>
      <c r="ANE283" s="1"/>
      <c r="ANF283" s="1"/>
      <c r="ANG283" s="1"/>
      <c r="ANH283" s="1"/>
      <c r="ANI283" s="1"/>
      <c r="ANJ283" s="1"/>
      <c r="ANK283" s="1"/>
      <c r="ANL283" s="1"/>
      <c r="ANM283" s="1"/>
      <c r="ANN283" s="1"/>
      <c r="ANO283" s="1"/>
      <c r="ANP283" s="1"/>
      <c r="ANQ283" s="1"/>
      <c r="ANR283" s="1"/>
      <c r="ANS283" s="1"/>
      <c r="ANT283" s="1"/>
      <c r="ANU283" s="1"/>
      <c r="ANV283" s="1"/>
      <c r="ANW283" s="1"/>
      <c r="ANX283" s="1"/>
      <c r="ANY283" s="1"/>
      <c r="ANZ283" s="1"/>
      <c r="AOA283" s="1"/>
      <c r="AOB283" s="1"/>
      <c r="AOC283" s="1"/>
      <c r="AOD283" s="1"/>
      <c r="AOE283" s="1"/>
      <c r="AOF283" s="1"/>
      <c r="AOG283" s="1"/>
      <c r="AOH283" s="1"/>
      <c r="AOI283" s="1"/>
      <c r="AOJ283" s="1"/>
      <c r="AOK283" s="1"/>
      <c r="AOL283" s="1"/>
      <c r="AOM283" s="1"/>
      <c r="AON283" s="1"/>
      <c r="AOO283" s="1"/>
      <c r="AOP283" s="1"/>
      <c r="AOQ283" s="1"/>
      <c r="AOR283" s="1"/>
      <c r="AOS283" s="1"/>
      <c r="AOT283" s="1"/>
      <c r="AOU283" s="1"/>
      <c r="AOV283" s="1"/>
      <c r="AOW283" s="1"/>
      <c r="AOX283" s="1"/>
      <c r="AOY283" s="1"/>
      <c r="AOZ283" s="1"/>
      <c r="APA283" s="1"/>
      <c r="APB283" s="1"/>
      <c r="APC283" s="1"/>
      <c r="APD283" s="1"/>
      <c r="APE283" s="1"/>
      <c r="APF283" s="1"/>
      <c r="APG283" s="1"/>
      <c r="APH283" s="1"/>
      <c r="API283" s="1"/>
      <c r="APJ283" s="1"/>
      <c r="APK283" s="1"/>
      <c r="APL283" s="1"/>
      <c r="APM283" s="1"/>
      <c r="APN283" s="1"/>
      <c r="APO283" s="1"/>
      <c r="APP283" s="1"/>
      <c r="APQ283" s="1"/>
      <c r="APR283" s="1"/>
      <c r="APS283" s="1"/>
      <c r="APT283" s="1"/>
      <c r="APU283" s="1"/>
      <c r="APV283" s="1"/>
      <c r="APW283" s="1"/>
      <c r="APX283" s="1"/>
      <c r="APY283" s="1"/>
      <c r="APZ283" s="1"/>
      <c r="AQA283" s="1"/>
      <c r="AQB283" s="1"/>
      <c r="AQC283" s="1"/>
      <c r="AQD283" s="1"/>
      <c r="AQE283" s="1"/>
      <c r="AQF283" s="1"/>
      <c r="AQG283" s="1"/>
      <c r="AQH283" s="1"/>
      <c r="AQI283" s="1"/>
      <c r="AQJ283" s="1"/>
      <c r="AQK283" s="1"/>
      <c r="AQL283" s="1"/>
      <c r="AQM283" s="1"/>
      <c r="AQN283" s="1"/>
      <c r="AQO283" s="1"/>
      <c r="AQP283" s="1"/>
      <c r="AQQ283" s="1"/>
      <c r="AQR283" s="1"/>
      <c r="AQS283" s="1"/>
      <c r="AQT283" s="1"/>
      <c r="AQU283" s="1"/>
      <c r="AQV283" s="1"/>
      <c r="AQW283" s="1"/>
      <c r="AQX283" s="1"/>
      <c r="AQY283" s="1"/>
      <c r="AQZ283" s="1"/>
      <c r="ARA283" s="1"/>
      <c r="ARB283" s="1"/>
      <c r="ARC283" s="1"/>
      <c r="ARD283" s="1"/>
      <c r="ARE283" s="1"/>
      <c r="ARF283" s="1"/>
      <c r="ARG283" s="1"/>
      <c r="ARH283" s="1"/>
      <c r="ARI283" s="1"/>
      <c r="ARJ283" s="1"/>
      <c r="ARK283" s="1"/>
      <c r="ARL283" s="1"/>
      <c r="ARM283" s="1"/>
      <c r="ARN283" s="1"/>
      <c r="ARO283" s="1"/>
      <c r="ARP283" s="1"/>
      <c r="ARQ283" s="1"/>
      <c r="ARR283" s="1"/>
      <c r="ARS283" s="1"/>
      <c r="ART283" s="1"/>
      <c r="ARU283" s="1"/>
      <c r="ARV283" s="1"/>
      <c r="ARW283" s="1"/>
      <c r="ARX283" s="1"/>
      <c r="ARY283" s="1"/>
      <c r="ARZ283" s="1"/>
      <c r="ASA283" s="1"/>
      <c r="ASB283" s="1"/>
      <c r="ASC283" s="1"/>
      <c r="ASD283" s="1"/>
      <c r="ASE283" s="1"/>
      <c r="ASF283" s="1"/>
      <c r="ASG283" s="1"/>
      <c r="ASH283" s="1"/>
      <c r="ASI283" s="1"/>
      <c r="ASJ283" s="1"/>
      <c r="ASK283" s="1"/>
      <c r="ASL283" s="1"/>
      <c r="ASM283" s="1"/>
      <c r="ASN283" s="1"/>
      <c r="ASO283" s="1"/>
      <c r="ASP283" s="1"/>
      <c r="ASQ283" s="1"/>
      <c r="ASR283" s="1"/>
      <c r="ASS283" s="1"/>
      <c r="AST283" s="1"/>
      <c r="ASU283" s="1"/>
      <c r="ASV283" s="1"/>
      <c r="ASW283" s="1"/>
      <c r="ASX283" s="1"/>
      <c r="ASY283" s="1"/>
      <c r="ASZ283" s="1"/>
      <c r="ATA283" s="1"/>
      <c r="ATB283" s="1"/>
      <c r="ATC283" s="1"/>
      <c r="ATD283" s="1"/>
      <c r="ATE283" s="1"/>
      <c r="ATF283" s="1"/>
      <c r="ATG283" s="1"/>
      <c r="ATH283" s="1"/>
      <c r="ATI283" s="1"/>
      <c r="ATJ283" s="1"/>
      <c r="ATK283" s="1"/>
      <c r="ATL283" s="1"/>
      <c r="ATM283" s="1"/>
      <c r="ATN283" s="1"/>
      <c r="ATO283" s="1"/>
      <c r="ATP283" s="1"/>
      <c r="ATQ283" s="1"/>
      <c r="ATR283" s="1"/>
      <c r="ATS283" s="1"/>
      <c r="ATT283" s="1"/>
      <c r="ATU283" s="1"/>
      <c r="ATV283" s="1"/>
      <c r="ATW283" s="1"/>
      <c r="ATX283" s="1"/>
      <c r="ATY283" s="1"/>
      <c r="ATZ283" s="1"/>
      <c r="AUA283" s="1"/>
      <c r="AUB283" s="1"/>
      <c r="AUC283" s="1"/>
      <c r="AUD283" s="1"/>
      <c r="AUE283" s="1"/>
      <c r="AUF283" s="1"/>
      <c r="AUG283" s="1"/>
      <c r="AUH283" s="1"/>
      <c r="AUI283" s="1"/>
      <c r="AUJ283" s="1"/>
      <c r="AUK283" s="1"/>
      <c r="AUL283" s="1"/>
      <c r="AUM283" s="1"/>
      <c r="AUN283" s="1"/>
      <c r="AUO283" s="1"/>
      <c r="AUP283" s="1"/>
      <c r="AUQ283" s="1"/>
      <c r="AUR283" s="1"/>
      <c r="AUS283" s="1"/>
      <c r="AUT283" s="1"/>
      <c r="AUU283" s="1"/>
      <c r="AUV283" s="1"/>
      <c r="AUW283" s="1"/>
      <c r="AUX283" s="1"/>
      <c r="AUY283" s="1"/>
      <c r="AUZ283" s="1"/>
      <c r="AVA283" s="1"/>
      <c r="AVB283" s="1"/>
      <c r="AVC283" s="1"/>
      <c r="AVD283" s="1"/>
      <c r="AVE283" s="1"/>
      <c r="AVF283" s="1"/>
      <c r="AVG283" s="1"/>
      <c r="AVH283" s="1"/>
      <c r="AVI283" s="1"/>
      <c r="AVJ283" s="1"/>
      <c r="AVK283" s="1"/>
      <c r="AVL283" s="1"/>
      <c r="AVM283" s="1"/>
      <c r="AVN283" s="1"/>
      <c r="AVO283" s="1"/>
      <c r="AVP283" s="1"/>
      <c r="AVQ283" s="1"/>
      <c r="AVR283" s="1"/>
      <c r="AVS283" s="1"/>
      <c r="AVT283" s="1"/>
      <c r="AVU283" s="1"/>
      <c r="AVV283" s="1"/>
      <c r="AVW283" s="1"/>
      <c r="AVX283" s="1"/>
      <c r="AVY283" s="1"/>
      <c r="AVZ283" s="1"/>
      <c r="AWA283" s="1"/>
      <c r="AWB283" s="1"/>
      <c r="AWC283" s="1"/>
      <c r="AWD283" s="1"/>
      <c r="AWE283" s="1"/>
      <c r="AWF283" s="1"/>
      <c r="AWG283" s="1"/>
      <c r="AWH283" s="1"/>
      <c r="AWI283" s="1"/>
      <c r="AWJ283" s="1"/>
      <c r="AWK283" s="1"/>
      <c r="AWL283" s="1"/>
      <c r="AWM283" s="1"/>
      <c r="AWN283" s="1"/>
      <c r="AWO283" s="1"/>
      <c r="AWP283" s="1"/>
      <c r="AWQ283" s="1"/>
      <c r="AWR283" s="1"/>
      <c r="AWS283" s="1"/>
      <c r="AWT283" s="1"/>
      <c r="AWU283" s="1"/>
      <c r="AWV283" s="1"/>
      <c r="AWW283" s="1"/>
      <c r="AWX283" s="1"/>
      <c r="AWY283" s="1"/>
      <c r="AWZ283" s="1"/>
      <c r="AXA283" s="1"/>
      <c r="AXB283" s="1"/>
      <c r="AXC283" s="1"/>
      <c r="AXD283" s="1"/>
      <c r="AXE283" s="1"/>
      <c r="AXF283" s="1"/>
      <c r="AXG283" s="1"/>
      <c r="AXH283" s="1"/>
      <c r="AXI283" s="1"/>
      <c r="AXJ283" s="1"/>
      <c r="AXK283" s="1"/>
      <c r="AXL283" s="1"/>
      <c r="AXM283" s="1"/>
      <c r="AXN283" s="1"/>
      <c r="AXO283" s="1"/>
      <c r="AXP283" s="1"/>
      <c r="AXQ283" s="1"/>
      <c r="AXR283" s="1"/>
      <c r="AXS283" s="1"/>
      <c r="AXT283" s="1"/>
      <c r="AXU283" s="1"/>
      <c r="AXV283" s="1"/>
      <c r="AXW283" s="1"/>
      <c r="AXX283" s="1"/>
      <c r="AXY283" s="1"/>
      <c r="AXZ283" s="1"/>
      <c r="AYA283" s="1"/>
      <c r="AYB283" s="1"/>
      <c r="AYC283" s="1"/>
      <c r="AYD283" s="1"/>
      <c r="AYE283" s="1"/>
      <c r="AYF283" s="1"/>
      <c r="AYG283" s="1"/>
      <c r="AYH283" s="1"/>
      <c r="AYI283" s="1"/>
      <c r="AYJ283" s="1"/>
      <c r="AYK283" s="1"/>
      <c r="AYL283" s="1"/>
      <c r="AYM283" s="1"/>
      <c r="AYN283" s="1"/>
      <c r="AYO283" s="1"/>
      <c r="AYP283" s="1"/>
      <c r="AYQ283" s="1"/>
      <c r="AYR283" s="1"/>
      <c r="AYS283" s="1"/>
      <c r="AYT283" s="1"/>
      <c r="AYU283" s="1"/>
      <c r="AYV283" s="1"/>
      <c r="AYW283" s="1"/>
      <c r="AYX283" s="1"/>
      <c r="AYY283" s="1"/>
      <c r="AYZ283" s="1"/>
      <c r="AZA283" s="1"/>
      <c r="AZB283" s="1"/>
      <c r="AZC283" s="1"/>
      <c r="AZD283" s="1"/>
      <c r="AZE283" s="1"/>
      <c r="AZF283" s="1"/>
      <c r="AZG283" s="1"/>
      <c r="AZH283" s="1"/>
      <c r="AZI283" s="1"/>
      <c r="AZJ283" s="1"/>
      <c r="AZK283" s="1"/>
      <c r="AZL283" s="1"/>
      <c r="AZM283" s="1"/>
      <c r="AZN283" s="1"/>
      <c r="AZO283" s="1"/>
      <c r="AZP283" s="1"/>
      <c r="AZQ283" s="1"/>
      <c r="AZR283" s="1"/>
      <c r="AZS283" s="1"/>
      <c r="AZT283" s="1"/>
      <c r="AZU283" s="1"/>
      <c r="AZV283" s="1"/>
      <c r="AZW283" s="1"/>
      <c r="AZX283" s="1"/>
      <c r="AZY283" s="1"/>
      <c r="AZZ283" s="1"/>
      <c r="BAA283" s="1"/>
      <c r="BAB283" s="1"/>
      <c r="BAC283" s="1"/>
      <c r="BAD283" s="1"/>
      <c r="BAE283" s="1"/>
      <c r="BAF283" s="1"/>
      <c r="BAG283" s="1"/>
      <c r="BAH283" s="1"/>
      <c r="BAI283" s="1"/>
      <c r="BAJ283" s="1"/>
      <c r="BAK283" s="1"/>
      <c r="BAL283" s="1"/>
      <c r="BAM283" s="1"/>
      <c r="BAN283" s="1"/>
      <c r="BAO283" s="1"/>
      <c r="BAP283" s="1"/>
      <c r="BAQ283" s="1"/>
      <c r="BAR283" s="1"/>
      <c r="BAS283" s="1"/>
      <c r="BAT283" s="1"/>
      <c r="BAU283" s="1"/>
      <c r="BAV283" s="1"/>
      <c r="BAW283" s="1"/>
      <c r="BAX283" s="1"/>
      <c r="BAY283" s="1"/>
      <c r="BAZ283" s="1"/>
      <c r="BBA283" s="1"/>
      <c r="BBB283" s="1"/>
      <c r="BBC283" s="1"/>
      <c r="BBD283" s="1"/>
      <c r="BBE283" s="1"/>
      <c r="BBF283" s="1"/>
      <c r="BBG283" s="1"/>
      <c r="BBH283" s="1"/>
      <c r="BBI283" s="1"/>
      <c r="BBJ283" s="1"/>
      <c r="BBK283" s="1"/>
      <c r="BBL283" s="1"/>
      <c r="BBM283" s="1"/>
      <c r="BBN283" s="1"/>
      <c r="BBO283" s="1"/>
      <c r="BBP283" s="1"/>
      <c r="BBQ283" s="1"/>
      <c r="BBR283" s="1"/>
      <c r="BBS283" s="1"/>
      <c r="BBT283" s="1"/>
      <c r="BBU283" s="1"/>
      <c r="BBV283" s="1"/>
      <c r="BBW283" s="1"/>
      <c r="BBX283" s="1"/>
      <c r="BBY283" s="1"/>
      <c r="BBZ283" s="1"/>
      <c r="BCA283" s="1"/>
      <c r="BCB283" s="1"/>
      <c r="BCC283" s="1"/>
      <c r="BCD283" s="1"/>
      <c r="BCE283" s="1"/>
      <c r="BCF283" s="1"/>
      <c r="BCG283" s="1"/>
      <c r="BCH283" s="1"/>
      <c r="BCI283" s="1"/>
      <c r="BCJ283" s="1"/>
      <c r="BCK283" s="1"/>
      <c r="BCL283" s="1"/>
      <c r="BCM283" s="1"/>
      <c r="BCN283" s="1"/>
      <c r="BCO283" s="1"/>
      <c r="BCP283" s="1"/>
      <c r="BCQ283" s="1"/>
      <c r="BCR283" s="1"/>
      <c r="BCS283" s="1"/>
      <c r="BCT283" s="1"/>
      <c r="BCU283" s="1"/>
      <c r="BCV283" s="1"/>
      <c r="BCW283" s="1"/>
      <c r="BCX283" s="1"/>
      <c r="BCY283" s="1"/>
      <c r="BCZ283" s="1"/>
      <c r="BDA283" s="1"/>
      <c r="BDB283" s="1"/>
      <c r="BDC283" s="1"/>
      <c r="BDD283" s="1"/>
      <c r="BDE283" s="1"/>
      <c r="BDF283" s="1"/>
      <c r="BDG283" s="1"/>
      <c r="BDH283" s="1"/>
      <c r="BDI283" s="1"/>
      <c r="BDJ283" s="1"/>
      <c r="BDK283" s="1"/>
      <c r="BDL283" s="1"/>
    </row>
    <row r="284" spans="1:1468" s="10" customFormat="1" x14ac:dyDescent="0.2">
      <c r="B284" s="10" t="s">
        <v>48</v>
      </c>
      <c r="D284" s="10">
        <f>5459.65+147</f>
        <v>5606.65</v>
      </c>
      <c r="E284" s="2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  <c r="SE284" s="1"/>
      <c r="SF284" s="1"/>
      <c r="SG284" s="1"/>
      <c r="SH284" s="1"/>
      <c r="SI284" s="1"/>
      <c r="SJ284" s="1"/>
      <c r="SK284" s="1"/>
      <c r="SL284" s="1"/>
      <c r="SM284" s="1"/>
      <c r="SN284" s="1"/>
      <c r="SO284" s="1"/>
      <c r="SP284" s="1"/>
      <c r="SQ284" s="1"/>
      <c r="SR284" s="1"/>
      <c r="SS284" s="1"/>
      <c r="ST284" s="1"/>
      <c r="SU284" s="1"/>
      <c r="SV284" s="1"/>
      <c r="SW284" s="1"/>
      <c r="SX284" s="1"/>
      <c r="SY284" s="1"/>
      <c r="SZ284" s="1"/>
      <c r="TA284" s="1"/>
      <c r="TB284" s="1"/>
      <c r="TC284" s="1"/>
      <c r="TD284" s="1"/>
      <c r="TE284" s="1"/>
      <c r="TF284" s="1"/>
      <c r="TG284" s="1"/>
      <c r="TH284" s="1"/>
      <c r="TI284" s="1"/>
      <c r="TJ284" s="1"/>
      <c r="TK284" s="1"/>
      <c r="TL284" s="1"/>
      <c r="TM284" s="1"/>
      <c r="TN284" s="1"/>
      <c r="TO284" s="1"/>
      <c r="TP284" s="1"/>
      <c r="TQ284" s="1"/>
      <c r="TR284" s="1"/>
      <c r="TS284" s="1"/>
      <c r="TT284" s="1"/>
      <c r="TU284" s="1"/>
      <c r="TV284" s="1"/>
      <c r="TW284" s="1"/>
      <c r="TX284" s="1"/>
      <c r="TY284" s="1"/>
      <c r="TZ284" s="1"/>
      <c r="UA284" s="1"/>
      <c r="UB284" s="1"/>
      <c r="UC284" s="1"/>
      <c r="UD284" s="1"/>
      <c r="UE284" s="1"/>
      <c r="UF284" s="1"/>
      <c r="UG284" s="1"/>
      <c r="UH284" s="1"/>
      <c r="UI284" s="1"/>
      <c r="UJ284" s="1"/>
      <c r="UK284" s="1"/>
      <c r="UL284" s="1"/>
      <c r="UM284" s="1"/>
      <c r="UN284" s="1"/>
      <c r="UO284" s="1"/>
      <c r="UP284" s="1"/>
      <c r="UQ284" s="1"/>
      <c r="UR284" s="1"/>
      <c r="US284" s="1"/>
      <c r="UT284" s="1"/>
      <c r="UU284" s="1"/>
      <c r="UV284" s="1"/>
      <c r="UW284" s="1"/>
      <c r="UX284" s="1"/>
      <c r="UY284" s="1"/>
      <c r="UZ284" s="1"/>
      <c r="VA284" s="1"/>
      <c r="VB284" s="1"/>
      <c r="VC284" s="1"/>
      <c r="VD284" s="1"/>
      <c r="VE284" s="1"/>
      <c r="VF284" s="1"/>
      <c r="VG284" s="1"/>
      <c r="VH284" s="1"/>
      <c r="VI284" s="1"/>
      <c r="VJ284" s="1"/>
      <c r="VK284" s="1"/>
      <c r="VL284" s="1"/>
      <c r="VM284" s="1"/>
      <c r="VN284" s="1"/>
      <c r="VO284" s="1"/>
      <c r="VP284" s="1"/>
      <c r="VQ284" s="1"/>
      <c r="VR284" s="1"/>
      <c r="VS284" s="1"/>
      <c r="VT284" s="1"/>
      <c r="VU284" s="1"/>
      <c r="VV284" s="1"/>
      <c r="VW284" s="1"/>
      <c r="VX284" s="1"/>
      <c r="VY284" s="1"/>
      <c r="VZ284" s="1"/>
      <c r="WA284" s="1"/>
      <c r="WB284" s="1"/>
      <c r="WC284" s="1"/>
      <c r="WD284" s="1"/>
      <c r="WE284" s="1"/>
      <c r="WF284" s="1"/>
      <c r="WG284" s="1"/>
      <c r="WH284" s="1"/>
      <c r="WI284" s="1"/>
      <c r="WJ284" s="1"/>
      <c r="WK284" s="1"/>
      <c r="WL284" s="1"/>
      <c r="WM284" s="1"/>
      <c r="WN284" s="1"/>
      <c r="WO284" s="1"/>
      <c r="WP284" s="1"/>
      <c r="WQ284" s="1"/>
      <c r="WR284" s="1"/>
      <c r="WS284" s="1"/>
      <c r="WT284" s="1"/>
      <c r="WU284" s="1"/>
      <c r="WV284" s="1"/>
      <c r="WW284" s="1"/>
      <c r="WX284" s="1"/>
      <c r="WY284" s="1"/>
      <c r="WZ284" s="1"/>
      <c r="XA284" s="1"/>
      <c r="XB284" s="1"/>
      <c r="XC284" s="1"/>
      <c r="XD284" s="1"/>
      <c r="XE284" s="1"/>
      <c r="XF284" s="1"/>
      <c r="XG284" s="1"/>
      <c r="XH284" s="1"/>
      <c r="XI284" s="1"/>
      <c r="XJ284" s="1"/>
      <c r="XK284" s="1"/>
      <c r="XL284" s="1"/>
      <c r="XM284" s="1"/>
      <c r="XN284" s="1"/>
      <c r="XO284" s="1"/>
      <c r="XP284" s="1"/>
      <c r="XQ284" s="1"/>
      <c r="XR284" s="1"/>
      <c r="XS284" s="1"/>
      <c r="XT284" s="1"/>
      <c r="XU284" s="1"/>
      <c r="XV284" s="1"/>
      <c r="XW284" s="1"/>
      <c r="XX284" s="1"/>
      <c r="XY284" s="1"/>
      <c r="XZ284" s="1"/>
      <c r="YA284" s="1"/>
      <c r="YB284" s="1"/>
      <c r="YC284" s="1"/>
      <c r="YD284" s="1"/>
      <c r="YE284" s="1"/>
      <c r="YF284" s="1"/>
      <c r="YG284" s="1"/>
      <c r="YH284" s="1"/>
      <c r="YI284" s="1"/>
      <c r="YJ284" s="1"/>
      <c r="YK284" s="1"/>
      <c r="YL284" s="1"/>
      <c r="YM284" s="1"/>
      <c r="YN284" s="1"/>
      <c r="YO284" s="1"/>
      <c r="YP284" s="1"/>
      <c r="YQ284" s="1"/>
      <c r="YR284" s="1"/>
      <c r="YS284" s="1"/>
      <c r="YT284" s="1"/>
      <c r="YU284" s="1"/>
      <c r="YV284" s="1"/>
      <c r="YW284" s="1"/>
      <c r="YX284" s="1"/>
      <c r="YY284" s="1"/>
      <c r="YZ284" s="1"/>
      <c r="ZA284" s="1"/>
      <c r="ZB284" s="1"/>
      <c r="ZC284" s="1"/>
      <c r="ZD284" s="1"/>
      <c r="ZE284" s="1"/>
      <c r="ZF284" s="1"/>
      <c r="ZG284" s="1"/>
      <c r="ZH284" s="1"/>
      <c r="ZI284" s="1"/>
      <c r="ZJ284" s="1"/>
      <c r="ZK284" s="1"/>
      <c r="ZL284" s="1"/>
      <c r="ZM284" s="1"/>
      <c r="ZN284" s="1"/>
      <c r="ZO284" s="1"/>
      <c r="ZP284" s="1"/>
      <c r="ZQ284" s="1"/>
      <c r="ZR284" s="1"/>
      <c r="ZS284" s="1"/>
      <c r="ZT284" s="1"/>
      <c r="ZU284" s="1"/>
      <c r="ZV284" s="1"/>
      <c r="ZW284" s="1"/>
      <c r="ZX284" s="1"/>
      <c r="ZY284" s="1"/>
      <c r="ZZ284" s="1"/>
      <c r="AAA284" s="1"/>
      <c r="AAB284" s="1"/>
      <c r="AAC284" s="1"/>
      <c r="AAD284" s="1"/>
      <c r="AAE284" s="1"/>
      <c r="AAF284" s="1"/>
      <c r="AAG284" s="1"/>
      <c r="AAH284" s="1"/>
      <c r="AAI284" s="1"/>
      <c r="AAJ284" s="1"/>
      <c r="AAK284" s="1"/>
      <c r="AAL284" s="1"/>
      <c r="AAM284" s="1"/>
      <c r="AAN284" s="1"/>
      <c r="AAO284" s="1"/>
      <c r="AAP284" s="1"/>
      <c r="AAQ284" s="1"/>
      <c r="AAR284" s="1"/>
      <c r="AAS284" s="1"/>
      <c r="AAT284" s="1"/>
      <c r="AAU284" s="1"/>
      <c r="AAV284" s="1"/>
      <c r="AAW284" s="1"/>
      <c r="AAX284" s="1"/>
      <c r="AAY284" s="1"/>
      <c r="AAZ284" s="1"/>
      <c r="ABA284" s="1"/>
      <c r="ABB284" s="1"/>
      <c r="ABC284" s="1"/>
      <c r="ABD284" s="1"/>
      <c r="ABE284" s="1"/>
      <c r="ABF284" s="1"/>
      <c r="ABG284" s="1"/>
      <c r="ABH284" s="1"/>
      <c r="ABI284" s="1"/>
      <c r="ABJ284" s="1"/>
      <c r="ABK284" s="1"/>
      <c r="ABL284" s="1"/>
      <c r="ABM284" s="1"/>
      <c r="ABN284" s="1"/>
      <c r="ABO284" s="1"/>
      <c r="ABP284" s="1"/>
      <c r="ABQ284" s="1"/>
      <c r="ABR284" s="1"/>
      <c r="ABS284" s="1"/>
      <c r="ABT284" s="1"/>
      <c r="ABU284" s="1"/>
      <c r="ABV284" s="1"/>
      <c r="ABW284" s="1"/>
      <c r="ABX284" s="1"/>
      <c r="ABY284" s="1"/>
      <c r="ABZ284" s="1"/>
      <c r="ACA284" s="1"/>
      <c r="ACB284" s="1"/>
      <c r="ACC284" s="1"/>
      <c r="ACD284" s="1"/>
      <c r="ACE284" s="1"/>
      <c r="ACF284" s="1"/>
      <c r="ACG284" s="1"/>
      <c r="ACH284" s="1"/>
      <c r="ACI284" s="1"/>
      <c r="ACJ284" s="1"/>
      <c r="ACK284" s="1"/>
      <c r="ACL284" s="1"/>
      <c r="ACM284" s="1"/>
      <c r="ACN284" s="1"/>
      <c r="ACO284" s="1"/>
      <c r="ACP284" s="1"/>
      <c r="ACQ284" s="1"/>
      <c r="ACR284" s="1"/>
      <c r="ACS284" s="1"/>
      <c r="ACT284" s="1"/>
      <c r="ACU284" s="1"/>
      <c r="ACV284" s="1"/>
      <c r="ACW284" s="1"/>
      <c r="ACX284" s="1"/>
      <c r="ACY284" s="1"/>
      <c r="ACZ284" s="1"/>
      <c r="ADA284" s="1"/>
      <c r="ADB284" s="1"/>
      <c r="ADC284" s="1"/>
      <c r="ADD284" s="1"/>
      <c r="ADE284" s="1"/>
      <c r="ADF284" s="1"/>
      <c r="ADG284" s="1"/>
      <c r="ADH284" s="1"/>
      <c r="ADI284" s="1"/>
      <c r="ADJ284" s="1"/>
      <c r="ADK284" s="1"/>
      <c r="ADL284" s="1"/>
      <c r="ADM284" s="1"/>
      <c r="ADN284" s="1"/>
      <c r="ADO284" s="1"/>
      <c r="ADP284" s="1"/>
      <c r="ADQ284" s="1"/>
      <c r="ADR284" s="1"/>
      <c r="ADS284" s="1"/>
      <c r="ADT284" s="1"/>
      <c r="ADU284" s="1"/>
      <c r="ADV284" s="1"/>
      <c r="ADW284" s="1"/>
      <c r="ADX284" s="1"/>
      <c r="ADY284" s="1"/>
      <c r="ADZ284" s="1"/>
      <c r="AEA284" s="1"/>
      <c r="AEB284" s="1"/>
      <c r="AEC284" s="1"/>
      <c r="AED284" s="1"/>
      <c r="AEE284" s="1"/>
      <c r="AEF284" s="1"/>
      <c r="AEG284" s="1"/>
      <c r="AEH284" s="1"/>
      <c r="AEI284" s="1"/>
      <c r="AEJ284" s="1"/>
      <c r="AEK284" s="1"/>
      <c r="AEL284" s="1"/>
      <c r="AEM284" s="1"/>
      <c r="AEN284" s="1"/>
      <c r="AEO284" s="1"/>
      <c r="AEP284" s="1"/>
      <c r="AEQ284" s="1"/>
      <c r="AER284" s="1"/>
      <c r="AES284" s="1"/>
      <c r="AET284" s="1"/>
      <c r="AEU284" s="1"/>
      <c r="AEV284" s="1"/>
      <c r="AEW284" s="1"/>
      <c r="AEX284" s="1"/>
      <c r="AEY284" s="1"/>
      <c r="AEZ284" s="1"/>
      <c r="AFA284" s="1"/>
      <c r="AFB284" s="1"/>
      <c r="AFC284" s="1"/>
      <c r="AFD284" s="1"/>
      <c r="AFE284" s="1"/>
      <c r="AFF284" s="1"/>
      <c r="AFG284" s="1"/>
      <c r="AFH284" s="1"/>
      <c r="AFI284" s="1"/>
      <c r="AFJ284" s="1"/>
      <c r="AFK284" s="1"/>
      <c r="AFL284" s="1"/>
      <c r="AFM284" s="1"/>
      <c r="AFN284" s="1"/>
      <c r="AFO284" s="1"/>
      <c r="AFP284" s="1"/>
      <c r="AFQ284" s="1"/>
      <c r="AFR284" s="1"/>
      <c r="AFS284" s="1"/>
      <c r="AFT284" s="1"/>
      <c r="AFU284" s="1"/>
      <c r="AFV284" s="1"/>
      <c r="AFW284" s="1"/>
      <c r="AFX284" s="1"/>
      <c r="AFY284" s="1"/>
      <c r="AFZ284" s="1"/>
      <c r="AGA284" s="1"/>
      <c r="AGB284" s="1"/>
      <c r="AGC284" s="1"/>
      <c r="AGD284" s="1"/>
      <c r="AGE284" s="1"/>
      <c r="AGF284" s="1"/>
      <c r="AGG284" s="1"/>
      <c r="AGH284" s="1"/>
      <c r="AGI284" s="1"/>
      <c r="AGJ284" s="1"/>
      <c r="AGK284" s="1"/>
      <c r="AGL284" s="1"/>
      <c r="AGM284" s="1"/>
      <c r="AGN284" s="1"/>
      <c r="AGO284" s="1"/>
      <c r="AGP284" s="1"/>
      <c r="AGQ284" s="1"/>
      <c r="AGR284" s="1"/>
      <c r="AGS284" s="1"/>
      <c r="AGT284" s="1"/>
      <c r="AGU284" s="1"/>
      <c r="AGV284" s="1"/>
      <c r="AGW284" s="1"/>
      <c r="AGX284" s="1"/>
      <c r="AGY284" s="1"/>
      <c r="AGZ284" s="1"/>
      <c r="AHA284" s="1"/>
      <c r="AHB284" s="1"/>
      <c r="AHC284" s="1"/>
      <c r="AHD284" s="1"/>
      <c r="AHE284" s="1"/>
      <c r="AHF284" s="1"/>
      <c r="AHG284" s="1"/>
      <c r="AHH284" s="1"/>
      <c r="AHI284" s="1"/>
      <c r="AHJ284" s="1"/>
      <c r="AHK284" s="1"/>
      <c r="AHL284" s="1"/>
      <c r="AHM284" s="1"/>
      <c r="AHN284" s="1"/>
      <c r="AHO284" s="1"/>
      <c r="AHP284" s="1"/>
      <c r="AHQ284" s="1"/>
      <c r="AHR284" s="1"/>
      <c r="AHS284" s="1"/>
      <c r="AHT284" s="1"/>
      <c r="AHU284" s="1"/>
      <c r="AHV284" s="1"/>
      <c r="AHW284" s="1"/>
      <c r="AHX284" s="1"/>
      <c r="AHY284" s="1"/>
      <c r="AHZ284" s="1"/>
      <c r="AIA284" s="1"/>
      <c r="AIB284" s="1"/>
      <c r="AIC284" s="1"/>
      <c r="AID284" s="1"/>
      <c r="AIE284" s="1"/>
      <c r="AIF284" s="1"/>
      <c r="AIG284" s="1"/>
      <c r="AIH284" s="1"/>
      <c r="AII284" s="1"/>
      <c r="AIJ284" s="1"/>
      <c r="AIK284" s="1"/>
      <c r="AIL284" s="1"/>
      <c r="AIM284" s="1"/>
      <c r="AIN284" s="1"/>
      <c r="AIO284" s="1"/>
      <c r="AIP284" s="1"/>
      <c r="AIQ284" s="1"/>
      <c r="AIR284" s="1"/>
      <c r="AIS284" s="1"/>
      <c r="AIT284" s="1"/>
      <c r="AIU284" s="1"/>
      <c r="AIV284" s="1"/>
      <c r="AIW284" s="1"/>
      <c r="AIX284" s="1"/>
      <c r="AIY284" s="1"/>
      <c r="AIZ284" s="1"/>
      <c r="AJA284" s="1"/>
      <c r="AJB284" s="1"/>
      <c r="AJC284" s="1"/>
      <c r="AJD284" s="1"/>
      <c r="AJE284" s="1"/>
      <c r="AJF284" s="1"/>
      <c r="AJG284" s="1"/>
      <c r="AJH284" s="1"/>
      <c r="AJI284" s="1"/>
      <c r="AJJ284" s="1"/>
      <c r="AJK284" s="1"/>
      <c r="AJL284" s="1"/>
      <c r="AJM284" s="1"/>
      <c r="AJN284" s="1"/>
      <c r="AJO284" s="1"/>
      <c r="AJP284" s="1"/>
      <c r="AJQ284" s="1"/>
      <c r="AJR284" s="1"/>
      <c r="AJS284" s="1"/>
      <c r="AJT284" s="1"/>
      <c r="AJU284" s="1"/>
      <c r="AJV284" s="1"/>
      <c r="AJW284" s="1"/>
      <c r="AJX284" s="1"/>
      <c r="AJY284" s="1"/>
      <c r="AJZ284" s="1"/>
      <c r="AKA284" s="1"/>
      <c r="AKB284" s="1"/>
      <c r="AKC284" s="1"/>
      <c r="AKD284" s="1"/>
      <c r="AKE284" s="1"/>
      <c r="AKF284" s="1"/>
      <c r="AKG284" s="1"/>
      <c r="AKH284" s="1"/>
      <c r="AKI284" s="1"/>
      <c r="AKJ284" s="1"/>
      <c r="AKK284" s="1"/>
      <c r="AKL284" s="1"/>
      <c r="AKM284" s="1"/>
      <c r="AKN284" s="1"/>
      <c r="AKO284" s="1"/>
      <c r="AKP284" s="1"/>
      <c r="AKQ284" s="1"/>
      <c r="AKR284" s="1"/>
      <c r="AKS284" s="1"/>
      <c r="AKT284" s="1"/>
      <c r="AKU284" s="1"/>
      <c r="AKV284" s="1"/>
      <c r="AKW284" s="1"/>
      <c r="AKX284" s="1"/>
      <c r="AKY284" s="1"/>
      <c r="AKZ284" s="1"/>
      <c r="ALA284" s="1"/>
      <c r="ALB284" s="1"/>
      <c r="ALC284" s="1"/>
      <c r="ALD284" s="1"/>
      <c r="ALE284" s="1"/>
      <c r="ALF284" s="1"/>
      <c r="ALG284" s="1"/>
      <c r="ALH284" s="1"/>
      <c r="ALI284" s="1"/>
      <c r="ALJ284" s="1"/>
      <c r="ALK284" s="1"/>
      <c r="ALL284" s="1"/>
      <c r="ALM284" s="1"/>
      <c r="ALN284" s="1"/>
      <c r="ALO284" s="1"/>
      <c r="ALP284" s="1"/>
      <c r="ALQ284" s="1"/>
      <c r="ALR284" s="1"/>
      <c r="ALS284" s="1"/>
      <c r="ALT284" s="1"/>
      <c r="ALU284" s="1"/>
      <c r="ALV284" s="1"/>
      <c r="ALW284" s="1"/>
      <c r="ALX284" s="1"/>
      <c r="ALY284" s="1"/>
      <c r="ALZ284" s="1"/>
      <c r="AMA284" s="1"/>
      <c r="AMB284" s="1"/>
      <c r="AMC284" s="1"/>
      <c r="AMD284" s="1"/>
      <c r="AME284" s="1"/>
      <c r="AMF284" s="1"/>
      <c r="AMG284" s="1"/>
      <c r="AMH284" s="1"/>
      <c r="AMI284" s="1"/>
      <c r="AMJ284" s="1"/>
      <c r="AMK284" s="1"/>
      <c r="AML284" s="1"/>
      <c r="AMM284" s="1"/>
      <c r="AMN284" s="1"/>
      <c r="AMO284" s="1"/>
      <c r="AMP284" s="1"/>
      <c r="AMQ284" s="1"/>
      <c r="AMR284" s="1"/>
      <c r="AMS284" s="1"/>
      <c r="AMT284" s="1"/>
      <c r="AMU284" s="1"/>
      <c r="AMV284" s="1"/>
      <c r="AMW284" s="1"/>
      <c r="AMX284" s="1"/>
      <c r="AMY284" s="1"/>
      <c r="AMZ284" s="1"/>
      <c r="ANA284" s="1"/>
      <c r="ANB284" s="1"/>
      <c r="ANC284" s="1"/>
      <c r="AND284" s="1"/>
      <c r="ANE284" s="1"/>
      <c r="ANF284" s="1"/>
      <c r="ANG284" s="1"/>
      <c r="ANH284" s="1"/>
      <c r="ANI284" s="1"/>
      <c r="ANJ284" s="1"/>
      <c r="ANK284" s="1"/>
      <c r="ANL284" s="1"/>
      <c r="ANM284" s="1"/>
      <c r="ANN284" s="1"/>
      <c r="ANO284" s="1"/>
      <c r="ANP284" s="1"/>
      <c r="ANQ284" s="1"/>
      <c r="ANR284" s="1"/>
      <c r="ANS284" s="1"/>
      <c r="ANT284" s="1"/>
      <c r="ANU284" s="1"/>
      <c r="ANV284" s="1"/>
      <c r="ANW284" s="1"/>
      <c r="ANX284" s="1"/>
      <c r="ANY284" s="1"/>
      <c r="ANZ284" s="1"/>
      <c r="AOA284" s="1"/>
      <c r="AOB284" s="1"/>
      <c r="AOC284" s="1"/>
      <c r="AOD284" s="1"/>
      <c r="AOE284" s="1"/>
      <c r="AOF284" s="1"/>
      <c r="AOG284" s="1"/>
      <c r="AOH284" s="1"/>
      <c r="AOI284" s="1"/>
      <c r="AOJ284" s="1"/>
      <c r="AOK284" s="1"/>
      <c r="AOL284" s="1"/>
      <c r="AOM284" s="1"/>
      <c r="AON284" s="1"/>
      <c r="AOO284" s="1"/>
      <c r="AOP284" s="1"/>
      <c r="AOQ284" s="1"/>
      <c r="AOR284" s="1"/>
      <c r="AOS284" s="1"/>
      <c r="AOT284" s="1"/>
      <c r="AOU284" s="1"/>
      <c r="AOV284" s="1"/>
      <c r="AOW284" s="1"/>
      <c r="AOX284" s="1"/>
      <c r="AOY284" s="1"/>
      <c r="AOZ284" s="1"/>
      <c r="APA284" s="1"/>
      <c r="APB284" s="1"/>
      <c r="APC284" s="1"/>
      <c r="APD284" s="1"/>
      <c r="APE284" s="1"/>
      <c r="APF284" s="1"/>
      <c r="APG284" s="1"/>
      <c r="APH284" s="1"/>
      <c r="API284" s="1"/>
      <c r="APJ284" s="1"/>
      <c r="APK284" s="1"/>
      <c r="APL284" s="1"/>
      <c r="APM284" s="1"/>
      <c r="APN284" s="1"/>
      <c r="APO284" s="1"/>
      <c r="APP284" s="1"/>
      <c r="APQ284" s="1"/>
      <c r="APR284" s="1"/>
      <c r="APS284" s="1"/>
      <c r="APT284" s="1"/>
      <c r="APU284" s="1"/>
      <c r="APV284" s="1"/>
      <c r="APW284" s="1"/>
      <c r="APX284" s="1"/>
      <c r="APY284" s="1"/>
      <c r="APZ284" s="1"/>
      <c r="AQA284" s="1"/>
      <c r="AQB284" s="1"/>
      <c r="AQC284" s="1"/>
      <c r="AQD284" s="1"/>
      <c r="AQE284" s="1"/>
      <c r="AQF284" s="1"/>
      <c r="AQG284" s="1"/>
      <c r="AQH284" s="1"/>
      <c r="AQI284" s="1"/>
      <c r="AQJ284" s="1"/>
      <c r="AQK284" s="1"/>
      <c r="AQL284" s="1"/>
      <c r="AQM284" s="1"/>
      <c r="AQN284" s="1"/>
      <c r="AQO284" s="1"/>
      <c r="AQP284" s="1"/>
      <c r="AQQ284" s="1"/>
      <c r="AQR284" s="1"/>
      <c r="AQS284" s="1"/>
      <c r="AQT284" s="1"/>
      <c r="AQU284" s="1"/>
      <c r="AQV284" s="1"/>
      <c r="AQW284" s="1"/>
      <c r="AQX284" s="1"/>
      <c r="AQY284" s="1"/>
      <c r="AQZ284" s="1"/>
      <c r="ARA284" s="1"/>
      <c r="ARB284" s="1"/>
      <c r="ARC284" s="1"/>
      <c r="ARD284" s="1"/>
      <c r="ARE284" s="1"/>
      <c r="ARF284" s="1"/>
      <c r="ARG284" s="1"/>
      <c r="ARH284" s="1"/>
      <c r="ARI284" s="1"/>
      <c r="ARJ284" s="1"/>
      <c r="ARK284" s="1"/>
      <c r="ARL284" s="1"/>
      <c r="ARM284" s="1"/>
      <c r="ARN284" s="1"/>
      <c r="ARO284" s="1"/>
      <c r="ARP284" s="1"/>
      <c r="ARQ284" s="1"/>
      <c r="ARR284" s="1"/>
      <c r="ARS284" s="1"/>
      <c r="ART284" s="1"/>
      <c r="ARU284" s="1"/>
      <c r="ARV284" s="1"/>
      <c r="ARW284" s="1"/>
      <c r="ARX284" s="1"/>
      <c r="ARY284" s="1"/>
      <c r="ARZ284" s="1"/>
      <c r="ASA284" s="1"/>
      <c r="ASB284" s="1"/>
      <c r="ASC284" s="1"/>
      <c r="ASD284" s="1"/>
      <c r="ASE284" s="1"/>
      <c r="ASF284" s="1"/>
      <c r="ASG284" s="1"/>
      <c r="ASH284" s="1"/>
      <c r="ASI284" s="1"/>
      <c r="ASJ284" s="1"/>
      <c r="ASK284" s="1"/>
      <c r="ASL284" s="1"/>
      <c r="ASM284" s="1"/>
      <c r="ASN284" s="1"/>
      <c r="ASO284" s="1"/>
      <c r="ASP284" s="1"/>
      <c r="ASQ284" s="1"/>
      <c r="ASR284" s="1"/>
      <c r="ASS284" s="1"/>
      <c r="AST284" s="1"/>
      <c r="ASU284" s="1"/>
      <c r="ASV284" s="1"/>
      <c r="ASW284" s="1"/>
      <c r="ASX284" s="1"/>
      <c r="ASY284" s="1"/>
      <c r="ASZ284" s="1"/>
      <c r="ATA284" s="1"/>
      <c r="ATB284" s="1"/>
      <c r="ATC284" s="1"/>
      <c r="ATD284" s="1"/>
      <c r="ATE284" s="1"/>
      <c r="ATF284" s="1"/>
      <c r="ATG284" s="1"/>
      <c r="ATH284" s="1"/>
      <c r="ATI284" s="1"/>
      <c r="ATJ284" s="1"/>
      <c r="ATK284" s="1"/>
      <c r="ATL284" s="1"/>
      <c r="ATM284" s="1"/>
      <c r="ATN284" s="1"/>
      <c r="ATO284" s="1"/>
      <c r="ATP284" s="1"/>
      <c r="ATQ284" s="1"/>
      <c r="ATR284" s="1"/>
      <c r="ATS284" s="1"/>
      <c r="ATT284" s="1"/>
      <c r="ATU284" s="1"/>
      <c r="ATV284" s="1"/>
      <c r="ATW284" s="1"/>
      <c r="ATX284" s="1"/>
      <c r="ATY284" s="1"/>
      <c r="ATZ284" s="1"/>
      <c r="AUA284" s="1"/>
      <c r="AUB284" s="1"/>
      <c r="AUC284" s="1"/>
      <c r="AUD284" s="1"/>
      <c r="AUE284" s="1"/>
      <c r="AUF284" s="1"/>
      <c r="AUG284" s="1"/>
      <c r="AUH284" s="1"/>
      <c r="AUI284" s="1"/>
      <c r="AUJ284" s="1"/>
      <c r="AUK284" s="1"/>
      <c r="AUL284" s="1"/>
      <c r="AUM284" s="1"/>
      <c r="AUN284" s="1"/>
      <c r="AUO284" s="1"/>
      <c r="AUP284" s="1"/>
      <c r="AUQ284" s="1"/>
      <c r="AUR284" s="1"/>
      <c r="AUS284" s="1"/>
      <c r="AUT284" s="1"/>
      <c r="AUU284" s="1"/>
      <c r="AUV284" s="1"/>
      <c r="AUW284" s="1"/>
      <c r="AUX284" s="1"/>
      <c r="AUY284" s="1"/>
      <c r="AUZ284" s="1"/>
      <c r="AVA284" s="1"/>
      <c r="AVB284" s="1"/>
      <c r="AVC284" s="1"/>
      <c r="AVD284" s="1"/>
      <c r="AVE284" s="1"/>
      <c r="AVF284" s="1"/>
      <c r="AVG284" s="1"/>
      <c r="AVH284" s="1"/>
      <c r="AVI284" s="1"/>
      <c r="AVJ284" s="1"/>
      <c r="AVK284" s="1"/>
      <c r="AVL284" s="1"/>
      <c r="AVM284" s="1"/>
      <c r="AVN284" s="1"/>
      <c r="AVO284" s="1"/>
      <c r="AVP284" s="1"/>
      <c r="AVQ284" s="1"/>
      <c r="AVR284" s="1"/>
      <c r="AVS284" s="1"/>
      <c r="AVT284" s="1"/>
      <c r="AVU284" s="1"/>
      <c r="AVV284" s="1"/>
      <c r="AVW284" s="1"/>
      <c r="AVX284" s="1"/>
      <c r="AVY284" s="1"/>
      <c r="AVZ284" s="1"/>
      <c r="AWA284" s="1"/>
      <c r="AWB284" s="1"/>
      <c r="AWC284" s="1"/>
      <c r="AWD284" s="1"/>
      <c r="AWE284" s="1"/>
      <c r="AWF284" s="1"/>
      <c r="AWG284" s="1"/>
      <c r="AWH284" s="1"/>
      <c r="AWI284" s="1"/>
      <c r="AWJ284" s="1"/>
      <c r="AWK284" s="1"/>
      <c r="AWL284" s="1"/>
      <c r="AWM284" s="1"/>
      <c r="AWN284" s="1"/>
      <c r="AWO284" s="1"/>
      <c r="AWP284" s="1"/>
      <c r="AWQ284" s="1"/>
      <c r="AWR284" s="1"/>
      <c r="AWS284" s="1"/>
      <c r="AWT284" s="1"/>
      <c r="AWU284" s="1"/>
      <c r="AWV284" s="1"/>
      <c r="AWW284" s="1"/>
      <c r="AWX284" s="1"/>
      <c r="AWY284" s="1"/>
      <c r="AWZ284" s="1"/>
      <c r="AXA284" s="1"/>
      <c r="AXB284" s="1"/>
      <c r="AXC284" s="1"/>
      <c r="AXD284" s="1"/>
      <c r="AXE284" s="1"/>
      <c r="AXF284" s="1"/>
      <c r="AXG284" s="1"/>
      <c r="AXH284" s="1"/>
      <c r="AXI284" s="1"/>
      <c r="AXJ284" s="1"/>
      <c r="AXK284" s="1"/>
      <c r="AXL284" s="1"/>
      <c r="AXM284" s="1"/>
      <c r="AXN284" s="1"/>
      <c r="AXO284" s="1"/>
      <c r="AXP284" s="1"/>
      <c r="AXQ284" s="1"/>
      <c r="AXR284" s="1"/>
      <c r="AXS284" s="1"/>
      <c r="AXT284" s="1"/>
      <c r="AXU284" s="1"/>
      <c r="AXV284" s="1"/>
      <c r="AXW284" s="1"/>
      <c r="AXX284" s="1"/>
      <c r="AXY284" s="1"/>
      <c r="AXZ284" s="1"/>
      <c r="AYA284" s="1"/>
      <c r="AYB284" s="1"/>
      <c r="AYC284" s="1"/>
      <c r="AYD284" s="1"/>
      <c r="AYE284" s="1"/>
      <c r="AYF284" s="1"/>
      <c r="AYG284" s="1"/>
      <c r="AYH284" s="1"/>
      <c r="AYI284" s="1"/>
      <c r="AYJ284" s="1"/>
      <c r="AYK284" s="1"/>
      <c r="AYL284" s="1"/>
      <c r="AYM284" s="1"/>
      <c r="AYN284" s="1"/>
      <c r="AYO284" s="1"/>
      <c r="AYP284" s="1"/>
      <c r="AYQ284" s="1"/>
      <c r="AYR284" s="1"/>
      <c r="AYS284" s="1"/>
      <c r="AYT284" s="1"/>
      <c r="AYU284" s="1"/>
      <c r="AYV284" s="1"/>
      <c r="AYW284" s="1"/>
      <c r="AYX284" s="1"/>
      <c r="AYY284" s="1"/>
      <c r="AYZ284" s="1"/>
      <c r="AZA284" s="1"/>
      <c r="AZB284" s="1"/>
      <c r="AZC284" s="1"/>
      <c r="AZD284" s="1"/>
      <c r="AZE284" s="1"/>
      <c r="AZF284" s="1"/>
      <c r="AZG284" s="1"/>
      <c r="AZH284" s="1"/>
      <c r="AZI284" s="1"/>
      <c r="AZJ284" s="1"/>
      <c r="AZK284" s="1"/>
      <c r="AZL284" s="1"/>
      <c r="AZM284" s="1"/>
      <c r="AZN284" s="1"/>
      <c r="AZO284" s="1"/>
      <c r="AZP284" s="1"/>
      <c r="AZQ284" s="1"/>
      <c r="AZR284" s="1"/>
      <c r="AZS284" s="1"/>
      <c r="AZT284" s="1"/>
      <c r="AZU284" s="1"/>
      <c r="AZV284" s="1"/>
      <c r="AZW284" s="1"/>
      <c r="AZX284" s="1"/>
      <c r="AZY284" s="1"/>
      <c r="AZZ284" s="1"/>
      <c r="BAA284" s="1"/>
      <c r="BAB284" s="1"/>
      <c r="BAC284" s="1"/>
      <c r="BAD284" s="1"/>
      <c r="BAE284" s="1"/>
      <c r="BAF284" s="1"/>
      <c r="BAG284" s="1"/>
      <c r="BAH284" s="1"/>
      <c r="BAI284" s="1"/>
      <c r="BAJ284" s="1"/>
      <c r="BAK284" s="1"/>
      <c r="BAL284" s="1"/>
      <c r="BAM284" s="1"/>
      <c r="BAN284" s="1"/>
      <c r="BAO284" s="1"/>
      <c r="BAP284" s="1"/>
      <c r="BAQ284" s="1"/>
      <c r="BAR284" s="1"/>
      <c r="BAS284" s="1"/>
      <c r="BAT284" s="1"/>
      <c r="BAU284" s="1"/>
      <c r="BAV284" s="1"/>
      <c r="BAW284" s="1"/>
      <c r="BAX284" s="1"/>
      <c r="BAY284" s="1"/>
      <c r="BAZ284" s="1"/>
      <c r="BBA284" s="1"/>
      <c r="BBB284" s="1"/>
      <c r="BBC284" s="1"/>
      <c r="BBD284" s="1"/>
      <c r="BBE284" s="1"/>
      <c r="BBF284" s="1"/>
      <c r="BBG284" s="1"/>
      <c r="BBH284" s="1"/>
      <c r="BBI284" s="1"/>
      <c r="BBJ284" s="1"/>
      <c r="BBK284" s="1"/>
      <c r="BBL284" s="1"/>
      <c r="BBM284" s="1"/>
      <c r="BBN284" s="1"/>
      <c r="BBO284" s="1"/>
      <c r="BBP284" s="1"/>
      <c r="BBQ284" s="1"/>
      <c r="BBR284" s="1"/>
      <c r="BBS284" s="1"/>
      <c r="BBT284" s="1"/>
      <c r="BBU284" s="1"/>
      <c r="BBV284" s="1"/>
      <c r="BBW284" s="1"/>
      <c r="BBX284" s="1"/>
      <c r="BBY284" s="1"/>
      <c r="BBZ284" s="1"/>
      <c r="BCA284" s="1"/>
      <c r="BCB284" s="1"/>
      <c r="BCC284" s="1"/>
      <c r="BCD284" s="1"/>
      <c r="BCE284" s="1"/>
      <c r="BCF284" s="1"/>
      <c r="BCG284" s="1"/>
      <c r="BCH284" s="1"/>
      <c r="BCI284" s="1"/>
      <c r="BCJ284" s="1"/>
      <c r="BCK284" s="1"/>
      <c r="BCL284" s="1"/>
      <c r="BCM284" s="1"/>
      <c r="BCN284" s="1"/>
      <c r="BCO284" s="1"/>
      <c r="BCP284" s="1"/>
      <c r="BCQ284" s="1"/>
      <c r="BCR284" s="1"/>
      <c r="BCS284" s="1"/>
      <c r="BCT284" s="1"/>
      <c r="BCU284" s="1"/>
      <c r="BCV284" s="1"/>
      <c r="BCW284" s="1"/>
      <c r="BCX284" s="1"/>
      <c r="BCY284" s="1"/>
      <c r="BCZ284" s="1"/>
      <c r="BDA284" s="1"/>
      <c r="BDB284" s="1"/>
      <c r="BDC284" s="1"/>
      <c r="BDD284" s="1"/>
      <c r="BDE284" s="1"/>
      <c r="BDF284" s="1"/>
      <c r="BDG284" s="1"/>
      <c r="BDH284" s="1"/>
      <c r="BDI284" s="1"/>
      <c r="BDJ284" s="1"/>
      <c r="BDK284" s="1"/>
      <c r="BDL284" s="1"/>
    </row>
    <row r="285" spans="1:1468" s="10" customFormat="1" x14ac:dyDescent="0.2">
      <c r="B285" s="10" t="s">
        <v>101</v>
      </c>
      <c r="D285" s="10">
        <v>33572.75</v>
      </c>
      <c r="E285" s="20"/>
      <c r="F285" s="1"/>
      <c r="G285" s="2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  <c r="OO285" s="1"/>
      <c r="OP285" s="1"/>
      <c r="OQ285" s="1"/>
      <c r="OR285" s="1"/>
      <c r="OS285" s="1"/>
      <c r="OT285" s="1"/>
      <c r="OU285" s="1"/>
      <c r="OV285" s="1"/>
      <c r="OW285" s="1"/>
      <c r="OX285" s="1"/>
      <c r="OY285" s="1"/>
      <c r="OZ285" s="1"/>
      <c r="PA285" s="1"/>
      <c r="PB285" s="1"/>
      <c r="PC285" s="1"/>
      <c r="PD285" s="1"/>
      <c r="PE285" s="1"/>
      <c r="PF285" s="1"/>
      <c r="PG285" s="1"/>
      <c r="PH285" s="1"/>
      <c r="PI285" s="1"/>
      <c r="PJ285" s="1"/>
      <c r="PK285" s="1"/>
      <c r="PL285" s="1"/>
      <c r="PM285" s="1"/>
      <c r="PN285" s="1"/>
      <c r="PO285" s="1"/>
      <c r="PP285" s="1"/>
      <c r="PQ285" s="1"/>
      <c r="PR285" s="1"/>
      <c r="PS285" s="1"/>
      <c r="PT285" s="1"/>
      <c r="PU285" s="1"/>
      <c r="PV285" s="1"/>
      <c r="PW285" s="1"/>
      <c r="PX285" s="1"/>
      <c r="PY285" s="1"/>
      <c r="PZ285" s="1"/>
      <c r="QA285" s="1"/>
      <c r="QB285" s="1"/>
      <c r="QC285" s="1"/>
      <c r="QD285" s="1"/>
      <c r="QE285" s="1"/>
      <c r="QF285" s="1"/>
      <c r="QG285" s="1"/>
      <c r="QH285" s="1"/>
      <c r="QI285" s="1"/>
      <c r="QJ285" s="1"/>
      <c r="QK285" s="1"/>
      <c r="QL285" s="1"/>
      <c r="QM285" s="1"/>
      <c r="QN285" s="1"/>
      <c r="QO285" s="1"/>
      <c r="QP285" s="1"/>
      <c r="QQ285" s="1"/>
      <c r="QR285" s="1"/>
      <c r="QS285" s="1"/>
      <c r="QT285" s="1"/>
      <c r="QU285" s="1"/>
      <c r="QV285" s="1"/>
      <c r="QW285" s="1"/>
      <c r="QX285" s="1"/>
      <c r="QY285" s="1"/>
      <c r="QZ285" s="1"/>
      <c r="RA285" s="1"/>
      <c r="RB285" s="1"/>
      <c r="RC285" s="1"/>
      <c r="RD285" s="1"/>
      <c r="RE285" s="1"/>
      <c r="RF285" s="1"/>
      <c r="RG285" s="1"/>
      <c r="RH285" s="1"/>
      <c r="RI285" s="1"/>
      <c r="RJ285" s="1"/>
      <c r="RK285" s="1"/>
      <c r="RL285" s="1"/>
      <c r="RM285" s="1"/>
      <c r="RN285" s="1"/>
      <c r="RO285" s="1"/>
      <c r="RP285" s="1"/>
      <c r="RQ285" s="1"/>
      <c r="RR285" s="1"/>
      <c r="RS285" s="1"/>
      <c r="RT285" s="1"/>
      <c r="RU285" s="1"/>
      <c r="RV285" s="1"/>
      <c r="RW285" s="1"/>
      <c r="RX285" s="1"/>
      <c r="RY285" s="1"/>
      <c r="RZ285" s="1"/>
      <c r="SA285" s="1"/>
      <c r="SB285" s="1"/>
      <c r="SC285" s="1"/>
      <c r="SD285" s="1"/>
      <c r="SE285" s="1"/>
      <c r="SF285" s="1"/>
      <c r="SG285" s="1"/>
      <c r="SH285" s="1"/>
      <c r="SI285" s="1"/>
      <c r="SJ285" s="1"/>
      <c r="SK285" s="1"/>
      <c r="SL285" s="1"/>
      <c r="SM285" s="1"/>
      <c r="SN285" s="1"/>
      <c r="SO285" s="1"/>
      <c r="SP285" s="1"/>
      <c r="SQ285" s="1"/>
      <c r="SR285" s="1"/>
      <c r="SS285" s="1"/>
      <c r="ST285" s="1"/>
      <c r="SU285" s="1"/>
      <c r="SV285" s="1"/>
      <c r="SW285" s="1"/>
      <c r="SX285" s="1"/>
      <c r="SY285" s="1"/>
      <c r="SZ285" s="1"/>
      <c r="TA285" s="1"/>
      <c r="TB285" s="1"/>
      <c r="TC285" s="1"/>
      <c r="TD285" s="1"/>
      <c r="TE285" s="1"/>
      <c r="TF285" s="1"/>
      <c r="TG285" s="1"/>
      <c r="TH285" s="1"/>
      <c r="TI285" s="1"/>
      <c r="TJ285" s="1"/>
      <c r="TK285" s="1"/>
      <c r="TL285" s="1"/>
      <c r="TM285" s="1"/>
      <c r="TN285" s="1"/>
      <c r="TO285" s="1"/>
      <c r="TP285" s="1"/>
      <c r="TQ285" s="1"/>
      <c r="TR285" s="1"/>
      <c r="TS285" s="1"/>
      <c r="TT285" s="1"/>
      <c r="TU285" s="1"/>
      <c r="TV285" s="1"/>
      <c r="TW285" s="1"/>
      <c r="TX285" s="1"/>
      <c r="TY285" s="1"/>
      <c r="TZ285" s="1"/>
      <c r="UA285" s="1"/>
      <c r="UB285" s="1"/>
      <c r="UC285" s="1"/>
      <c r="UD285" s="1"/>
      <c r="UE285" s="1"/>
      <c r="UF285" s="1"/>
      <c r="UG285" s="1"/>
      <c r="UH285" s="1"/>
      <c r="UI285" s="1"/>
      <c r="UJ285" s="1"/>
      <c r="UK285" s="1"/>
      <c r="UL285" s="1"/>
      <c r="UM285" s="1"/>
      <c r="UN285" s="1"/>
      <c r="UO285" s="1"/>
      <c r="UP285" s="1"/>
      <c r="UQ285" s="1"/>
      <c r="UR285" s="1"/>
      <c r="US285" s="1"/>
      <c r="UT285" s="1"/>
      <c r="UU285" s="1"/>
      <c r="UV285" s="1"/>
      <c r="UW285" s="1"/>
      <c r="UX285" s="1"/>
      <c r="UY285" s="1"/>
      <c r="UZ285" s="1"/>
      <c r="VA285" s="1"/>
      <c r="VB285" s="1"/>
      <c r="VC285" s="1"/>
      <c r="VD285" s="1"/>
      <c r="VE285" s="1"/>
      <c r="VF285" s="1"/>
      <c r="VG285" s="1"/>
      <c r="VH285" s="1"/>
      <c r="VI285" s="1"/>
      <c r="VJ285" s="1"/>
      <c r="VK285" s="1"/>
      <c r="VL285" s="1"/>
      <c r="VM285" s="1"/>
      <c r="VN285" s="1"/>
      <c r="VO285" s="1"/>
      <c r="VP285" s="1"/>
      <c r="VQ285" s="1"/>
      <c r="VR285" s="1"/>
      <c r="VS285" s="1"/>
      <c r="VT285" s="1"/>
      <c r="VU285" s="1"/>
      <c r="VV285" s="1"/>
      <c r="VW285" s="1"/>
      <c r="VX285" s="1"/>
      <c r="VY285" s="1"/>
      <c r="VZ285" s="1"/>
      <c r="WA285" s="1"/>
      <c r="WB285" s="1"/>
      <c r="WC285" s="1"/>
      <c r="WD285" s="1"/>
      <c r="WE285" s="1"/>
      <c r="WF285" s="1"/>
      <c r="WG285" s="1"/>
      <c r="WH285" s="1"/>
      <c r="WI285" s="1"/>
      <c r="WJ285" s="1"/>
      <c r="WK285" s="1"/>
      <c r="WL285" s="1"/>
      <c r="WM285" s="1"/>
      <c r="WN285" s="1"/>
      <c r="WO285" s="1"/>
      <c r="WP285" s="1"/>
      <c r="WQ285" s="1"/>
      <c r="WR285" s="1"/>
      <c r="WS285" s="1"/>
      <c r="WT285" s="1"/>
      <c r="WU285" s="1"/>
      <c r="WV285" s="1"/>
      <c r="WW285" s="1"/>
      <c r="WX285" s="1"/>
      <c r="WY285" s="1"/>
      <c r="WZ285" s="1"/>
      <c r="XA285" s="1"/>
      <c r="XB285" s="1"/>
      <c r="XC285" s="1"/>
      <c r="XD285" s="1"/>
      <c r="XE285" s="1"/>
      <c r="XF285" s="1"/>
      <c r="XG285" s="1"/>
      <c r="XH285" s="1"/>
      <c r="XI285" s="1"/>
      <c r="XJ285" s="1"/>
      <c r="XK285" s="1"/>
      <c r="XL285" s="1"/>
      <c r="XM285" s="1"/>
      <c r="XN285" s="1"/>
      <c r="XO285" s="1"/>
      <c r="XP285" s="1"/>
      <c r="XQ285" s="1"/>
      <c r="XR285" s="1"/>
      <c r="XS285" s="1"/>
      <c r="XT285" s="1"/>
      <c r="XU285" s="1"/>
      <c r="XV285" s="1"/>
      <c r="XW285" s="1"/>
      <c r="XX285" s="1"/>
      <c r="XY285" s="1"/>
      <c r="XZ285" s="1"/>
      <c r="YA285" s="1"/>
      <c r="YB285" s="1"/>
      <c r="YC285" s="1"/>
      <c r="YD285" s="1"/>
      <c r="YE285" s="1"/>
      <c r="YF285" s="1"/>
      <c r="YG285" s="1"/>
      <c r="YH285" s="1"/>
      <c r="YI285" s="1"/>
      <c r="YJ285" s="1"/>
      <c r="YK285" s="1"/>
      <c r="YL285" s="1"/>
      <c r="YM285" s="1"/>
      <c r="YN285" s="1"/>
      <c r="YO285" s="1"/>
      <c r="YP285" s="1"/>
      <c r="YQ285" s="1"/>
      <c r="YR285" s="1"/>
      <c r="YS285" s="1"/>
      <c r="YT285" s="1"/>
      <c r="YU285" s="1"/>
      <c r="YV285" s="1"/>
      <c r="YW285" s="1"/>
      <c r="YX285" s="1"/>
      <c r="YY285" s="1"/>
      <c r="YZ285" s="1"/>
      <c r="ZA285" s="1"/>
      <c r="ZB285" s="1"/>
      <c r="ZC285" s="1"/>
      <c r="ZD285" s="1"/>
      <c r="ZE285" s="1"/>
      <c r="ZF285" s="1"/>
      <c r="ZG285" s="1"/>
      <c r="ZH285" s="1"/>
      <c r="ZI285" s="1"/>
      <c r="ZJ285" s="1"/>
      <c r="ZK285" s="1"/>
      <c r="ZL285" s="1"/>
      <c r="ZM285" s="1"/>
      <c r="ZN285" s="1"/>
      <c r="ZO285" s="1"/>
      <c r="ZP285" s="1"/>
      <c r="ZQ285" s="1"/>
      <c r="ZR285" s="1"/>
      <c r="ZS285" s="1"/>
      <c r="ZT285" s="1"/>
      <c r="ZU285" s="1"/>
      <c r="ZV285" s="1"/>
      <c r="ZW285" s="1"/>
      <c r="ZX285" s="1"/>
      <c r="ZY285" s="1"/>
      <c r="ZZ285" s="1"/>
      <c r="AAA285" s="1"/>
      <c r="AAB285" s="1"/>
      <c r="AAC285" s="1"/>
      <c r="AAD285" s="1"/>
      <c r="AAE285" s="1"/>
      <c r="AAF285" s="1"/>
      <c r="AAG285" s="1"/>
      <c r="AAH285" s="1"/>
      <c r="AAI285" s="1"/>
      <c r="AAJ285" s="1"/>
      <c r="AAK285" s="1"/>
      <c r="AAL285" s="1"/>
      <c r="AAM285" s="1"/>
      <c r="AAN285" s="1"/>
      <c r="AAO285" s="1"/>
      <c r="AAP285" s="1"/>
      <c r="AAQ285" s="1"/>
      <c r="AAR285" s="1"/>
      <c r="AAS285" s="1"/>
      <c r="AAT285" s="1"/>
      <c r="AAU285" s="1"/>
      <c r="AAV285" s="1"/>
      <c r="AAW285" s="1"/>
      <c r="AAX285" s="1"/>
      <c r="AAY285" s="1"/>
      <c r="AAZ285" s="1"/>
      <c r="ABA285" s="1"/>
      <c r="ABB285" s="1"/>
      <c r="ABC285" s="1"/>
      <c r="ABD285" s="1"/>
      <c r="ABE285" s="1"/>
      <c r="ABF285" s="1"/>
      <c r="ABG285" s="1"/>
      <c r="ABH285" s="1"/>
      <c r="ABI285" s="1"/>
      <c r="ABJ285" s="1"/>
      <c r="ABK285" s="1"/>
      <c r="ABL285" s="1"/>
      <c r="ABM285" s="1"/>
      <c r="ABN285" s="1"/>
      <c r="ABO285" s="1"/>
      <c r="ABP285" s="1"/>
      <c r="ABQ285" s="1"/>
      <c r="ABR285" s="1"/>
      <c r="ABS285" s="1"/>
      <c r="ABT285" s="1"/>
      <c r="ABU285" s="1"/>
      <c r="ABV285" s="1"/>
      <c r="ABW285" s="1"/>
      <c r="ABX285" s="1"/>
      <c r="ABY285" s="1"/>
      <c r="ABZ285" s="1"/>
      <c r="ACA285" s="1"/>
      <c r="ACB285" s="1"/>
      <c r="ACC285" s="1"/>
      <c r="ACD285" s="1"/>
      <c r="ACE285" s="1"/>
      <c r="ACF285" s="1"/>
      <c r="ACG285" s="1"/>
      <c r="ACH285" s="1"/>
      <c r="ACI285" s="1"/>
      <c r="ACJ285" s="1"/>
      <c r="ACK285" s="1"/>
      <c r="ACL285" s="1"/>
      <c r="ACM285" s="1"/>
      <c r="ACN285" s="1"/>
      <c r="ACO285" s="1"/>
      <c r="ACP285" s="1"/>
      <c r="ACQ285" s="1"/>
      <c r="ACR285" s="1"/>
      <c r="ACS285" s="1"/>
      <c r="ACT285" s="1"/>
      <c r="ACU285" s="1"/>
      <c r="ACV285" s="1"/>
      <c r="ACW285" s="1"/>
      <c r="ACX285" s="1"/>
      <c r="ACY285" s="1"/>
      <c r="ACZ285" s="1"/>
      <c r="ADA285" s="1"/>
      <c r="ADB285" s="1"/>
      <c r="ADC285" s="1"/>
      <c r="ADD285" s="1"/>
      <c r="ADE285" s="1"/>
      <c r="ADF285" s="1"/>
      <c r="ADG285" s="1"/>
      <c r="ADH285" s="1"/>
      <c r="ADI285" s="1"/>
      <c r="ADJ285" s="1"/>
      <c r="ADK285" s="1"/>
      <c r="ADL285" s="1"/>
      <c r="ADM285" s="1"/>
      <c r="ADN285" s="1"/>
      <c r="ADO285" s="1"/>
      <c r="ADP285" s="1"/>
      <c r="ADQ285" s="1"/>
      <c r="ADR285" s="1"/>
      <c r="ADS285" s="1"/>
      <c r="ADT285" s="1"/>
      <c r="ADU285" s="1"/>
      <c r="ADV285" s="1"/>
      <c r="ADW285" s="1"/>
      <c r="ADX285" s="1"/>
      <c r="ADY285" s="1"/>
      <c r="ADZ285" s="1"/>
      <c r="AEA285" s="1"/>
      <c r="AEB285" s="1"/>
      <c r="AEC285" s="1"/>
      <c r="AED285" s="1"/>
      <c r="AEE285" s="1"/>
      <c r="AEF285" s="1"/>
      <c r="AEG285" s="1"/>
      <c r="AEH285" s="1"/>
      <c r="AEI285" s="1"/>
      <c r="AEJ285" s="1"/>
      <c r="AEK285" s="1"/>
      <c r="AEL285" s="1"/>
      <c r="AEM285" s="1"/>
      <c r="AEN285" s="1"/>
      <c r="AEO285" s="1"/>
      <c r="AEP285" s="1"/>
      <c r="AEQ285" s="1"/>
      <c r="AER285" s="1"/>
      <c r="AES285" s="1"/>
      <c r="AET285" s="1"/>
      <c r="AEU285" s="1"/>
      <c r="AEV285" s="1"/>
      <c r="AEW285" s="1"/>
      <c r="AEX285" s="1"/>
      <c r="AEY285" s="1"/>
      <c r="AEZ285" s="1"/>
      <c r="AFA285" s="1"/>
      <c r="AFB285" s="1"/>
      <c r="AFC285" s="1"/>
      <c r="AFD285" s="1"/>
      <c r="AFE285" s="1"/>
      <c r="AFF285" s="1"/>
      <c r="AFG285" s="1"/>
      <c r="AFH285" s="1"/>
      <c r="AFI285" s="1"/>
      <c r="AFJ285" s="1"/>
      <c r="AFK285" s="1"/>
      <c r="AFL285" s="1"/>
      <c r="AFM285" s="1"/>
      <c r="AFN285" s="1"/>
      <c r="AFO285" s="1"/>
      <c r="AFP285" s="1"/>
      <c r="AFQ285" s="1"/>
      <c r="AFR285" s="1"/>
      <c r="AFS285" s="1"/>
      <c r="AFT285" s="1"/>
      <c r="AFU285" s="1"/>
      <c r="AFV285" s="1"/>
      <c r="AFW285" s="1"/>
      <c r="AFX285" s="1"/>
      <c r="AFY285" s="1"/>
      <c r="AFZ285" s="1"/>
      <c r="AGA285" s="1"/>
      <c r="AGB285" s="1"/>
      <c r="AGC285" s="1"/>
      <c r="AGD285" s="1"/>
      <c r="AGE285" s="1"/>
      <c r="AGF285" s="1"/>
      <c r="AGG285" s="1"/>
      <c r="AGH285" s="1"/>
      <c r="AGI285" s="1"/>
      <c r="AGJ285" s="1"/>
      <c r="AGK285" s="1"/>
      <c r="AGL285" s="1"/>
      <c r="AGM285" s="1"/>
      <c r="AGN285" s="1"/>
      <c r="AGO285" s="1"/>
      <c r="AGP285" s="1"/>
      <c r="AGQ285" s="1"/>
      <c r="AGR285" s="1"/>
      <c r="AGS285" s="1"/>
      <c r="AGT285" s="1"/>
      <c r="AGU285" s="1"/>
      <c r="AGV285" s="1"/>
      <c r="AGW285" s="1"/>
      <c r="AGX285" s="1"/>
      <c r="AGY285" s="1"/>
      <c r="AGZ285" s="1"/>
      <c r="AHA285" s="1"/>
      <c r="AHB285" s="1"/>
      <c r="AHC285" s="1"/>
      <c r="AHD285" s="1"/>
      <c r="AHE285" s="1"/>
      <c r="AHF285" s="1"/>
      <c r="AHG285" s="1"/>
      <c r="AHH285" s="1"/>
      <c r="AHI285" s="1"/>
      <c r="AHJ285" s="1"/>
      <c r="AHK285" s="1"/>
      <c r="AHL285" s="1"/>
      <c r="AHM285" s="1"/>
      <c r="AHN285" s="1"/>
      <c r="AHO285" s="1"/>
      <c r="AHP285" s="1"/>
      <c r="AHQ285" s="1"/>
      <c r="AHR285" s="1"/>
      <c r="AHS285" s="1"/>
      <c r="AHT285" s="1"/>
      <c r="AHU285" s="1"/>
      <c r="AHV285" s="1"/>
      <c r="AHW285" s="1"/>
      <c r="AHX285" s="1"/>
      <c r="AHY285" s="1"/>
      <c r="AHZ285" s="1"/>
      <c r="AIA285" s="1"/>
      <c r="AIB285" s="1"/>
      <c r="AIC285" s="1"/>
      <c r="AID285" s="1"/>
      <c r="AIE285" s="1"/>
      <c r="AIF285" s="1"/>
      <c r="AIG285" s="1"/>
      <c r="AIH285" s="1"/>
      <c r="AII285" s="1"/>
      <c r="AIJ285" s="1"/>
      <c r="AIK285" s="1"/>
      <c r="AIL285" s="1"/>
      <c r="AIM285" s="1"/>
      <c r="AIN285" s="1"/>
      <c r="AIO285" s="1"/>
      <c r="AIP285" s="1"/>
      <c r="AIQ285" s="1"/>
      <c r="AIR285" s="1"/>
      <c r="AIS285" s="1"/>
      <c r="AIT285" s="1"/>
      <c r="AIU285" s="1"/>
      <c r="AIV285" s="1"/>
      <c r="AIW285" s="1"/>
      <c r="AIX285" s="1"/>
      <c r="AIY285" s="1"/>
      <c r="AIZ285" s="1"/>
      <c r="AJA285" s="1"/>
      <c r="AJB285" s="1"/>
      <c r="AJC285" s="1"/>
      <c r="AJD285" s="1"/>
      <c r="AJE285" s="1"/>
      <c r="AJF285" s="1"/>
      <c r="AJG285" s="1"/>
      <c r="AJH285" s="1"/>
      <c r="AJI285" s="1"/>
      <c r="AJJ285" s="1"/>
      <c r="AJK285" s="1"/>
      <c r="AJL285" s="1"/>
      <c r="AJM285" s="1"/>
      <c r="AJN285" s="1"/>
      <c r="AJO285" s="1"/>
      <c r="AJP285" s="1"/>
      <c r="AJQ285" s="1"/>
      <c r="AJR285" s="1"/>
      <c r="AJS285" s="1"/>
      <c r="AJT285" s="1"/>
      <c r="AJU285" s="1"/>
      <c r="AJV285" s="1"/>
      <c r="AJW285" s="1"/>
      <c r="AJX285" s="1"/>
      <c r="AJY285" s="1"/>
      <c r="AJZ285" s="1"/>
      <c r="AKA285" s="1"/>
      <c r="AKB285" s="1"/>
      <c r="AKC285" s="1"/>
      <c r="AKD285" s="1"/>
      <c r="AKE285" s="1"/>
      <c r="AKF285" s="1"/>
      <c r="AKG285" s="1"/>
      <c r="AKH285" s="1"/>
      <c r="AKI285" s="1"/>
      <c r="AKJ285" s="1"/>
      <c r="AKK285" s="1"/>
      <c r="AKL285" s="1"/>
      <c r="AKM285" s="1"/>
      <c r="AKN285" s="1"/>
      <c r="AKO285" s="1"/>
      <c r="AKP285" s="1"/>
      <c r="AKQ285" s="1"/>
      <c r="AKR285" s="1"/>
      <c r="AKS285" s="1"/>
      <c r="AKT285" s="1"/>
      <c r="AKU285" s="1"/>
      <c r="AKV285" s="1"/>
      <c r="AKW285" s="1"/>
      <c r="AKX285" s="1"/>
      <c r="AKY285" s="1"/>
      <c r="AKZ285" s="1"/>
      <c r="ALA285" s="1"/>
      <c r="ALB285" s="1"/>
      <c r="ALC285" s="1"/>
      <c r="ALD285" s="1"/>
      <c r="ALE285" s="1"/>
      <c r="ALF285" s="1"/>
      <c r="ALG285" s="1"/>
      <c r="ALH285" s="1"/>
      <c r="ALI285" s="1"/>
      <c r="ALJ285" s="1"/>
      <c r="ALK285" s="1"/>
      <c r="ALL285" s="1"/>
      <c r="ALM285" s="1"/>
      <c r="ALN285" s="1"/>
      <c r="ALO285" s="1"/>
      <c r="ALP285" s="1"/>
      <c r="ALQ285" s="1"/>
      <c r="ALR285" s="1"/>
      <c r="ALS285" s="1"/>
      <c r="ALT285" s="1"/>
      <c r="ALU285" s="1"/>
      <c r="ALV285" s="1"/>
      <c r="ALW285" s="1"/>
      <c r="ALX285" s="1"/>
      <c r="ALY285" s="1"/>
      <c r="ALZ285" s="1"/>
      <c r="AMA285" s="1"/>
      <c r="AMB285" s="1"/>
      <c r="AMC285" s="1"/>
      <c r="AMD285" s="1"/>
      <c r="AME285" s="1"/>
      <c r="AMF285" s="1"/>
      <c r="AMG285" s="1"/>
      <c r="AMH285" s="1"/>
      <c r="AMI285" s="1"/>
      <c r="AMJ285" s="1"/>
      <c r="AMK285" s="1"/>
      <c r="AML285" s="1"/>
      <c r="AMM285" s="1"/>
      <c r="AMN285" s="1"/>
      <c r="AMO285" s="1"/>
      <c r="AMP285" s="1"/>
      <c r="AMQ285" s="1"/>
      <c r="AMR285" s="1"/>
      <c r="AMS285" s="1"/>
      <c r="AMT285" s="1"/>
      <c r="AMU285" s="1"/>
      <c r="AMV285" s="1"/>
      <c r="AMW285" s="1"/>
      <c r="AMX285" s="1"/>
      <c r="AMY285" s="1"/>
      <c r="AMZ285" s="1"/>
      <c r="ANA285" s="1"/>
      <c r="ANB285" s="1"/>
      <c r="ANC285" s="1"/>
      <c r="AND285" s="1"/>
      <c r="ANE285" s="1"/>
      <c r="ANF285" s="1"/>
      <c r="ANG285" s="1"/>
      <c r="ANH285" s="1"/>
      <c r="ANI285" s="1"/>
      <c r="ANJ285" s="1"/>
      <c r="ANK285" s="1"/>
      <c r="ANL285" s="1"/>
      <c r="ANM285" s="1"/>
      <c r="ANN285" s="1"/>
      <c r="ANO285" s="1"/>
      <c r="ANP285" s="1"/>
      <c r="ANQ285" s="1"/>
      <c r="ANR285" s="1"/>
      <c r="ANS285" s="1"/>
      <c r="ANT285" s="1"/>
      <c r="ANU285" s="1"/>
      <c r="ANV285" s="1"/>
      <c r="ANW285" s="1"/>
      <c r="ANX285" s="1"/>
      <c r="ANY285" s="1"/>
      <c r="ANZ285" s="1"/>
      <c r="AOA285" s="1"/>
      <c r="AOB285" s="1"/>
      <c r="AOC285" s="1"/>
      <c r="AOD285" s="1"/>
      <c r="AOE285" s="1"/>
      <c r="AOF285" s="1"/>
      <c r="AOG285" s="1"/>
      <c r="AOH285" s="1"/>
      <c r="AOI285" s="1"/>
      <c r="AOJ285" s="1"/>
      <c r="AOK285" s="1"/>
      <c r="AOL285" s="1"/>
      <c r="AOM285" s="1"/>
      <c r="AON285" s="1"/>
      <c r="AOO285" s="1"/>
      <c r="AOP285" s="1"/>
      <c r="AOQ285" s="1"/>
      <c r="AOR285" s="1"/>
      <c r="AOS285" s="1"/>
      <c r="AOT285" s="1"/>
      <c r="AOU285" s="1"/>
      <c r="AOV285" s="1"/>
      <c r="AOW285" s="1"/>
      <c r="AOX285" s="1"/>
      <c r="AOY285" s="1"/>
      <c r="AOZ285" s="1"/>
      <c r="APA285" s="1"/>
      <c r="APB285" s="1"/>
      <c r="APC285" s="1"/>
      <c r="APD285" s="1"/>
      <c r="APE285" s="1"/>
      <c r="APF285" s="1"/>
      <c r="APG285" s="1"/>
      <c r="APH285" s="1"/>
      <c r="API285" s="1"/>
      <c r="APJ285" s="1"/>
      <c r="APK285" s="1"/>
      <c r="APL285" s="1"/>
      <c r="APM285" s="1"/>
      <c r="APN285" s="1"/>
      <c r="APO285" s="1"/>
      <c r="APP285" s="1"/>
      <c r="APQ285" s="1"/>
      <c r="APR285" s="1"/>
      <c r="APS285" s="1"/>
      <c r="APT285" s="1"/>
      <c r="APU285" s="1"/>
      <c r="APV285" s="1"/>
      <c r="APW285" s="1"/>
      <c r="APX285" s="1"/>
      <c r="APY285" s="1"/>
      <c r="APZ285" s="1"/>
      <c r="AQA285" s="1"/>
      <c r="AQB285" s="1"/>
      <c r="AQC285" s="1"/>
      <c r="AQD285" s="1"/>
      <c r="AQE285" s="1"/>
      <c r="AQF285" s="1"/>
      <c r="AQG285" s="1"/>
      <c r="AQH285" s="1"/>
      <c r="AQI285" s="1"/>
      <c r="AQJ285" s="1"/>
      <c r="AQK285" s="1"/>
      <c r="AQL285" s="1"/>
      <c r="AQM285" s="1"/>
      <c r="AQN285" s="1"/>
      <c r="AQO285" s="1"/>
      <c r="AQP285" s="1"/>
      <c r="AQQ285" s="1"/>
      <c r="AQR285" s="1"/>
      <c r="AQS285" s="1"/>
      <c r="AQT285" s="1"/>
      <c r="AQU285" s="1"/>
      <c r="AQV285" s="1"/>
      <c r="AQW285" s="1"/>
      <c r="AQX285" s="1"/>
      <c r="AQY285" s="1"/>
      <c r="AQZ285" s="1"/>
      <c r="ARA285" s="1"/>
      <c r="ARB285" s="1"/>
      <c r="ARC285" s="1"/>
      <c r="ARD285" s="1"/>
      <c r="ARE285" s="1"/>
      <c r="ARF285" s="1"/>
      <c r="ARG285" s="1"/>
      <c r="ARH285" s="1"/>
      <c r="ARI285" s="1"/>
      <c r="ARJ285" s="1"/>
      <c r="ARK285" s="1"/>
      <c r="ARL285" s="1"/>
      <c r="ARM285" s="1"/>
      <c r="ARN285" s="1"/>
      <c r="ARO285" s="1"/>
      <c r="ARP285" s="1"/>
      <c r="ARQ285" s="1"/>
      <c r="ARR285" s="1"/>
      <c r="ARS285" s="1"/>
      <c r="ART285" s="1"/>
      <c r="ARU285" s="1"/>
      <c r="ARV285" s="1"/>
      <c r="ARW285" s="1"/>
      <c r="ARX285" s="1"/>
      <c r="ARY285" s="1"/>
      <c r="ARZ285" s="1"/>
      <c r="ASA285" s="1"/>
      <c r="ASB285" s="1"/>
      <c r="ASC285" s="1"/>
      <c r="ASD285" s="1"/>
      <c r="ASE285" s="1"/>
      <c r="ASF285" s="1"/>
      <c r="ASG285" s="1"/>
      <c r="ASH285" s="1"/>
      <c r="ASI285" s="1"/>
      <c r="ASJ285" s="1"/>
      <c r="ASK285" s="1"/>
      <c r="ASL285" s="1"/>
      <c r="ASM285" s="1"/>
      <c r="ASN285" s="1"/>
      <c r="ASO285" s="1"/>
      <c r="ASP285" s="1"/>
      <c r="ASQ285" s="1"/>
      <c r="ASR285" s="1"/>
      <c r="ASS285" s="1"/>
      <c r="AST285" s="1"/>
      <c r="ASU285" s="1"/>
      <c r="ASV285" s="1"/>
      <c r="ASW285" s="1"/>
      <c r="ASX285" s="1"/>
      <c r="ASY285" s="1"/>
      <c r="ASZ285" s="1"/>
      <c r="ATA285" s="1"/>
      <c r="ATB285" s="1"/>
      <c r="ATC285" s="1"/>
      <c r="ATD285" s="1"/>
      <c r="ATE285" s="1"/>
      <c r="ATF285" s="1"/>
      <c r="ATG285" s="1"/>
      <c r="ATH285" s="1"/>
      <c r="ATI285" s="1"/>
      <c r="ATJ285" s="1"/>
      <c r="ATK285" s="1"/>
      <c r="ATL285" s="1"/>
      <c r="ATM285" s="1"/>
      <c r="ATN285" s="1"/>
      <c r="ATO285" s="1"/>
      <c r="ATP285" s="1"/>
      <c r="ATQ285" s="1"/>
      <c r="ATR285" s="1"/>
      <c r="ATS285" s="1"/>
      <c r="ATT285" s="1"/>
      <c r="ATU285" s="1"/>
      <c r="ATV285" s="1"/>
      <c r="ATW285" s="1"/>
      <c r="ATX285" s="1"/>
      <c r="ATY285" s="1"/>
      <c r="ATZ285" s="1"/>
      <c r="AUA285" s="1"/>
      <c r="AUB285" s="1"/>
      <c r="AUC285" s="1"/>
      <c r="AUD285" s="1"/>
      <c r="AUE285" s="1"/>
      <c r="AUF285" s="1"/>
      <c r="AUG285" s="1"/>
      <c r="AUH285" s="1"/>
      <c r="AUI285" s="1"/>
      <c r="AUJ285" s="1"/>
      <c r="AUK285" s="1"/>
      <c r="AUL285" s="1"/>
      <c r="AUM285" s="1"/>
      <c r="AUN285" s="1"/>
      <c r="AUO285" s="1"/>
      <c r="AUP285" s="1"/>
      <c r="AUQ285" s="1"/>
      <c r="AUR285" s="1"/>
      <c r="AUS285" s="1"/>
      <c r="AUT285" s="1"/>
      <c r="AUU285" s="1"/>
      <c r="AUV285" s="1"/>
      <c r="AUW285" s="1"/>
      <c r="AUX285" s="1"/>
      <c r="AUY285" s="1"/>
      <c r="AUZ285" s="1"/>
      <c r="AVA285" s="1"/>
      <c r="AVB285" s="1"/>
      <c r="AVC285" s="1"/>
      <c r="AVD285" s="1"/>
      <c r="AVE285" s="1"/>
      <c r="AVF285" s="1"/>
      <c r="AVG285" s="1"/>
      <c r="AVH285" s="1"/>
      <c r="AVI285" s="1"/>
      <c r="AVJ285" s="1"/>
      <c r="AVK285" s="1"/>
      <c r="AVL285" s="1"/>
      <c r="AVM285" s="1"/>
      <c r="AVN285" s="1"/>
      <c r="AVO285" s="1"/>
      <c r="AVP285" s="1"/>
      <c r="AVQ285" s="1"/>
      <c r="AVR285" s="1"/>
      <c r="AVS285" s="1"/>
      <c r="AVT285" s="1"/>
      <c r="AVU285" s="1"/>
      <c r="AVV285" s="1"/>
      <c r="AVW285" s="1"/>
      <c r="AVX285" s="1"/>
      <c r="AVY285" s="1"/>
      <c r="AVZ285" s="1"/>
      <c r="AWA285" s="1"/>
      <c r="AWB285" s="1"/>
      <c r="AWC285" s="1"/>
      <c r="AWD285" s="1"/>
      <c r="AWE285" s="1"/>
      <c r="AWF285" s="1"/>
      <c r="AWG285" s="1"/>
      <c r="AWH285" s="1"/>
      <c r="AWI285" s="1"/>
      <c r="AWJ285" s="1"/>
      <c r="AWK285" s="1"/>
      <c r="AWL285" s="1"/>
      <c r="AWM285" s="1"/>
      <c r="AWN285" s="1"/>
      <c r="AWO285" s="1"/>
      <c r="AWP285" s="1"/>
      <c r="AWQ285" s="1"/>
      <c r="AWR285" s="1"/>
      <c r="AWS285" s="1"/>
      <c r="AWT285" s="1"/>
      <c r="AWU285" s="1"/>
      <c r="AWV285" s="1"/>
      <c r="AWW285" s="1"/>
      <c r="AWX285" s="1"/>
      <c r="AWY285" s="1"/>
      <c r="AWZ285" s="1"/>
      <c r="AXA285" s="1"/>
      <c r="AXB285" s="1"/>
      <c r="AXC285" s="1"/>
      <c r="AXD285" s="1"/>
      <c r="AXE285" s="1"/>
      <c r="AXF285" s="1"/>
      <c r="AXG285" s="1"/>
      <c r="AXH285" s="1"/>
      <c r="AXI285" s="1"/>
      <c r="AXJ285" s="1"/>
      <c r="AXK285" s="1"/>
      <c r="AXL285" s="1"/>
      <c r="AXM285" s="1"/>
      <c r="AXN285" s="1"/>
      <c r="AXO285" s="1"/>
      <c r="AXP285" s="1"/>
      <c r="AXQ285" s="1"/>
      <c r="AXR285" s="1"/>
      <c r="AXS285" s="1"/>
      <c r="AXT285" s="1"/>
      <c r="AXU285" s="1"/>
      <c r="AXV285" s="1"/>
      <c r="AXW285" s="1"/>
      <c r="AXX285" s="1"/>
      <c r="AXY285" s="1"/>
      <c r="AXZ285" s="1"/>
      <c r="AYA285" s="1"/>
      <c r="AYB285" s="1"/>
      <c r="AYC285" s="1"/>
      <c r="AYD285" s="1"/>
      <c r="AYE285" s="1"/>
      <c r="AYF285" s="1"/>
      <c r="AYG285" s="1"/>
      <c r="AYH285" s="1"/>
      <c r="AYI285" s="1"/>
      <c r="AYJ285" s="1"/>
      <c r="AYK285" s="1"/>
      <c r="AYL285" s="1"/>
      <c r="AYM285" s="1"/>
      <c r="AYN285" s="1"/>
      <c r="AYO285" s="1"/>
      <c r="AYP285" s="1"/>
      <c r="AYQ285" s="1"/>
      <c r="AYR285" s="1"/>
      <c r="AYS285" s="1"/>
      <c r="AYT285" s="1"/>
      <c r="AYU285" s="1"/>
      <c r="AYV285" s="1"/>
      <c r="AYW285" s="1"/>
      <c r="AYX285" s="1"/>
      <c r="AYY285" s="1"/>
      <c r="AYZ285" s="1"/>
      <c r="AZA285" s="1"/>
      <c r="AZB285" s="1"/>
      <c r="AZC285" s="1"/>
      <c r="AZD285" s="1"/>
      <c r="AZE285" s="1"/>
      <c r="AZF285" s="1"/>
      <c r="AZG285" s="1"/>
      <c r="AZH285" s="1"/>
      <c r="AZI285" s="1"/>
      <c r="AZJ285" s="1"/>
      <c r="AZK285" s="1"/>
      <c r="AZL285" s="1"/>
      <c r="AZM285" s="1"/>
      <c r="AZN285" s="1"/>
      <c r="AZO285" s="1"/>
      <c r="AZP285" s="1"/>
      <c r="AZQ285" s="1"/>
      <c r="AZR285" s="1"/>
      <c r="AZS285" s="1"/>
      <c r="AZT285" s="1"/>
      <c r="AZU285" s="1"/>
      <c r="AZV285" s="1"/>
      <c r="AZW285" s="1"/>
      <c r="AZX285" s="1"/>
      <c r="AZY285" s="1"/>
      <c r="AZZ285" s="1"/>
      <c r="BAA285" s="1"/>
      <c r="BAB285" s="1"/>
      <c r="BAC285" s="1"/>
      <c r="BAD285" s="1"/>
      <c r="BAE285" s="1"/>
      <c r="BAF285" s="1"/>
      <c r="BAG285" s="1"/>
      <c r="BAH285" s="1"/>
      <c r="BAI285" s="1"/>
      <c r="BAJ285" s="1"/>
      <c r="BAK285" s="1"/>
      <c r="BAL285" s="1"/>
      <c r="BAM285" s="1"/>
      <c r="BAN285" s="1"/>
      <c r="BAO285" s="1"/>
      <c r="BAP285" s="1"/>
      <c r="BAQ285" s="1"/>
      <c r="BAR285" s="1"/>
      <c r="BAS285" s="1"/>
      <c r="BAT285" s="1"/>
      <c r="BAU285" s="1"/>
      <c r="BAV285" s="1"/>
      <c r="BAW285" s="1"/>
      <c r="BAX285" s="1"/>
      <c r="BAY285" s="1"/>
      <c r="BAZ285" s="1"/>
      <c r="BBA285" s="1"/>
      <c r="BBB285" s="1"/>
      <c r="BBC285" s="1"/>
      <c r="BBD285" s="1"/>
      <c r="BBE285" s="1"/>
      <c r="BBF285" s="1"/>
      <c r="BBG285" s="1"/>
      <c r="BBH285" s="1"/>
      <c r="BBI285" s="1"/>
      <c r="BBJ285" s="1"/>
      <c r="BBK285" s="1"/>
      <c r="BBL285" s="1"/>
      <c r="BBM285" s="1"/>
      <c r="BBN285" s="1"/>
      <c r="BBO285" s="1"/>
      <c r="BBP285" s="1"/>
      <c r="BBQ285" s="1"/>
      <c r="BBR285" s="1"/>
      <c r="BBS285" s="1"/>
      <c r="BBT285" s="1"/>
      <c r="BBU285" s="1"/>
      <c r="BBV285" s="1"/>
      <c r="BBW285" s="1"/>
      <c r="BBX285" s="1"/>
      <c r="BBY285" s="1"/>
      <c r="BBZ285" s="1"/>
      <c r="BCA285" s="1"/>
      <c r="BCB285" s="1"/>
      <c r="BCC285" s="1"/>
      <c r="BCD285" s="1"/>
      <c r="BCE285" s="1"/>
      <c r="BCF285" s="1"/>
      <c r="BCG285" s="1"/>
      <c r="BCH285" s="1"/>
      <c r="BCI285" s="1"/>
      <c r="BCJ285" s="1"/>
      <c r="BCK285" s="1"/>
      <c r="BCL285" s="1"/>
      <c r="BCM285" s="1"/>
      <c r="BCN285" s="1"/>
      <c r="BCO285" s="1"/>
      <c r="BCP285" s="1"/>
      <c r="BCQ285" s="1"/>
      <c r="BCR285" s="1"/>
      <c r="BCS285" s="1"/>
      <c r="BCT285" s="1"/>
      <c r="BCU285" s="1"/>
      <c r="BCV285" s="1"/>
      <c r="BCW285" s="1"/>
      <c r="BCX285" s="1"/>
      <c r="BCY285" s="1"/>
      <c r="BCZ285" s="1"/>
      <c r="BDA285" s="1"/>
      <c r="BDB285" s="1"/>
      <c r="BDC285" s="1"/>
      <c r="BDD285" s="1"/>
      <c r="BDE285" s="1"/>
      <c r="BDF285" s="1"/>
      <c r="BDG285" s="1"/>
      <c r="BDH285" s="1"/>
      <c r="BDI285" s="1"/>
      <c r="BDJ285" s="1"/>
      <c r="BDK285" s="1"/>
      <c r="BDL285" s="1"/>
    </row>
    <row r="286" spans="1:1468" x14ac:dyDescent="0.2">
      <c r="B286" s="14" t="s">
        <v>14</v>
      </c>
      <c r="C286" s="14">
        <f>SUM(C272:C285)</f>
        <v>73772.009999999995</v>
      </c>
      <c r="D286" s="14">
        <f>SUM(D272:D285)</f>
        <v>118384.59999999999</v>
      </c>
      <c r="E286" s="20">
        <f>+C279/C286</f>
        <v>0.44378891126865055</v>
      </c>
      <c r="G286" s="20"/>
    </row>
    <row r="288" spans="1:1468" x14ac:dyDescent="0.2">
      <c r="A288" s="10">
        <v>1877</v>
      </c>
      <c r="B288" s="10" t="s">
        <v>36</v>
      </c>
      <c r="C288" s="10">
        <v>6370.05</v>
      </c>
      <c r="D288" s="10"/>
    </row>
    <row r="289" spans="1:7" x14ac:dyDescent="0.2">
      <c r="A289" s="10"/>
      <c r="B289" s="10" t="s">
        <v>37</v>
      </c>
      <c r="C289" s="10">
        <v>4854</v>
      </c>
      <c r="D289" s="10"/>
    </row>
    <row r="290" spans="1:7" x14ac:dyDescent="0.2">
      <c r="A290" s="10"/>
      <c r="B290" s="10" t="s">
        <v>38</v>
      </c>
      <c r="C290" s="10">
        <v>1814</v>
      </c>
      <c r="D290" s="10"/>
    </row>
    <row r="291" spans="1:7" x14ac:dyDescent="0.2">
      <c r="A291" s="10"/>
      <c r="B291" s="10" t="s">
        <v>39</v>
      </c>
      <c r="C291" s="10"/>
      <c r="D291" s="10"/>
      <c r="F291" s="1">
        <v>98306</v>
      </c>
    </row>
    <row r="292" spans="1:7" ht="16" x14ac:dyDescent="0.2">
      <c r="A292" s="10"/>
      <c r="B292" s="11" t="s">
        <v>40</v>
      </c>
      <c r="C292" s="10">
        <v>1182</v>
      </c>
      <c r="D292" s="10"/>
    </row>
    <row r="293" spans="1:7" x14ac:dyDescent="0.2">
      <c r="A293" s="10"/>
      <c r="B293" s="10" t="s">
        <v>41</v>
      </c>
      <c r="C293" s="10">
        <v>62.1</v>
      </c>
      <c r="D293" s="10"/>
    </row>
    <row r="294" spans="1:7" x14ac:dyDescent="0.2">
      <c r="A294" s="10"/>
      <c r="B294" s="10" t="s">
        <v>42</v>
      </c>
      <c r="C294" s="10">
        <v>239.83</v>
      </c>
      <c r="D294" s="10"/>
    </row>
    <row r="295" spans="1:7" x14ac:dyDescent="0.2">
      <c r="A295" s="10"/>
      <c r="B295" s="10" t="s">
        <v>133</v>
      </c>
      <c r="C295" s="10">
        <v>20917.5</v>
      </c>
      <c r="D295" s="10"/>
    </row>
    <row r="296" spans="1:7" x14ac:dyDescent="0.2">
      <c r="A296" s="10"/>
      <c r="B296" s="10" t="s">
        <v>134</v>
      </c>
      <c r="C296" s="10">
        <v>26763</v>
      </c>
      <c r="D296" s="10"/>
    </row>
    <row r="297" spans="1:7" x14ac:dyDescent="0.2">
      <c r="A297" s="10"/>
      <c r="B297" s="10" t="s">
        <v>135</v>
      </c>
      <c r="C297" s="10">
        <v>6243</v>
      </c>
      <c r="D297" s="10"/>
    </row>
    <row r="298" spans="1:7" x14ac:dyDescent="0.2">
      <c r="A298" s="10"/>
      <c r="B298" s="10" t="s">
        <v>521</v>
      </c>
      <c r="C298" s="10"/>
      <c r="D298" s="10">
        <v>50000</v>
      </c>
    </row>
    <row r="299" spans="1:7" x14ac:dyDescent="0.2">
      <c r="A299" s="10"/>
      <c r="B299" s="10" t="s">
        <v>519</v>
      </c>
      <c r="C299" s="10">
        <v>113028.52</v>
      </c>
      <c r="D299" s="10">
        <v>192972</v>
      </c>
    </row>
    <row r="300" spans="1:7" x14ac:dyDescent="0.2">
      <c r="A300" s="10"/>
      <c r="B300" s="10" t="s">
        <v>45</v>
      </c>
      <c r="C300" s="10"/>
      <c r="D300" s="10">
        <f>6264.05+1348.9</f>
        <v>7612.9500000000007</v>
      </c>
    </row>
    <row r="301" spans="1:7" x14ac:dyDescent="0.2">
      <c r="A301" s="10"/>
      <c r="B301" s="10" t="s">
        <v>46</v>
      </c>
      <c r="C301" s="10"/>
      <c r="D301" s="10">
        <v>5555.2</v>
      </c>
      <c r="G301" s="590"/>
    </row>
    <row r="302" spans="1:7" x14ac:dyDescent="0.2">
      <c r="A302" s="10"/>
      <c r="B302" s="10" t="s">
        <v>47</v>
      </c>
      <c r="C302" s="10"/>
      <c r="D302" s="10">
        <f>5127.05+2218.8</f>
        <v>7345.85</v>
      </c>
      <c r="G302" s="590"/>
    </row>
    <row r="303" spans="1:7" x14ac:dyDescent="0.2">
      <c r="A303" s="10"/>
      <c r="B303" s="10" t="s">
        <v>48</v>
      </c>
      <c r="C303" s="10"/>
      <c r="D303" s="10">
        <f>3370+23.75</f>
        <v>3393.75</v>
      </c>
      <c r="G303" s="590"/>
    </row>
    <row r="304" spans="1:7" x14ac:dyDescent="0.2">
      <c r="B304" s="14" t="s">
        <v>136</v>
      </c>
      <c r="C304" s="14">
        <f>SUM(C288:C303)</f>
        <v>181474</v>
      </c>
      <c r="D304" s="14">
        <f>SUM(D288:D303)</f>
        <v>266879.75</v>
      </c>
      <c r="E304" s="20">
        <f>+C295/C304</f>
        <v>0.1152644455955123</v>
      </c>
      <c r="G304" s="590"/>
    </row>
    <row r="305" spans="1:7 1465:1468" s="1" customFormat="1" x14ac:dyDescent="0.2">
      <c r="E305" s="20"/>
      <c r="G305" s="590"/>
    </row>
    <row r="306" spans="1:7 1465:1468" x14ac:dyDescent="0.2">
      <c r="A306" s="10">
        <v>1878</v>
      </c>
      <c r="B306" s="10" t="s">
        <v>36</v>
      </c>
      <c r="C306" s="10">
        <v>30000</v>
      </c>
      <c r="D306" s="10"/>
      <c r="BDI306"/>
      <c r="BDJ306"/>
      <c r="BDK306"/>
      <c r="BDL306"/>
    </row>
    <row r="307" spans="1:7 1465:1468" x14ac:dyDescent="0.2">
      <c r="A307" s="10"/>
      <c r="B307" s="10" t="s">
        <v>37</v>
      </c>
      <c r="C307" s="10"/>
      <c r="D307" s="10"/>
      <c r="BDI307"/>
      <c r="BDJ307"/>
      <c r="BDK307"/>
      <c r="BDL307"/>
    </row>
    <row r="308" spans="1:7 1465:1468" ht="16" x14ac:dyDescent="0.2">
      <c r="A308" s="10"/>
      <c r="B308" s="11" t="s">
        <v>40</v>
      </c>
      <c r="C308" s="10">
        <v>12000</v>
      </c>
      <c r="D308" s="10"/>
      <c r="BDI308"/>
      <c r="BDJ308"/>
      <c r="BDK308"/>
      <c r="BDL308"/>
    </row>
    <row r="309" spans="1:7 1465:1468" ht="38.25" customHeight="1" x14ac:dyDescent="0.2">
      <c r="A309" s="10"/>
      <c r="B309" s="11" t="s">
        <v>86</v>
      </c>
      <c r="C309" s="10">
        <v>1728.17</v>
      </c>
      <c r="D309" s="10"/>
      <c r="BDI309"/>
      <c r="BDJ309"/>
      <c r="BDK309"/>
      <c r="BDL309"/>
    </row>
    <row r="310" spans="1:7 1465:1468" x14ac:dyDescent="0.2">
      <c r="A310" s="10"/>
      <c r="B310" s="10" t="s">
        <v>43</v>
      </c>
      <c r="C310" s="10">
        <v>46921.599999999999</v>
      </c>
      <c r="D310" s="10"/>
      <c r="BDI310"/>
      <c r="BDJ310"/>
      <c r="BDK310"/>
      <c r="BDL310"/>
    </row>
    <row r="311" spans="1:7 1465:1468" x14ac:dyDescent="0.2">
      <c r="A311" s="10"/>
      <c r="B311" s="10" t="s">
        <v>88</v>
      </c>
      <c r="C311" s="10"/>
      <c r="D311" s="10"/>
      <c r="BDI311"/>
      <c r="BDJ311"/>
      <c r="BDK311"/>
      <c r="BDL311"/>
    </row>
    <row r="312" spans="1:7 1465:1468" ht="32" x14ac:dyDescent="0.2">
      <c r="A312" s="10"/>
      <c r="B312" s="11" t="s">
        <v>218</v>
      </c>
      <c r="C312" s="11">
        <v>1668.75</v>
      </c>
      <c r="D312" s="10"/>
      <c r="BDI312"/>
      <c r="BDJ312"/>
      <c r="BDK312"/>
      <c r="BDL312"/>
    </row>
    <row r="313" spans="1:7 1465:1468" x14ac:dyDescent="0.2">
      <c r="A313" s="10"/>
      <c r="B313" s="10" t="s">
        <v>90</v>
      </c>
      <c r="C313" s="11">
        <v>10000</v>
      </c>
      <c r="D313" s="10"/>
      <c r="BDI313"/>
      <c r="BDJ313"/>
      <c r="BDK313"/>
      <c r="BDL313"/>
    </row>
    <row r="314" spans="1:7 1465:1468" x14ac:dyDescent="0.2">
      <c r="A314" s="10"/>
      <c r="B314" s="10" t="s">
        <v>91</v>
      </c>
      <c r="C314" s="10"/>
      <c r="D314" s="10"/>
      <c r="BDI314"/>
      <c r="BDJ314"/>
      <c r="BDK314"/>
      <c r="BDL314"/>
    </row>
    <row r="315" spans="1:7 1465:1468" ht="64" x14ac:dyDescent="0.2">
      <c r="A315" s="10"/>
      <c r="B315" s="32" t="s">
        <v>92</v>
      </c>
      <c r="C315" s="10"/>
      <c r="D315" s="10"/>
      <c r="BDI315"/>
      <c r="BDJ315"/>
      <c r="BDK315"/>
      <c r="BDL315"/>
    </row>
    <row r="316" spans="1:7 1465:1468" ht="16" x14ac:dyDescent="0.2">
      <c r="A316" s="10"/>
      <c r="B316" s="11" t="s">
        <v>93</v>
      </c>
      <c r="C316" s="10">
        <v>50000</v>
      </c>
      <c r="D316" s="10"/>
      <c r="BDI316"/>
      <c r="BDJ316"/>
      <c r="BDK316"/>
      <c r="BDL316"/>
    </row>
    <row r="317" spans="1:7 1465:1468" ht="32" x14ac:dyDescent="0.2">
      <c r="A317" s="10"/>
      <c r="B317" s="11" t="s">
        <v>94</v>
      </c>
      <c r="C317" s="10">
        <v>10000</v>
      </c>
      <c r="D317" s="10"/>
      <c r="BDI317"/>
      <c r="BDJ317"/>
      <c r="BDK317"/>
      <c r="BDL317"/>
    </row>
    <row r="318" spans="1:7 1465:1468" ht="16" x14ac:dyDescent="0.2">
      <c r="A318" s="10"/>
      <c r="B318" s="11" t="s">
        <v>95</v>
      </c>
      <c r="C318" s="10">
        <v>26000</v>
      </c>
      <c r="D318" s="10"/>
      <c r="BDI318"/>
      <c r="BDJ318"/>
      <c r="BDK318"/>
      <c r="BDL318"/>
    </row>
    <row r="319" spans="1:7 1465:1468" ht="16" x14ac:dyDescent="0.2">
      <c r="A319" s="10"/>
      <c r="B319" s="11" t="s">
        <v>96</v>
      </c>
      <c r="C319" s="10">
        <v>200000</v>
      </c>
      <c r="D319" s="10"/>
      <c r="BDI319"/>
      <c r="BDJ319"/>
      <c r="BDK319"/>
      <c r="BDL319"/>
    </row>
    <row r="320" spans="1:7 1465:1468" ht="16" x14ac:dyDescent="0.2">
      <c r="A320" s="10"/>
      <c r="B320" s="11" t="s">
        <v>97</v>
      </c>
      <c r="C320" s="10">
        <v>24000</v>
      </c>
      <c r="D320" s="10"/>
      <c r="BDI320"/>
      <c r="BDJ320"/>
      <c r="BDK320"/>
      <c r="BDL320"/>
    </row>
    <row r="321" spans="1:1468" ht="32" x14ac:dyDescent="0.2">
      <c r="A321" s="10"/>
      <c r="B321" s="11" t="s">
        <v>98</v>
      </c>
      <c r="C321" s="10">
        <v>24500</v>
      </c>
      <c r="D321" s="10"/>
      <c r="BDI321"/>
      <c r="BDJ321"/>
      <c r="BDK321"/>
      <c r="BDL321"/>
    </row>
    <row r="322" spans="1:1468" ht="16" x14ac:dyDescent="0.2">
      <c r="A322" s="10"/>
      <c r="B322" s="11" t="s">
        <v>99</v>
      </c>
      <c r="C322" s="10">
        <v>2000</v>
      </c>
      <c r="D322" s="10"/>
      <c r="BDI322"/>
      <c r="BDJ322"/>
      <c r="BDK322"/>
      <c r="BDL322"/>
    </row>
    <row r="323" spans="1:1468" x14ac:dyDescent="0.2">
      <c r="A323" s="10"/>
      <c r="B323" s="10" t="s">
        <v>56</v>
      </c>
      <c r="C323" s="10"/>
      <c r="D323" s="10">
        <v>69620</v>
      </c>
      <c r="BDI323"/>
      <c r="BDJ323"/>
      <c r="BDK323"/>
      <c r="BDL323"/>
    </row>
    <row r="324" spans="1:1468" x14ac:dyDescent="0.2">
      <c r="A324" s="10"/>
      <c r="B324" s="10" t="s">
        <v>57</v>
      </c>
      <c r="C324" s="10"/>
      <c r="D324" s="10">
        <v>197360</v>
      </c>
      <c r="BDI324"/>
      <c r="BDJ324"/>
      <c r="BDK324"/>
      <c r="BDL324"/>
    </row>
    <row r="325" spans="1:1468" ht="16" x14ac:dyDescent="0.2">
      <c r="A325" s="10"/>
      <c r="B325" s="11" t="s">
        <v>100</v>
      </c>
      <c r="C325" s="10"/>
      <c r="D325" s="10">
        <v>8748.4</v>
      </c>
    </row>
    <row r="326" spans="1:1468" x14ac:dyDescent="0.2">
      <c r="A326" s="10"/>
      <c r="B326" s="21" t="s">
        <v>67</v>
      </c>
      <c r="C326" s="10"/>
      <c r="D326" s="10">
        <v>29262.6</v>
      </c>
    </row>
    <row r="327" spans="1:1468" x14ac:dyDescent="0.2">
      <c r="A327" s="10"/>
      <c r="B327" s="33" t="s">
        <v>101</v>
      </c>
      <c r="C327" s="10"/>
      <c r="D327" s="10">
        <v>32000</v>
      </c>
    </row>
    <row r="328" spans="1:1468" x14ac:dyDescent="0.2">
      <c r="A328" s="10"/>
      <c r="B328" s="10" t="s">
        <v>102</v>
      </c>
      <c r="C328" s="10"/>
      <c r="D328" s="10">
        <v>11040</v>
      </c>
    </row>
    <row r="329" spans="1:1468" ht="32" x14ac:dyDescent="0.2">
      <c r="A329" s="10"/>
      <c r="B329" s="34" t="s">
        <v>103</v>
      </c>
      <c r="C329" s="10"/>
      <c r="D329" s="10">
        <f>57472+1001</f>
        <v>58473</v>
      </c>
    </row>
    <row r="330" spans="1:1468" x14ac:dyDescent="0.2">
      <c r="B330" t="s">
        <v>104</v>
      </c>
      <c r="C330" s="35">
        <f>SUM(C306:C328)</f>
        <v>438818.52</v>
      </c>
      <c r="D330" s="35">
        <f>SUM(D323:D329)</f>
        <v>406504</v>
      </c>
      <c r="E330" s="20">
        <f>+C310/C330</f>
        <v>0.1069271187551519</v>
      </c>
    </row>
    <row r="332" spans="1:1468" s="10" customFormat="1" x14ac:dyDescent="0.2">
      <c r="A332" s="10" t="s">
        <v>85</v>
      </c>
      <c r="B332" s="10" t="s">
        <v>36</v>
      </c>
      <c r="C332" s="10">
        <v>34086.400000000001</v>
      </c>
      <c r="E332" s="2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  <c r="OO332" s="1"/>
      <c r="OP332" s="1"/>
      <c r="OQ332" s="1"/>
      <c r="OR332" s="1"/>
      <c r="OS332" s="1"/>
      <c r="OT332" s="1"/>
      <c r="OU332" s="1"/>
      <c r="OV332" s="1"/>
      <c r="OW332" s="1"/>
      <c r="OX332" s="1"/>
      <c r="OY332" s="1"/>
      <c r="OZ332" s="1"/>
      <c r="PA332" s="1"/>
      <c r="PB332" s="1"/>
      <c r="PC332" s="1"/>
      <c r="PD332" s="1"/>
      <c r="PE332" s="1"/>
      <c r="PF332" s="1"/>
      <c r="PG332" s="1"/>
      <c r="PH332" s="1"/>
      <c r="PI332" s="1"/>
      <c r="PJ332" s="1"/>
      <c r="PK332" s="1"/>
      <c r="PL332" s="1"/>
      <c r="PM332" s="1"/>
      <c r="PN332" s="1"/>
      <c r="PO332" s="1"/>
      <c r="PP332" s="1"/>
      <c r="PQ332" s="1"/>
      <c r="PR332" s="1"/>
      <c r="PS332" s="1"/>
      <c r="PT332" s="1"/>
      <c r="PU332" s="1"/>
      <c r="PV332" s="1"/>
      <c r="PW332" s="1"/>
      <c r="PX332" s="1"/>
      <c r="PY332" s="1"/>
      <c r="PZ332" s="1"/>
      <c r="QA332" s="1"/>
      <c r="QB332" s="1"/>
      <c r="QC332" s="1"/>
      <c r="QD332" s="1"/>
      <c r="QE332" s="1"/>
      <c r="QF332" s="1"/>
      <c r="QG332" s="1"/>
      <c r="QH332" s="1"/>
      <c r="QI332" s="1"/>
      <c r="QJ332" s="1"/>
      <c r="QK332" s="1"/>
      <c r="QL332" s="1"/>
      <c r="QM332" s="1"/>
      <c r="QN332" s="1"/>
      <c r="QO332" s="1"/>
      <c r="QP332" s="1"/>
      <c r="QQ332" s="1"/>
      <c r="QR332" s="1"/>
      <c r="QS332" s="1"/>
      <c r="QT332" s="1"/>
      <c r="QU332" s="1"/>
      <c r="QV332" s="1"/>
      <c r="QW332" s="1"/>
      <c r="QX332" s="1"/>
      <c r="QY332" s="1"/>
      <c r="QZ332" s="1"/>
      <c r="RA332" s="1"/>
      <c r="RB332" s="1"/>
      <c r="RC332" s="1"/>
      <c r="RD332" s="1"/>
      <c r="RE332" s="1"/>
      <c r="RF332" s="1"/>
      <c r="RG332" s="1"/>
      <c r="RH332" s="1"/>
      <c r="RI332" s="1"/>
      <c r="RJ332" s="1"/>
      <c r="RK332" s="1"/>
      <c r="RL332" s="1"/>
      <c r="RM332" s="1"/>
      <c r="RN332" s="1"/>
      <c r="RO332" s="1"/>
      <c r="RP332" s="1"/>
      <c r="RQ332" s="1"/>
      <c r="RR332" s="1"/>
      <c r="RS332" s="1"/>
      <c r="RT332" s="1"/>
      <c r="RU332" s="1"/>
      <c r="RV332" s="1"/>
      <c r="RW332" s="1"/>
      <c r="RX332" s="1"/>
      <c r="RY332" s="1"/>
      <c r="RZ332" s="1"/>
      <c r="SA332" s="1"/>
      <c r="SB332" s="1"/>
      <c r="SC332" s="1"/>
      <c r="SD332" s="1"/>
      <c r="SE332" s="1"/>
      <c r="SF332" s="1"/>
      <c r="SG332" s="1"/>
      <c r="SH332" s="1"/>
      <c r="SI332" s="1"/>
      <c r="SJ332" s="1"/>
      <c r="SK332" s="1"/>
      <c r="SL332" s="1"/>
      <c r="SM332" s="1"/>
      <c r="SN332" s="1"/>
      <c r="SO332" s="1"/>
      <c r="SP332" s="1"/>
      <c r="SQ332" s="1"/>
      <c r="SR332" s="1"/>
      <c r="SS332" s="1"/>
      <c r="ST332" s="1"/>
      <c r="SU332" s="1"/>
      <c r="SV332" s="1"/>
      <c r="SW332" s="1"/>
      <c r="SX332" s="1"/>
      <c r="SY332" s="1"/>
      <c r="SZ332" s="1"/>
      <c r="TA332" s="1"/>
      <c r="TB332" s="1"/>
      <c r="TC332" s="1"/>
      <c r="TD332" s="1"/>
      <c r="TE332" s="1"/>
      <c r="TF332" s="1"/>
      <c r="TG332" s="1"/>
      <c r="TH332" s="1"/>
      <c r="TI332" s="1"/>
      <c r="TJ332" s="1"/>
      <c r="TK332" s="1"/>
      <c r="TL332" s="1"/>
      <c r="TM332" s="1"/>
      <c r="TN332" s="1"/>
      <c r="TO332" s="1"/>
      <c r="TP332" s="1"/>
      <c r="TQ332" s="1"/>
      <c r="TR332" s="1"/>
      <c r="TS332" s="1"/>
      <c r="TT332" s="1"/>
      <c r="TU332" s="1"/>
      <c r="TV332" s="1"/>
      <c r="TW332" s="1"/>
      <c r="TX332" s="1"/>
      <c r="TY332" s="1"/>
      <c r="TZ332" s="1"/>
      <c r="UA332" s="1"/>
      <c r="UB332" s="1"/>
      <c r="UC332" s="1"/>
      <c r="UD332" s="1"/>
      <c r="UE332" s="1"/>
      <c r="UF332" s="1"/>
      <c r="UG332" s="1"/>
      <c r="UH332" s="1"/>
      <c r="UI332" s="1"/>
      <c r="UJ332" s="1"/>
      <c r="UK332" s="1"/>
      <c r="UL332" s="1"/>
      <c r="UM332" s="1"/>
      <c r="UN332" s="1"/>
      <c r="UO332" s="1"/>
      <c r="UP332" s="1"/>
      <c r="UQ332" s="1"/>
      <c r="UR332" s="1"/>
      <c r="US332" s="1"/>
      <c r="UT332" s="1"/>
      <c r="UU332" s="1"/>
      <c r="UV332" s="1"/>
      <c r="UW332" s="1"/>
      <c r="UX332" s="1"/>
      <c r="UY332" s="1"/>
      <c r="UZ332" s="1"/>
      <c r="VA332" s="1"/>
      <c r="VB332" s="1"/>
      <c r="VC332" s="1"/>
      <c r="VD332" s="1"/>
      <c r="VE332" s="1"/>
      <c r="VF332" s="1"/>
      <c r="VG332" s="1"/>
      <c r="VH332" s="1"/>
      <c r="VI332" s="1"/>
      <c r="VJ332" s="1"/>
      <c r="VK332" s="1"/>
      <c r="VL332" s="1"/>
      <c r="VM332" s="1"/>
      <c r="VN332" s="1"/>
      <c r="VO332" s="1"/>
      <c r="VP332" s="1"/>
      <c r="VQ332" s="1"/>
      <c r="VR332" s="1"/>
      <c r="VS332" s="1"/>
      <c r="VT332" s="1"/>
      <c r="VU332" s="1"/>
      <c r="VV332" s="1"/>
      <c r="VW332" s="1"/>
      <c r="VX332" s="1"/>
      <c r="VY332" s="1"/>
      <c r="VZ332" s="1"/>
      <c r="WA332" s="1"/>
      <c r="WB332" s="1"/>
      <c r="WC332" s="1"/>
      <c r="WD332" s="1"/>
      <c r="WE332" s="1"/>
      <c r="WF332" s="1"/>
      <c r="WG332" s="1"/>
      <c r="WH332" s="1"/>
      <c r="WI332" s="1"/>
      <c r="WJ332" s="1"/>
      <c r="WK332" s="1"/>
      <c r="WL332" s="1"/>
      <c r="WM332" s="1"/>
      <c r="WN332" s="1"/>
      <c r="WO332" s="1"/>
      <c r="WP332" s="1"/>
      <c r="WQ332" s="1"/>
      <c r="WR332" s="1"/>
      <c r="WS332" s="1"/>
      <c r="WT332" s="1"/>
      <c r="WU332" s="1"/>
      <c r="WV332" s="1"/>
      <c r="WW332" s="1"/>
      <c r="WX332" s="1"/>
      <c r="WY332" s="1"/>
      <c r="WZ332" s="1"/>
      <c r="XA332" s="1"/>
      <c r="XB332" s="1"/>
      <c r="XC332" s="1"/>
      <c r="XD332" s="1"/>
      <c r="XE332" s="1"/>
      <c r="XF332" s="1"/>
      <c r="XG332" s="1"/>
      <c r="XH332" s="1"/>
      <c r="XI332" s="1"/>
      <c r="XJ332" s="1"/>
      <c r="XK332" s="1"/>
      <c r="XL332" s="1"/>
      <c r="XM332" s="1"/>
      <c r="XN332" s="1"/>
      <c r="XO332" s="1"/>
      <c r="XP332" s="1"/>
      <c r="XQ332" s="1"/>
      <c r="XR332" s="1"/>
      <c r="XS332" s="1"/>
      <c r="XT332" s="1"/>
      <c r="XU332" s="1"/>
      <c r="XV332" s="1"/>
      <c r="XW332" s="1"/>
      <c r="XX332" s="1"/>
      <c r="XY332" s="1"/>
      <c r="XZ332" s="1"/>
      <c r="YA332" s="1"/>
      <c r="YB332" s="1"/>
      <c r="YC332" s="1"/>
      <c r="YD332" s="1"/>
      <c r="YE332" s="1"/>
      <c r="YF332" s="1"/>
      <c r="YG332" s="1"/>
      <c r="YH332" s="1"/>
      <c r="YI332" s="1"/>
      <c r="YJ332" s="1"/>
      <c r="YK332" s="1"/>
      <c r="YL332" s="1"/>
      <c r="YM332" s="1"/>
      <c r="YN332" s="1"/>
      <c r="YO332" s="1"/>
      <c r="YP332" s="1"/>
      <c r="YQ332" s="1"/>
      <c r="YR332" s="1"/>
      <c r="YS332" s="1"/>
      <c r="YT332" s="1"/>
      <c r="YU332" s="1"/>
      <c r="YV332" s="1"/>
      <c r="YW332" s="1"/>
      <c r="YX332" s="1"/>
      <c r="YY332" s="1"/>
      <c r="YZ332" s="1"/>
      <c r="ZA332" s="1"/>
      <c r="ZB332" s="1"/>
      <c r="ZC332" s="1"/>
      <c r="ZD332" s="1"/>
      <c r="ZE332" s="1"/>
      <c r="ZF332" s="1"/>
      <c r="ZG332" s="1"/>
      <c r="ZH332" s="1"/>
      <c r="ZI332" s="1"/>
      <c r="ZJ332" s="1"/>
      <c r="ZK332" s="1"/>
      <c r="ZL332" s="1"/>
      <c r="ZM332" s="1"/>
      <c r="ZN332" s="1"/>
      <c r="ZO332" s="1"/>
      <c r="ZP332" s="1"/>
      <c r="ZQ332" s="1"/>
      <c r="ZR332" s="1"/>
      <c r="ZS332" s="1"/>
      <c r="ZT332" s="1"/>
      <c r="ZU332" s="1"/>
      <c r="ZV332" s="1"/>
      <c r="ZW332" s="1"/>
      <c r="ZX332" s="1"/>
      <c r="ZY332" s="1"/>
      <c r="ZZ332" s="1"/>
      <c r="AAA332" s="1"/>
      <c r="AAB332" s="1"/>
      <c r="AAC332" s="1"/>
      <c r="AAD332" s="1"/>
      <c r="AAE332" s="1"/>
      <c r="AAF332" s="1"/>
      <c r="AAG332" s="1"/>
      <c r="AAH332" s="1"/>
      <c r="AAI332" s="1"/>
      <c r="AAJ332" s="1"/>
      <c r="AAK332" s="1"/>
      <c r="AAL332" s="1"/>
      <c r="AAM332" s="1"/>
      <c r="AAN332" s="1"/>
      <c r="AAO332" s="1"/>
      <c r="AAP332" s="1"/>
      <c r="AAQ332" s="1"/>
      <c r="AAR332" s="1"/>
      <c r="AAS332" s="1"/>
      <c r="AAT332" s="1"/>
      <c r="AAU332" s="1"/>
      <c r="AAV332" s="1"/>
      <c r="AAW332" s="1"/>
      <c r="AAX332" s="1"/>
      <c r="AAY332" s="1"/>
      <c r="AAZ332" s="1"/>
      <c r="ABA332" s="1"/>
      <c r="ABB332" s="1"/>
      <c r="ABC332" s="1"/>
      <c r="ABD332" s="1"/>
      <c r="ABE332" s="1"/>
      <c r="ABF332" s="1"/>
      <c r="ABG332" s="1"/>
      <c r="ABH332" s="1"/>
      <c r="ABI332" s="1"/>
      <c r="ABJ332" s="1"/>
      <c r="ABK332" s="1"/>
      <c r="ABL332" s="1"/>
      <c r="ABM332" s="1"/>
      <c r="ABN332" s="1"/>
      <c r="ABO332" s="1"/>
      <c r="ABP332" s="1"/>
      <c r="ABQ332" s="1"/>
      <c r="ABR332" s="1"/>
      <c r="ABS332" s="1"/>
      <c r="ABT332" s="1"/>
      <c r="ABU332" s="1"/>
      <c r="ABV332" s="1"/>
      <c r="ABW332" s="1"/>
      <c r="ABX332" s="1"/>
      <c r="ABY332" s="1"/>
      <c r="ABZ332" s="1"/>
      <c r="ACA332" s="1"/>
      <c r="ACB332" s="1"/>
      <c r="ACC332" s="1"/>
      <c r="ACD332" s="1"/>
      <c r="ACE332" s="1"/>
      <c r="ACF332" s="1"/>
      <c r="ACG332" s="1"/>
      <c r="ACH332" s="1"/>
      <c r="ACI332" s="1"/>
      <c r="ACJ332" s="1"/>
      <c r="ACK332" s="1"/>
      <c r="ACL332" s="1"/>
      <c r="ACM332" s="1"/>
      <c r="ACN332" s="1"/>
      <c r="ACO332" s="1"/>
      <c r="ACP332" s="1"/>
      <c r="ACQ332" s="1"/>
      <c r="ACR332" s="1"/>
      <c r="ACS332" s="1"/>
      <c r="ACT332" s="1"/>
      <c r="ACU332" s="1"/>
      <c r="ACV332" s="1"/>
      <c r="ACW332" s="1"/>
      <c r="ACX332" s="1"/>
      <c r="ACY332" s="1"/>
      <c r="ACZ332" s="1"/>
      <c r="ADA332" s="1"/>
      <c r="ADB332" s="1"/>
      <c r="ADC332" s="1"/>
      <c r="ADD332" s="1"/>
      <c r="ADE332" s="1"/>
      <c r="ADF332" s="1"/>
      <c r="ADG332" s="1"/>
      <c r="ADH332" s="1"/>
      <c r="ADI332" s="1"/>
      <c r="ADJ332" s="1"/>
      <c r="ADK332" s="1"/>
      <c r="ADL332" s="1"/>
      <c r="ADM332" s="1"/>
      <c r="ADN332" s="1"/>
      <c r="ADO332" s="1"/>
      <c r="ADP332" s="1"/>
      <c r="ADQ332" s="1"/>
      <c r="ADR332" s="1"/>
      <c r="ADS332" s="1"/>
      <c r="ADT332" s="1"/>
      <c r="ADU332" s="1"/>
      <c r="ADV332" s="1"/>
      <c r="ADW332" s="1"/>
      <c r="ADX332" s="1"/>
      <c r="ADY332" s="1"/>
      <c r="ADZ332" s="1"/>
      <c r="AEA332" s="1"/>
      <c r="AEB332" s="1"/>
      <c r="AEC332" s="1"/>
      <c r="AED332" s="1"/>
      <c r="AEE332" s="1"/>
      <c r="AEF332" s="1"/>
      <c r="AEG332" s="1"/>
      <c r="AEH332" s="1"/>
      <c r="AEI332" s="1"/>
      <c r="AEJ332" s="1"/>
      <c r="AEK332" s="1"/>
      <c r="AEL332" s="1"/>
      <c r="AEM332" s="1"/>
      <c r="AEN332" s="1"/>
      <c r="AEO332" s="1"/>
      <c r="AEP332" s="1"/>
      <c r="AEQ332" s="1"/>
      <c r="AER332" s="1"/>
      <c r="AES332" s="1"/>
      <c r="AET332" s="1"/>
      <c r="AEU332" s="1"/>
      <c r="AEV332" s="1"/>
      <c r="AEW332" s="1"/>
      <c r="AEX332" s="1"/>
      <c r="AEY332" s="1"/>
      <c r="AEZ332" s="1"/>
      <c r="AFA332" s="1"/>
      <c r="AFB332" s="1"/>
      <c r="AFC332" s="1"/>
      <c r="AFD332" s="1"/>
      <c r="AFE332" s="1"/>
      <c r="AFF332" s="1"/>
      <c r="AFG332" s="1"/>
      <c r="AFH332" s="1"/>
      <c r="AFI332" s="1"/>
      <c r="AFJ332" s="1"/>
      <c r="AFK332" s="1"/>
      <c r="AFL332" s="1"/>
      <c r="AFM332" s="1"/>
      <c r="AFN332" s="1"/>
      <c r="AFO332" s="1"/>
      <c r="AFP332" s="1"/>
      <c r="AFQ332" s="1"/>
      <c r="AFR332" s="1"/>
      <c r="AFS332" s="1"/>
      <c r="AFT332" s="1"/>
      <c r="AFU332" s="1"/>
      <c r="AFV332" s="1"/>
      <c r="AFW332" s="1"/>
      <c r="AFX332" s="1"/>
      <c r="AFY332" s="1"/>
      <c r="AFZ332" s="1"/>
      <c r="AGA332" s="1"/>
      <c r="AGB332" s="1"/>
      <c r="AGC332" s="1"/>
      <c r="AGD332" s="1"/>
      <c r="AGE332" s="1"/>
      <c r="AGF332" s="1"/>
      <c r="AGG332" s="1"/>
      <c r="AGH332" s="1"/>
      <c r="AGI332" s="1"/>
      <c r="AGJ332" s="1"/>
      <c r="AGK332" s="1"/>
      <c r="AGL332" s="1"/>
      <c r="AGM332" s="1"/>
      <c r="AGN332" s="1"/>
      <c r="AGO332" s="1"/>
      <c r="AGP332" s="1"/>
      <c r="AGQ332" s="1"/>
      <c r="AGR332" s="1"/>
      <c r="AGS332" s="1"/>
      <c r="AGT332" s="1"/>
      <c r="AGU332" s="1"/>
      <c r="AGV332" s="1"/>
      <c r="AGW332" s="1"/>
      <c r="AGX332" s="1"/>
      <c r="AGY332" s="1"/>
      <c r="AGZ332" s="1"/>
      <c r="AHA332" s="1"/>
      <c r="AHB332" s="1"/>
      <c r="AHC332" s="1"/>
      <c r="AHD332" s="1"/>
      <c r="AHE332" s="1"/>
      <c r="AHF332" s="1"/>
      <c r="AHG332" s="1"/>
      <c r="AHH332" s="1"/>
      <c r="AHI332" s="1"/>
      <c r="AHJ332" s="1"/>
      <c r="AHK332" s="1"/>
      <c r="AHL332" s="1"/>
      <c r="AHM332" s="1"/>
      <c r="AHN332" s="1"/>
      <c r="AHO332" s="1"/>
      <c r="AHP332" s="1"/>
      <c r="AHQ332" s="1"/>
      <c r="AHR332" s="1"/>
      <c r="AHS332" s="1"/>
      <c r="AHT332" s="1"/>
      <c r="AHU332" s="1"/>
      <c r="AHV332" s="1"/>
      <c r="AHW332" s="1"/>
      <c r="AHX332" s="1"/>
      <c r="AHY332" s="1"/>
      <c r="AHZ332" s="1"/>
      <c r="AIA332" s="1"/>
      <c r="AIB332" s="1"/>
      <c r="AIC332" s="1"/>
      <c r="AID332" s="1"/>
      <c r="AIE332" s="1"/>
      <c r="AIF332" s="1"/>
      <c r="AIG332" s="1"/>
      <c r="AIH332" s="1"/>
      <c r="AII332" s="1"/>
      <c r="AIJ332" s="1"/>
      <c r="AIK332" s="1"/>
      <c r="AIL332" s="1"/>
      <c r="AIM332" s="1"/>
      <c r="AIN332" s="1"/>
      <c r="AIO332" s="1"/>
      <c r="AIP332" s="1"/>
      <c r="AIQ332" s="1"/>
      <c r="AIR332" s="1"/>
      <c r="AIS332" s="1"/>
      <c r="AIT332" s="1"/>
      <c r="AIU332" s="1"/>
      <c r="AIV332" s="1"/>
      <c r="AIW332" s="1"/>
      <c r="AIX332" s="1"/>
      <c r="AIY332" s="1"/>
      <c r="AIZ332" s="1"/>
      <c r="AJA332" s="1"/>
      <c r="AJB332" s="1"/>
      <c r="AJC332" s="1"/>
      <c r="AJD332" s="1"/>
      <c r="AJE332" s="1"/>
      <c r="AJF332" s="1"/>
      <c r="AJG332" s="1"/>
      <c r="AJH332" s="1"/>
      <c r="AJI332" s="1"/>
      <c r="AJJ332" s="1"/>
      <c r="AJK332" s="1"/>
      <c r="AJL332" s="1"/>
      <c r="AJM332" s="1"/>
      <c r="AJN332" s="1"/>
      <c r="AJO332" s="1"/>
      <c r="AJP332" s="1"/>
      <c r="AJQ332" s="1"/>
      <c r="AJR332" s="1"/>
      <c r="AJS332" s="1"/>
      <c r="AJT332" s="1"/>
      <c r="AJU332" s="1"/>
      <c r="AJV332" s="1"/>
      <c r="AJW332" s="1"/>
      <c r="AJX332" s="1"/>
      <c r="AJY332" s="1"/>
      <c r="AJZ332" s="1"/>
      <c r="AKA332" s="1"/>
      <c r="AKB332" s="1"/>
      <c r="AKC332" s="1"/>
      <c r="AKD332" s="1"/>
      <c r="AKE332" s="1"/>
      <c r="AKF332" s="1"/>
      <c r="AKG332" s="1"/>
      <c r="AKH332" s="1"/>
      <c r="AKI332" s="1"/>
      <c r="AKJ332" s="1"/>
      <c r="AKK332" s="1"/>
      <c r="AKL332" s="1"/>
      <c r="AKM332" s="1"/>
      <c r="AKN332" s="1"/>
      <c r="AKO332" s="1"/>
      <c r="AKP332" s="1"/>
      <c r="AKQ332" s="1"/>
      <c r="AKR332" s="1"/>
      <c r="AKS332" s="1"/>
      <c r="AKT332" s="1"/>
      <c r="AKU332" s="1"/>
      <c r="AKV332" s="1"/>
      <c r="AKW332" s="1"/>
      <c r="AKX332" s="1"/>
      <c r="AKY332" s="1"/>
      <c r="AKZ332" s="1"/>
      <c r="ALA332" s="1"/>
      <c r="ALB332" s="1"/>
      <c r="ALC332" s="1"/>
      <c r="ALD332" s="1"/>
      <c r="ALE332" s="1"/>
      <c r="ALF332" s="1"/>
      <c r="ALG332" s="1"/>
      <c r="ALH332" s="1"/>
      <c r="ALI332" s="1"/>
      <c r="ALJ332" s="1"/>
      <c r="ALK332" s="1"/>
      <c r="ALL332" s="1"/>
      <c r="ALM332" s="1"/>
      <c r="ALN332" s="1"/>
      <c r="ALO332" s="1"/>
      <c r="ALP332" s="1"/>
      <c r="ALQ332" s="1"/>
      <c r="ALR332" s="1"/>
      <c r="ALS332" s="1"/>
      <c r="ALT332" s="1"/>
      <c r="ALU332" s="1"/>
      <c r="ALV332" s="1"/>
      <c r="ALW332" s="1"/>
      <c r="ALX332" s="1"/>
      <c r="ALY332" s="1"/>
      <c r="ALZ332" s="1"/>
      <c r="AMA332" s="1"/>
      <c r="AMB332" s="1"/>
      <c r="AMC332" s="1"/>
      <c r="AMD332" s="1"/>
      <c r="AME332" s="1"/>
      <c r="AMF332" s="1"/>
      <c r="AMG332" s="1"/>
      <c r="AMH332" s="1"/>
      <c r="AMI332" s="1"/>
      <c r="AMJ332" s="1"/>
      <c r="AMK332" s="1"/>
      <c r="AML332" s="1"/>
      <c r="AMM332" s="1"/>
      <c r="AMN332" s="1"/>
      <c r="AMO332" s="1"/>
      <c r="AMP332" s="1"/>
      <c r="AMQ332" s="1"/>
      <c r="AMR332" s="1"/>
      <c r="AMS332" s="1"/>
      <c r="AMT332" s="1"/>
      <c r="AMU332" s="1"/>
      <c r="AMV332" s="1"/>
      <c r="AMW332" s="1"/>
      <c r="AMX332" s="1"/>
      <c r="AMY332" s="1"/>
      <c r="AMZ332" s="1"/>
      <c r="ANA332" s="1"/>
      <c r="ANB332" s="1"/>
      <c r="ANC332" s="1"/>
      <c r="AND332" s="1"/>
      <c r="ANE332" s="1"/>
      <c r="ANF332" s="1"/>
      <c r="ANG332" s="1"/>
      <c r="ANH332" s="1"/>
      <c r="ANI332" s="1"/>
      <c r="ANJ332" s="1"/>
      <c r="ANK332" s="1"/>
      <c r="ANL332" s="1"/>
      <c r="ANM332" s="1"/>
      <c r="ANN332" s="1"/>
      <c r="ANO332" s="1"/>
      <c r="ANP332" s="1"/>
      <c r="ANQ332" s="1"/>
      <c r="ANR332" s="1"/>
      <c r="ANS332" s="1"/>
      <c r="ANT332" s="1"/>
      <c r="ANU332" s="1"/>
      <c r="ANV332" s="1"/>
      <c r="ANW332" s="1"/>
      <c r="ANX332" s="1"/>
      <c r="ANY332" s="1"/>
      <c r="ANZ332" s="1"/>
      <c r="AOA332" s="1"/>
      <c r="AOB332" s="1"/>
      <c r="AOC332" s="1"/>
      <c r="AOD332" s="1"/>
      <c r="AOE332" s="1"/>
      <c r="AOF332" s="1"/>
      <c r="AOG332" s="1"/>
      <c r="AOH332" s="1"/>
      <c r="AOI332" s="1"/>
      <c r="AOJ332" s="1"/>
      <c r="AOK332" s="1"/>
      <c r="AOL332" s="1"/>
      <c r="AOM332" s="1"/>
      <c r="AON332" s="1"/>
      <c r="AOO332" s="1"/>
      <c r="AOP332" s="1"/>
      <c r="AOQ332" s="1"/>
      <c r="AOR332" s="1"/>
      <c r="AOS332" s="1"/>
      <c r="AOT332" s="1"/>
      <c r="AOU332" s="1"/>
      <c r="AOV332" s="1"/>
      <c r="AOW332" s="1"/>
      <c r="AOX332" s="1"/>
      <c r="AOY332" s="1"/>
      <c r="AOZ332" s="1"/>
      <c r="APA332" s="1"/>
      <c r="APB332" s="1"/>
      <c r="APC332" s="1"/>
      <c r="APD332" s="1"/>
      <c r="APE332" s="1"/>
      <c r="APF332" s="1"/>
      <c r="APG332" s="1"/>
      <c r="APH332" s="1"/>
      <c r="API332" s="1"/>
      <c r="APJ332" s="1"/>
      <c r="APK332" s="1"/>
      <c r="APL332" s="1"/>
      <c r="APM332" s="1"/>
      <c r="APN332" s="1"/>
      <c r="APO332" s="1"/>
      <c r="APP332" s="1"/>
      <c r="APQ332" s="1"/>
      <c r="APR332" s="1"/>
      <c r="APS332" s="1"/>
      <c r="APT332" s="1"/>
      <c r="APU332" s="1"/>
      <c r="APV332" s="1"/>
      <c r="APW332" s="1"/>
      <c r="APX332" s="1"/>
      <c r="APY332" s="1"/>
      <c r="APZ332" s="1"/>
      <c r="AQA332" s="1"/>
      <c r="AQB332" s="1"/>
      <c r="AQC332" s="1"/>
      <c r="AQD332" s="1"/>
      <c r="AQE332" s="1"/>
      <c r="AQF332" s="1"/>
      <c r="AQG332" s="1"/>
      <c r="AQH332" s="1"/>
      <c r="AQI332" s="1"/>
      <c r="AQJ332" s="1"/>
      <c r="AQK332" s="1"/>
      <c r="AQL332" s="1"/>
      <c r="AQM332" s="1"/>
      <c r="AQN332" s="1"/>
      <c r="AQO332" s="1"/>
      <c r="AQP332" s="1"/>
      <c r="AQQ332" s="1"/>
      <c r="AQR332" s="1"/>
      <c r="AQS332" s="1"/>
      <c r="AQT332" s="1"/>
      <c r="AQU332" s="1"/>
      <c r="AQV332" s="1"/>
      <c r="AQW332" s="1"/>
      <c r="AQX332" s="1"/>
      <c r="AQY332" s="1"/>
      <c r="AQZ332" s="1"/>
      <c r="ARA332" s="1"/>
      <c r="ARB332" s="1"/>
      <c r="ARC332" s="1"/>
      <c r="ARD332" s="1"/>
      <c r="ARE332" s="1"/>
      <c r="ARF332" s="1"/>
      <c r="ARG332" s="1"/>
      <c r="ARH332" s="1"/>
      <c r="ARI332" s="1"/>
      <c r="ARJ332" s="1"/>
      <c r="ARK332" s="1"/>
      <c r="ARL332" s="1"/>
      <c r="ARM332" s="1"/>
      <c r="ARN332" s="1"/>
      <c r="ARO332" s="1"/>
      <c r="ARP332" s="1"/>
      <c r="ARQ332" s="1"/>
      <c r="ARR332" s="1"/>
      <c r="ARS332" s="1"/>
      <c r="ART332" s="1"/>
      <c r="ARU332" s="1"/>
      <c r="ARV332" s="1"/>
      <c r="ARW332" s="1"/>
      <c r="ARX332" s="1"/>
      <c r="ARY332" s="1"/>
      <c r="ARZ332" s="1"/>
      <c r="ASA332" s="1"/>
      <c r="ASB332" s="1"/>
      <c r="ASC332" s="1"/>
      <c r="ASD332" s="1"/>
      <c r="ASE332" s="1"/>
      <c r="ASF332" s="1"/>
      <c r="ASG332" s="1"/>
      <c r="ASH332" s="1"/>
      <c r="ASI332" s="1"/>
      <c r="ASJ332" s="1"/>
      <c r="ASK332" s="1"/>
      <c r="ASL332" s="1"/>
      <c r="ASM332" s="1"/>
      <c r="ASN332" s="1"/>
      <c r="ASO332" s="1"/>
      <c r="ASP332" s="1"/>
      <c r="ASQ332" s="1"/>
      <c r="ASR332" s="1"/>
      <c r="ASS332" s="1"/>
      <c r="AST332" s="1"/>
      <c r="ASU332" s="1"/>
      <c r="ASV332" s="1"/>
      <c r="ASW332" s="1"/>
      <c r="ASX332" s="1"/>
      <c r="ASY332" s="1"/>
      <c r="ASZ332" s="1"/>
      <c r="ATA332" s="1"/>
      <c r="ATB332" s="1"/>
      <c r="ATC332" s="1"/>
      <c r="ATD332" s="1"/>
      <c r="ATE332" s="1"/>
      <c r="ATF332" s="1"/>
      <c r="ATG332" s="1"/>
      <c r="ATH332" s="1"/>
      <c r="ATI332" s="1"/>
      <c r="ATJ332" s="1"/>
      <c r="ATK332" s="1"/>
      <c r="ATL332" s="1"/>
      <c r="ATM332" s="1"/>
      <c r="ATN332" s="1"/>
      <c r="ATO332" s="1"/>
      <c r="ATP332" s="1"/>
      <c r="ATQ332" s="1"/>
      <c r="ATR332" s="1"/>
      <c r="ATS332" s="1"/>
      <c r="ATT332" s="1"/>
      <c r="ATU332" s="1"/>
      <c r="ATV332" s="1"/>
      <c r="ATW332" s="1"/>
      <c r="ATX332" s="1"/>
      <c r="ATY332" s="1"/>
      <c r="ATZ332" s="1"/>
      <c r="AUA332" s="1"/>
      <c r="AUB332" s="1"/>
      <c r="AUC332" s="1"/>
      <c r="AUD332" s="1"/>
      <c r="AUE332" s="1"/>
      <c r="AUF332" s="1"/>
      <c r="AUG332" s="1"/>
      <c r="AUH332" s="1"/>
      <c r="AUI332" s="1"/>
      <c r="AUJ332" s="1"/>
      <c r="AUK332" s="1"/>
      <c r="AUL332" s="1"/>
      <c r="AUM332" s="1"/>
      <c r="AUN332" s="1"/>
      <c r="AUO332" s="1"/>
      <c r="AUP332" s="1"/>
      <c r="AUQ332" s="1"/>
      <c r="AUR332" s="1"/>
      <c r="AUS332" s="1"/>
      <c r="AUT332" s="1"/>
      <c r="AUU332" s="1"/>
      <c r="AUV332" s="1"/>
      <c r="AUW332" s="1"/>
      <c r="AUX332" s="1"/>
      <c r="AUY332" s="1"/>
      <c r="AUZ332" s="1"/>
      <c r="AVA332" s="1"/>
      <c r="AVB332" s="1"/>
      <c r="AVC332" s="1"/>
      <c r="AVD332" s="1"/>
      <c r="AVE332" s="1"/>
      <c r="AVF332" s="1"/>
      <c r="AVG332" s="1"/>
      <c r="AVH332" s="1"/>
      <c r="AVI332" s="1"/>
      <c r="AVJ332" s="1"/>
      <c r="AVK332" s="1"/>
      <c r="AVL332" s="1"/>
      <c r="AVM332" s="1"/>
      <c r="AVN332" s="1"/>
      <c r="AVO332" s="1"/>
      <c r="AVP332" s="1"/>
      <c r="AVQ332" s="1"/>
      <c r="AVR332" s="1"/>
      <c r="AVS332" s="1"/>
      <c r="AVT332" s="1"/>
      <c r="AVU332" s="1"/>
      <c r="AVV332" s="1"/>
      <c r="AVW332" s="1"/>
      <c r="AVX332" s="1"/>
      <c r="AVY332" s="1"/>
      <c r="AVZ332" s="1"/>
      <c r="AWA332" s="1"/>
      <c r="AWB332" s="1"/>
      <c r="AWC332" s="1"/>
      <c r="AWD332" s="1"/>
      <c r="AWE332" s="1"/>
      <c r="AWF332" s="1"/>
      <c r="AWG332" s="1"/>
      <c r="AWH332" s="1"/>
      <c r="AWI332" s="1"/>
      <c r="AWJ332" s="1"/>
      <c r="AWK332" s="1"/>
      <c r="AWL332" s="1"/>
      <c r="AWM332" s="1"/>
      <c r="AWN332" s="1"/>
      <c r="AWO332" s="1"/>
      <c r="AWP332" s="1"/>
      <c r="AWQ332" s="1"/>
      <c r="AWR332" s="1"/>
      <c r="AWS332" s="1"/>
      <c r="AWT332" s="1"/>
      <c r="AWU332" s="1"/>
      <c r="AWV332" s="1"/>
      <c r="AWW332" s="1"/>
      <c r="AWX332" s="1"/>
      <c r="AWY332" s="1"/>
      <c r="AWZ332" s="1"/>
      <c r="AXA332" s="1"/>
      <c r="AXB332" s="1"/>
      <c r="AXC332" s="1"/>
      <c r="AXD332" s="1"/>
      <c r="AXE332" s="1"/>
      <c r="AXF332" s="1"/>
      <c r="AXG332" s="1"/>
      <c r="AXH332" s="1"/>
      <c r="AXI332" s="1"/>
      <c r="AXJ332" s="1"/>
      <c r="AXK332" s="1"/>
      <c r="AXL332" s="1"/>
      <c r="AXM332" s="1"/>
      <c r="AXN332" s="1"/>
      <c r="AXO332" s="1"/>
      <c r="AXP332" s="1"/>
      <c r="AXQ332" s="1"/>
      <c r="AXR332" s="1"/>
      <c r="AXS332" s="1"/>
      <c r="AXT332" s="1"/>
      <c r="AXU332" s="1"/>
      <c r="AXV332" s="1"/>
      <c r="AXW332" s="1"/>
      <c r="AXX332" s="1"/>
      <c r="AXY332" s="1"/>
      <c r="AXZ332" s="1"/>
      <c r="AYA332" s="1"/>
      <c r="AYB332" s="1"/>
      <c r="AYC332" s="1"/>
      <c r="AYD332" s="1"/>
      <c r="AYE332" s="1"/>
      <c r="AYF332" s="1"/>
      <c r="AYG332" s="1"/>
      <c r="AYH332" s="1"/>
      <c r="AYI332" s="1"/>
      <c r="AYJ332" s="1"/>
      <c r="AYK332" s="1"/>
      <c r="AYL332" s="1"/>
      <c r="AYM332" s="1"/>
      <c r="AYN332" s="1"/>
      <c r="AYO332" s="1"/>
      <c r="AYP332" s="1"/>
      <c r="AYQ332" s="1"/>
      <c r="AYR332" s="1"/>
      <c r="AYS332" s="1"/>
      <c r="AYT332" s="1"/>
      <c r="AYU332" s="1"/>
      <c r="AYV332" s="1"/>
      <c r="AYW332" s="1"/>
      <c r="AYX332" s="1"/>
      <c r="AYY332" s="1"/>
      <c r="AYZ332" s="1"/>
      <c r="AZA332" s="1"/>
      <c r="AZB332" s="1"/>
      <c r="AZC332" s="1"/>
      <c r="AZD332" s="1"/>
      <c r="AZE332" s="1"/>
      <c r="AZF332" s="1"/>
      <c r="AZG332" s="1"/>
      <c r="AZH332" s="1"/>
      <c r="AZI332" s="1"/>
      <c r="AZJ332" s="1"/>
      <c r="AZK332" s="1"/>
      <c r="AZL332" s="1"/>
      <c r="AZM332" s="1"/>
      <c r="AZN332" s="1"/>
      <c r="AZO332" s="1"/>
      <c r="AZP332" s="1"/>
      <c r="AZQ332" s="1"/>
      <c r="AZR332" s="1"/>
      <c r="AZS332" s="1"/>
      <c r="AZT332" s="1"/>
      <c r="AZU332" s="1"/>
      <c r="AZV332" s="1"/>
      <c r="AZW332" s="1"/>
      <c r="AZX332" s="1"/>
      <c r="AZY332" s="1"/>
      <c r="AZZ332" s="1"/>
      <c r="BAA332" s="1"/>
      <c r="BAB332" s="1"/>
      <c r="BAC332" s="1"/>
      <c r="BAD332" s="1"/>
      <c r="BAE332" s="1"/>
      <c r="BAF332" s="1"/>
      <c r="BAG332" s="1"/>
      <c r="BAH332" s="1"/>
      <c r="BAI332" s="1"/>
      <c r="BAJ332" s="1"/>
      <c r="BAK332" s="1"/>
      <c r="BAL332" s="1"/>
      <c r="BAM332" s="1"/>
      <c r="BAN332" s="1"/>
      <c r="BAO332" s="1"/>
      <c r="BAP332" s="1"/>
      <c r="BAQ332" s="1"/>
      <c r="BAR332" s="1"/>
      <c r="BAS332" s="1"/>
      <c r="BAT332" s="1"/>
      <c r="BAU332" s="1"/>
      <c r="BAV332" s="1"/>
      <c r="BAW332" s="1"/>
      <c r="BAX332" s="1"/>
      <c r="BAY332" s="1"/>
      <c r="BAZ332" s="1"/>
      <c r="BBA332" s="1"/>
      <c r="BBB332" s="1"/>
      <c r="BBC332" s="1"/>
      <c r="BBD332" s="1"/>
      <c r="BBE332" s="1"/>
      <c r="BBF332" s="1"/>
      <c r="BBG332" s="1"/>
      <c r="BBH332" s="1"/>
      <c r="BBI332" s="1"/>
      <c r="BBJ332" s="1"/>
      <c r="BBK332" s="1"/>
      <c r="BBL332" s="1"/>
      <c r="BBM332" s="1"/>
      <c r="BBN332" s="1"/>
      <c r="BBO332" s="1"/>
      <c r="BBP332" s="1"/>
      <c r="BBQ332" s="1"/>
      <c r="BBR332" s="1"/>
      <c r="BBS332" s="1"/>
      <c r="BBT332" s="1"/>
      <c r="BBU332" s="1"/>
      <c r="BBV332" s="1"/>
      <c r="BBW332" s="1"/>
      <c r="BBX332" s="1"/>
      <c r="BBY332" s="1"/>
      <c r="BBZ332" s="1"/>
      <c r="BCA332" s="1"/>
      <c r="BCB332" s="1"/>
      <c r="BCC332" s="1"/>
      <c r="BCD332" s="1"/>
      <c r="BCE332" s="1"/>
      <c r="BCF332" s="1"/>
      <c r="BCG332" s="1"/>
      <c r="BCH332" s="1"/>
      <c r="BCI332" s="1"/>
      <c r="BCJ332" s="1"/>
      <c r="BCK332" s="1"/>
      <c r="BCL332" s="1"/>
      <c r="BCM332" s="1"/>
      <c r="BCN332" s="1"/>
      <c r="BCO332" s="1"/>
      <c r="BCP332" s="1"/>
      <c r="BCQ332" s="1"/>
      <c r="BCR332" s="1"/>
      <c r="BCS332" s="1"/>
      <c r="BCT332" s="1"/>
      <c r="BCU332" s="1"/>
      <c r="BCV332" s="1"/>
      <c r="BCW332" s="1"/>
      <c r="BCX332" s="1"/>
      <c r="BCY332" s="1"/>
      <c r="BCZ332" s="1"/>
      <c r="BDA332" s="1"/>
      <c r="BDB332" s="1"/>
      <c r="BDC332" s="1"/>
      <c r="BDD332" s="1"/>
      <c r="BDE332" s="1"/>
      <c r="BDF332" s="1"/>
      <c r="BDG332" s="1"/>
      <c r="BDH332" s="1"/>
      <c r="BDI332" s="1"/>
      <c r="BDJ332" s="1"/>
      <c r="BDK332" s="1"/>
      <c r="BDL332" s="1"/>
    </row>
    <row r="333" spans="1:1468" s="10" customFormat="1" x14ac:dyDescent="0.2">
      <c r="A333" s="31">
        <v>1879</v>
      </c>
      <c r="B333" s="10" t="s">
        <v>37</v>
      </c>
      <c r="C333" s="10">
        <v>14000</v>
      </c>
      <c r="E333" s="2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  <c r="OO333" s="1"/>
      <c r="OP333" s="1"/>
      <c r="OQ333" s="1"/>
      <c r="OR333" s="1"/>
      <c r="OS333" s="1"/>
      <c r="OT333" s="1"/>
      <c r="OU333" s="1"/>
      <c r="OV333" s="1"/>
      <c r="OW333" s="1"/>
      <c r="OX333" s="1"/>
      <c r="OY333" s="1"/>
      <c r="OZ333" s="1"/>
      <c r="PA333" s="1"/>
      <c r="PB333" s="1"/>
      <c r="PC333" s="1"/>
      <c r="PD333" s="1"/>
      <c r="PE333" s="1"/>
      <c r="PF333" s="1"/>
      <c r="PG333" s="1"/>
      <c r="PH333" s="1"/>
      <c r="PI333" s="1"/>
      <c r="PJ333" s="1"/>
      <c r="PK333" s="1"/>
      <c r="PL333" s="1"/>
      <c r="PM333" s="1"/>
      <c r="PN333" s="1"/>
      <c r="PO333" s="1"/>
      <c r="PP333" s="1"/>
      <c r="PQ333" s="1"/>
      <c r="PR333" s="1"/>
      <c r="PS333" s="1"/>
      <c r="PT333" s="1"/>
      <c r="PU333" s="1"/>
      <c r="PV333" s="1"/>
      <c r="PW333" s="1"/>
      <c r="PX333" s="1"/>
      <c r="PY333" s="1"/>
      <c r="PZ333" s="1"/>
      <c r="QA333" s="1"/>
      <c r="QB333" s="1"/>
      <c r="QC333" s="1"/>
      <c r="QD333" s="1"/>
      <c r="QE333" s="1"/>
      <c r="QF333" s="1"/>
      <c r="QG333" s="1"/>
      <c r="QH333" s="1"/>
      <c r="QI333" s="1"/>
      <c r="QJ333" s="1"/>
      <c r="QK333" s="1"/>
      <c r="QL333" s="1"/>
      <c r="QM333" s="1"/>
      <c r="QN333" s="1"/>
      <c r="QO333" s="1"/>
      <c r="QP333" s="1"/>
      <c r="QQ333" s="1"/>
      <c r="QR333" s="1"/>
      <c r="QS333" s="1"/>
      <c r="QT333" s="1"/>
      <c r="QU333" s="1"/>
      <c r="QV333" s="1"/>
      <c r="QW333" s="1"/>
      <c r="QX333" s="1"/>
      <c r="QY333" s="1"/>
      <c r="QZ333" s="1"/>
      <c r="RA333" s="1"/>
      <c r="RB333" s="1"/>
      <c r="RC333" s="1"/>
      <c r="RD333" s="1"/>
      <c r="RE333" s="1"/>
      <c r="RF333" s="1"/>
      <c r="RG333" s="1"/>
      <c r="RH333" s="1"/>
      <c r="RI333" s="1"/>
      <c r="RJ333" s="1"/>
      <c r="RK333" s="1"/>
      <c r="RL333" s="1"/>
      <c r="RM333" s="1"/>
      <c r="RN333" s="1"/>
      <c r="RO333" s="1"/>
      <c r="RP333" s="1"/>
      <c r="RQ333" s="1"/>
      <c r="RR333" s="1"/>
      <c r="RS333" s="1"/>
      <c r="RT333" s="1"/>
      <c r="RU333" s="1"/>
      <c r="RV333" s="1"/>
      <c r="RW333" s="1"/>
      <c r="RX333" s="1"/>
      <c r="RY333" s="1"/>
      <c r="RZ333" s="1"/>
      <c r="SA333" s="1"/>
      <c r="SB333" s="1"/>
      <c r="SC333" s="1"/>
      <c r="SD333" s="1"/>
      <c r="SE333" s="1"/>
      <c r="SF333" s="1"/>
      <c r="SG333" s="1"/>
      <c r="SH333" s="1"/>
      <c r="SI333" s="1"/>
      <c r="SJ333" s="1"/>
      <c r="SK333" s="1"/>
      <c r="SL333" s="1"/>
      <c r="SM333" s="1"/>
      <c r="SN333" s="1"/>
      <c r="SO333" s="1"/>
      <c r="SP333" s="1"/>
      <c r="SQ333" s="1"/>
      <c r="SR333" s="1"/>
      <c r="SS333" s="1"/>
      <c r="ST333" s="1"/>
      <c r="SU333" s="1"/>
      <c r="SV333" s="1"/>
      <c r="SW333" s="1"/>
      <c r="SX333" s="1"/>
      <c r="SY333" s="1"/>
      <c r="SZ333" s="1"/>
      <c r="TA333" s="1"/>
      <c r="TB333" s="1"/>
      <c r="TC333" s="1"/>
      <c r="TD333" s="1"/>
      <c r="TE333" s="1"/>
      <c r="TF333" s="1"/>
      <c r="TG333" s="1"/>
      <c r="TH333" s="1"/>
      <c r="TI333" s="1"/>
      <c r="TJ333" s="1"/>
      <c r="TK333" s="1"/>
      <c r="TL333" s="1"/>
      <c r="TM333" s="1"/>
      <c r="TN333" s="1"/>
      <c r="TO333" s="1"/>
      <c r="TP333" s="1"/>
      <c r="TQ333" s="1"/>
      <c r="TR333" s="1"/>
      <c r="TS333" s="1"/>
      <c r="TT333" s="1"/>
      <c r="TU333" s="1"/>
      <c r="TV333" s="1"/>
      <c r="TW333" s="1"/>
      <c r="TX333" s="1"/>
      <c r="TY333" s="1"/>
      <c r="TZ333" s="1"/>
      <c r="UA333" s="1"/>
      <c r="UB333" s="1"/>
      <c r="UC333" s="1"/>
      <c r="UD333" s="1"/>
      <c r="UE333" s="1"/>
      <c r="UF333" s="1"/>
      <c r="UG333" s="1"/>
      <c r="UH333" s="1"/>
      <c r="UI333" s="1"/>
      <c r="UJ333" s="1"/>
      <c r="UK333" s="1"/>
      <c r="UL333" s="1"/>
      <c r="UM333" s="1"/>
      <c r="UN333" s="1"/>
      <c r="UO333" s="1"/>
      <c r="UP333" s="1"/>
      <c r="UQ333" s="1"/>
      <c r="UR333" s="1"/>
      <c r="US333" s="1"/>
      <c r="UT333" s="1"/>
      <c r="UU333" s="1"/>
      <c r="UV333" s="1"/>
      <c r="UW333" s="1"/>
      <c r="UX333" s="1"/>
      <c r="UY333" s="1"/>
      <c r="UZ333" s="1"/>
      <c r="VA333" s="1"/>
      <c r="VB333" s="1"/>
      <c r="VC333" s="1"/>
      <c r="VD333" s="1"/>
      <c r="VE333" s="1"/>
      <c r="VF333" s="1"/>
      <c r="VG333" s="1"/>
      <c r="VH333" s="1"/>
      <c r="VI333" s="1"/>
      <c r="VJ333" s="1"/>
      <c r="VK333" s="1"/>
      <c r="VL333" s="1"/>
      <c r="VM333" s="1"/>
      <c r="VN333" s="1"/>
      <c r="VO333" s="1"/>
      <c r="VP333" s="1"/>
      <c r="VQ333" s="1"/>
      <c r="VR333" s="1"/>
      <c r="VS333" s="1"/>
      <c r="VT333" s="1"/>
      <c r="VU333" s="1"/>
      <c r="VV333" s="1"/>
      <c r="VW333" s="1"/>
      <c r="VX333" s="1"/>
      <c r="VY333" s="1"/>
      <c r="VZ333" s="1"/>
      <c r="WA333" s="1"/>
      <c r="WB333" s="1"/>
      <c r="WC333" s="1"/>
      <c r="WD333" s="1"/>
      <c r="WE333" s="1"/>
      <c r="WF333" s="1"/>
      <c r="WG333" s="1"/>
      <c r="WH333" s="1"/>
      <c r="WI333" s="1"/>
      <c r="WJ333" s="1"/>
      <c r="WK333" s="1"/>
      <c r="WL333" s="1"/>
      <c r="WM333" s="1"/>
      <c r="WN333" s="1"/>
      <c r="WO333" s="1"/>
      <c r="WP333" s="1"/>
      <c r="WQ333" s="1"/>
      <c r="WR333" s="1"/>
      <c r="WS333" s="1"/>
      <c r="WT333" s="1"/>
      <c r="WU333" s="1"/>
      <c r="WV333" s="1"/>
      <c r="WW333" s="1"/>
      <c r="WX333" s="1"/>
      <c r="WY333" s="1"/>
      <c r="WZ333" s="1"/>
      <c r="XA333" s="1"/>
      <c r="XB333" s="1"/>
      <c r="XC333" s="1"/>
      <c r="XD333" s="1"/>
      <c r="XE333" s="1"/>
      <c r="XF333" s="1"/>
      <c r="XG333" s="1"/>
      <c r="XH333" s="1"/>
      <c r="XI333" s="1"/>
      <c r="XJ333" s="1"/>
      <c r="XK333" s="1"/>
      <c r="XL333" s="1"/>
      <c r="XM333" s="1"/>
      <c r="XN333" s="1"/>
      <c r="XO333" s="1"/>
      <c r="XP333" s="1"/>
      <c r="XQ333" s="1"/>
      <c r="XR333" s="1"/>
      <c r="XS333" s="1"/>
      <c r="XT333" s="1"/>
      <c r="XU333" s="1"/>
      <c r="XV333" s="1"/>
      <c r="XW333" s="1"/>
      <c r="XX333" s="1"/>
      <c r="XY333" s="1"/>
      <c r="XZ333" s="1"/>
      <c r="YA333" s="1"/>
      <c r="YB333" s="1"/>
      <c r="YC333" s="1"/>
      <c r="YD333" s="1"/>
      <c r="YE333" s="1"/>
      <c r="YF333" s="1"/>
      <c r="YG333" s="1"/>
      <c r="YH333" s="1"/>
      <c r="YI333" s="1"/>
      <c r="YJ333" s="1"/>
      <c r="YK333" s="1"/>
      <c r="YL333" s="1"/>
      <c r="YM333" s="1"/>
      <c r="YN333" s="1"/>
      <c r="YO333" s="1"/>
      <c r="YP333" s="1"/>
      <c r="YQ333" s="1"/>
      <c r="YR333" s="1"/>
      <c r="YS333" s="1"/>
      <c r="YT333" s="1"/>
      <c r="YU333" s="1"/>
      <c r="YV333" s="1"/>
      <c r="YW333" s="1"/>
      <c r="YX333" s="1"/>
      <c r="YY333" s="1"/>
      <c r="YZ333" s="1"/>
      <c r="ZA333" s="1"/>
      <c r="ZB333" s="1"/>
      <c r="ZC333" s="1"/>
      <c r="ZD333" s="1"/>
      <c r="ZE333" s="1"/>
      <c r="ZF333" s="1"/>
      <c r="ZG333" s="1"/>
      <c r="ZH333" s="1"/>
      <c r="ZI333" s="1"/>
      <c r="ZJ333" s="1"/>
      <c r="ZK333" s="1"/>
      <c r="ZL333" s="1"/>
      <c r="ZM333" s="1"/>
      <c r="ZN333" s="1"/>
      <c r="ZO333" s="1"/>
      <c r="ZP333" s="1"/>
      <c r="ZQ333" s="1"/>
      <c r="ZR333" s="1"/>
      <c r="ZS333" s="1"/>
      <c r="ZT333" s="1"/>
      <c r="ZU333" s="1"/>
      <c r="ZV333" s="1"/>
      <c r="ZW333" s="1"/>
      <c r="ZX333" s="1"/>
      <c r="ZY333" s="1"/>
      <c r="ZZ333" s="1"/>
      <c r="AAA333" s="1"/>
      <c r="AAB333" s="1"/>
      <c r="AAC333" s="1"/>
      <c r="AAD333" s="1"/>
      <c r="AAE333" s="1"/>
      <c r="AAF333" s="1"/>
      <c r="AAG333" s="1"/>
      <c r="AAH333" s="1"/>
      <c r="AAI333" s="1"/>
      <c r="AAJ333" s="1"/>
      <c r="AAK333" s="1"/>
      <c r="AAL333" s="1"/>
      <c r="AAM333" s="1"/>
      <c r="AAN333" s="1"/>
      <c r="AAO333" s="1"/>
      <c r="AAP333" s="1"/>
      <c r="AAQ333" s="1"/>
      <c r="AAR333" s="1"/>
      <c r="AAS333" s="1"/>
      <c r="AAT333" s="1"/>
      <c r="AAU333" s="1"/>
      <c r="AAV333" s="1"/>
      <c r="AAW333" s="1"/>
      <c r="AAX333" s="1"/>
      <c r="AAY333" s="1"/>
      <c r="AAZ333" s="1"/>
      <c r="ABA333" s="1"/>
      <c r="ABB333" s="1"/>
      <c r="ABC333" s="1"/>
      <c r="ABD333" s="1"/>
      <c r="ABE333" s="1"/>
      <c r="ABF333" s="1"/>
      <c r="ABG333" s="1"/>
      <c r="ABH333" s="1"/>
      <c r="ABI333" s="1"/>
      <c r="ABJ333" s="1"/>
      <c r="ABK333" s="1"/>
      <c r="ABL333" s="1"/>
      <c r="ABM333" s="1"/>
      <c r="ABN333" s="1"/>
      <c r="ABO333" s="1"/>
      <c r="ABP333" s="1"/>
      <c r="ABQ333" s="1"/>
      <c r="ABR333" s="1"/>
      <c r="ABS333" s="1"/>
      <c r="ABT333" s="1"/>
      <c r="ABU333" s="1"/>
      <c r="ABV333" s="1"/>
      <c r="ABW333" s="1"/>
      <c r="ABX333" s="1"/>
      <c r="ABY333" s="1"/>
      <c r="ABZ333" s="1"/>
      <c r="ACA333" s="1"/>
      <c r="ACB333" s="1"/>
      <c r="ACC333" s="1"/>
      <c r="ACD333" s="1"/>
      <c r="ACE333" s="1"/>
      <c r="ACF333" s="1"/>
      <c r="ACG333" s="1"/>
      <c r="ACH333" s="1"/>
      <c r="ACI333" s="1"/>
      <c r="ACJ333" s="1"/>
      <c r="ACK333" s="1"/>
      <c r="ACL333" s="1"/>
      <c r="ACM333" s="1"/>
      <c r="ACN333" s="1"/>
      <c r="ACO333" s="1"/>
      <c r="ACP333" s="1"/>
      <c r="ACQ333" s="1"/>
      <c r="ACR333" s="1"/>
      <c r="ACS333" s="1"/>
      <c r="ACT333" s="1"/>
      <c r="ACU333" s="1"/>
      <c r="ACV333" s="1"/>
      <c r="ACW333" s="1"/>
      <c r="ACX333" s="1"/>
      <c r="ACY333" s="1"/>
      <c r="ACZ333" s="1"/>
      <c r="ADA333" s="1"/>
      <c r="ADB333" s="1"/>
      <c r="ADC333" s="1"/>
      <c r="ADD333" s="1"/>
      <c r="ADE333" s="1"/>
      <c r="ADF333" s="1"/>
      <c r="ADG333" s="1"/>
      <c r="ADH333" s="1"/>
      <c r="ADI333" s="1"/>
      <c r="ADJ333" s="1"/>
      <c r="ADK333" s="1"/>
      <c r="ADL333" s="1"/>
      <c r="ADM333" s="1"/>
      <c r="ADN333" s="1"/>
      <c r="ADO333" s="1"/>
      <c r="ADP333" s="1"/>
      <c r="ADQ333" s="1"/>
      <c r="ADR333" s="1"/>
      <c r="ADS333" s="1"/>
      <c r="ADT333" s="1"/>
      <c r="ADU333" s="1"/>
      <c r="ADV333" s="1"/>
      <c r="ADW333" s="1"/>
      <c r="ADX333" s="1"/>
      <c r="ADY333" s="1"/>
      <c r="ADZ333" s="1"/>
      <c r="AEA333" s="1"/>
      <c r="AEB333" s="1"/>
      <c r="AEC333" s="1"/>
      <c r="AED333" s="1"/>
      <c r="AEE333" s="1"/>
      <c r="AEF333" s="1"/>
      <c r="AEG333" s="1"/>
      <c r="AEH333" s="1"/>
      <c r="AEI333" s="1"/>
      <c r="AEJ333" s="1"/>
      <c r="AEK333" s="1"/>
      <c r="AEL333" s="1"/>
      <c r="AEM333" s="1"/>
      <c r="AEN333" s="1"/>
      <c r="AEO333" s="1"/>
      <c r="AEP333" s="1"/>
      <c r="AEQ333" s="1"/>
      <c r="AER333" s="1"/>
      <c r="AES333" s="1"/>
      <c r="AET333" s="1"/>
      <c r="AEU333" s="1"/>
      <c r="AEV333" s="1"/>
      <c r="AEW333" s="1"/>
      <c r="AEX333" s="1"/>
      <c r="AEY333" s="1"/>
      <c r="AEZ333" s="1"/>
      <c r="AFA333" s="1"/>
      <c r="AFB333" s="1"/>
      <c r="AFC333" s="1"/>
      <c r="AFD333" s="1"/>
      <c r="AFE333" s="1"/>
      <c r="AFF333" s="1"/>
      <c r="AFG333" s="1"/>
      <c r="AFH333" s="1"/>
      <c r="AFI333" s="1"/>
      <c r="AFJ333" s="1"/>
      <c r="AFK333" s="1"/>
      <c r="AFL333" s="1"/>
      <c r="AFM333" s="1"/>
      <c r="AFN333" s="1"/>
      <c r="AFO333" s="1"/>
      <c r="AFP333" s="1"/>
      <c r="AFQ333" s="1"/>
      <c r="AFR333" s="1"/>
      <c r="AFS333" s="1"/>
      <c r="AFT333" s="1"/>
      <c r="AFU333" s="1"/>
      <c r="AFV333" s="1"/>
      <c r="AFW333" s="1"/>
      <c r="AFX333" s="1"/>
      <c r="AFY333" s="1"/>
      <c r="AFZ333" s="1"/>
      <c r="AGA333" s="1"/>
      <c r="AGB333" s="1"/>
      <c r="AGC333" s="1"/>
      <c r="AGD333" s="1"/>
      <c r="AGE333" s="1"/>
      <c r="AGF333" s="1"/>
      <c r="AGG333" s="1"/>
      <c r="AGH333" s="1"/>
      <c r="AGI333" s="1"/>
      <c r="AGJ333" s="1"/>
      <c r="AGK333" s="1"/>
      <c r="AGL333" s="1"/>
      <c r="AGM333" s="1"/>
      <c r="AGN333" s="1"/>
      <c r="AGO333" s="1"/>
      <c r="AGP333" s="1"/>
      <c r="AGQ333" s="1"/>
      <c r="AGR333" s="1"/>
      <c r="AGS333" s="1"/>
      <c r="AGT333" s="1"/>
      <c r="AGU333" s="1"/>
      <c r="AGV333" s="1"/>
      <c r="AGW333" s="1"/>
      <c r="AGX333" s="1"/>
      <c r="AGY333" s="1"/>
      <c r="AGZ333" s="1"/>
      <c r="AHA333" s="1"/>
      <c r="AHB333" s="1"/>
      <c r="AHC333" s="1"/>
      <c r="AHD333" s="1"/>
      <c r="AHE333" s="1"/>
      <c r="AHF333" s="1"/>
      <c r="AHG333" s="1"/>
      <c r="AHH333" s="1"/>
      <c r="AHI333" s="1"/>
      <c r="AHJ333" s="1"/>
      <c r="AHK333" s="1"/>
      <c r="AHL333" s="1"/>
      <c r="AHM333" s="1"/>
      <c r="AHN333" s="1"/>
      <c r="AHO333" s="1"/>
      <c r="AHP333" s="1"/>
      <c r="AHQ333" s="1"/>
      <c r="AHR333" s="1"/>
      <c r="AHS333" s="1"/>
      <c r="AHT333" s="1"/>
      <c r="AHU333" s="1"/>
      <c r="AHV333" s="1"/>
      <c r="AHW333" s="1"/>
      <c r="AHX333" s="1"/>
      <c r="AHY333" s="1"/>
      <c r="AHZ333" s="1"/>
      <c r="AIA333" s="1"/>
      <c r="AIB333" s="1"/>
      <c r="AIC333" s="1"/>
      <c r="AID333" s="1"/>
      <c r="AIE333" s="1"/>
      <c r="AIF333" s="1"/>
      <c r="AIG333" s="1"/>
      <c r="AIH333" s="1"/>
      <c r="AII333" s="1"/>
      <c r="AIJ333" s="1"/>
      <c r="AIK333" s="1"/>
      <c r="AIL333" s="1"/>
      <c r="AIM333" s="1"/>
      <c r="AIN333" s="1"/>
      <c r="AIO333" s="1"/>
      <c r="AIP333" s="1"/>
      <c r="AIQ333" s="1"/>
      <c r="AIR333" s="1"/>
      <c r="AIS333" s="1"/>
      <c r="AIT333" s="1"/>
      <c r="AIU333" s="1"/>
      <c r="AIV333" s="1"/>
      <c r="AIW333" s="1"/>
      <c r="AIX333" s="1"/>
      <c r="AIY333" s="1"/>
      <c r="AIZ333" s="1"/>
      <c r="AJA333" s="1"/>
      <c r="AJB333" s="1"/>
      <c r="AJC333" s="1"/>
      <c r="AJD333" s="1"/>
      <c r="AJE333" s="1"/>
      <c r="AJF333" s="1"/>
      <c r="AJG333" s="1"/>
      <c r="AJH333" s="1"/>
      <c r="AJI333" s="1"/>
      <c r="AJJ333" s="1"/>
      <c r="AJK333" s="1"/>
      <c r="AJL333" s="1"/>
      <c r="AJM333" s="1"/>
      <c r="AJN333" s="1"/>
      <c r="AJO333" s="1"/>
      <c r="AJP333" s="1"/>
      <c r="AJQ333" s="1"/>
      <c r="AJR333" s="1"/>
      <c r="AJS333" s="1"/>
      <c r="AJT333" s="1"/>
      <c r="AJU333" s="1"/>
      <c r="AJV333" s="1"/>
      <c r="AJW333" s="1"/>
      <c r="AJX333" s="1"/>
      <c r="AJY333" s="1"/>
      <c r="AJZ333" s="1"/>
      <c r="AKA333" s="1"/>
      <c r="AKB333" s="1"/>
      <c r="AKC333" s="1"/>
      <c r="AKD333" s="1"/>
      <c r="AKE333" s="1"/>
      <c r="AKF333" s="1"/>
      <c r="AKG333" s="1"/>
      <c r="AKH333" s="1"/>
      <c r="AKI333" s="1"/>
      <c r="AKJ333" s="1"/>
      <c r="AKK333" s="1"/>
      <c r="AKL333" s="1"/>
      <c r="AKM333" s="1"/>
      <c r="AKN333" s="1"/>
      <c r="AKO333" s="1"/>
      <c r="AKP333" s="1"/>
      <c r="AKQ333" s="1"/>
      <c r="AKR333" s="1"/>
      <c r="AKS333" s="1"/>
      <c r="AKT333" s="1"/>
      <c r="AKU333" s="1"/>
      <c r="AKV333" s="1"/>
      <c r="AKW333" s="1"/>
      <c r="AKX333" s="1"/>
      <c r="AKY333" s="1"/>
      <c r="AKZ333" s="1"/>
      <c r="ALA333" s="1"/>
      <c r="ALB333" s="1"/>
      <c r="ALC333" s="1"/>
      <c r="ALD333" s="1"/>
      <c r="ALE333" s="1"/>
      <c r="ALF333" s="1"/>
      <c r="ALG333" s="1"/>
      <c r="ALH333" s="1"/>
      <c r="ALI333" s="1"/>
      <c r="ALJ333" s="1"/>
      <c r="ALK333" s="1"/>
      <c r="ALL333" s="1"/>
      <c r="ALM333" s="1"/>
      <c r="ALN333" s="1"/>
      <c r="ALO333" s="1"/>
      <c r="ALP333" s="1"/>
      <c r="ALQ333" s="1"/>
      <c r="ALR333" s="1"/>
      <c r="ALS333" s="1"/>
      <c r="ALT333" s="1"/>
      <c r="ALU333" s="1"/>
      <c r="ALV333" s="1"/>
      <c r="ALW333" s="1"/>
      <c r="ALX333" s="1"/>
      <c r="ALY333" s="1"/>
      <c r="ALZ333" s="1"/>
      <c r="AMA333" s="1"/>
      <c r="AMB333" s="1"/>
      <c r="AMC333" s="1"/>
      <c r="AMD333" s="1"/>
      <c r="AME333" s="1"/>
      <c r="AMF333" s="1"/>
      <c r="AMG333" s="1"/>
      <c r="AMH333" s="1"/>
      <c r="AMI333" s="1"/>
      <c r="AMJ333" s="1"/>
      <c r="AMK333" s="1"/>
      <c r="AML333" s="1"/>
      <c r="AMM333" s="1"/>
      <c r="AMN333" s="1"/>
      <c r="AMO333" s="1"/>
      <c r="AMP333" s="1"/>
      <c r="AMQ333" s="1"/>
      <c r="AMR333" s="1"/>
      <c r="AMS333" s="1"/>
      <c r="AMT333" s="1"/>
      <c r="AMU333" s="1"/>
      <c r="AMV333" s="1"/>
      <c r="AMW333" s="1"/>
      <c r="AMX333" s="1"/>
      <c r="AMY333" s="1"/>
      <c r="AMZ333" s="1"/>
      <c r="ANA333" s="1"/>
      <c r="ANB333" s="1"/>
      <c r="ANC333" s="1"/>
      <c r="AND333" s="1"/>
      <c r="ANE333" s="1"/>
      <c r="ANF333" s="1"/>
      <c r="ANG333" s="1"/>
      <c r="ANH333" s="1"/>
      <c r="ANI333" s="1"/>
      <c r="ANJ333" s="1"/>
      <c r="ANK333" s="1"/>
      <c r="ANL333" s="1"/>
      <c r="ANM333" s="1"/>
      <c r="ANN333" s="1"/>
      <c r="ANO333" s="1"/>
      <c r="ANP333" s="1"/>
      <c r="ANQ333" s="1"/>
      <c r="ANR333" s="1"/>
      <c r="ANS333" s="1"/>
      <c r="ANT333" s="1"/>
      <c r="ANU333" s="1"/>
      <c r="ANV333" s="1"/>
      <c r="ANW333" s="1"/>
      <c r="ANX333" s="1"/>
      <c r="ANY333" s="1"/>
      <c r="ANZ333" s="1"/>
      <c r="AOA333" s="1"/>
      <c r="AOB333" s="1"/>
      <c r="AOC333" s="1"/>
      <c r="AOD333" s="1"/>
      <c r="AOE333" s="1"/>
      <c r="AOF333" s="1"/>
      <c r="AOG333" s="1"/>
      <c r="AOH333" s="1"/>
      <c r="AOI333" s="1"/>
      <c r="AOJ333" s="1"/>
      <c r="AOK333" s="1"/>
      <c r="AOL333" s="1"/>
      <c r="AOM333" s="1"/>
      <c r="AON333" s="1"/>
      <c r="AOO333" s="1"/>
      <c r="AOP333" s="1"/>
      <c r="AOQ333" s="1"/>
      <c r="AOR333" s="1"/>
      <c r="AOS333" s="1"/>
      <c r="AOT333" s="1"/>
      <c r="AOU333" s="1"/>
      <c r="AOV333" s="1"/>
      <c r="AOW333" s="1"/>
      <c r="AOX333" s="1"/>
      <c r="AOY333" s="1"/>
      <c r="AOZ333" s="1"/>
      <c r="APA333" s="1"/>
      <c r="APB333" s="1"/>
      <c r="APC333" s="1"/>
      <c r="APD333" s="1"/>
      <c r="APE333" s="1"/>
      <c r="APF333" s="1"/>
      <c r="APG333" s="1"/>
      <c r="APH333" s="1"/>
      <c r="API333" s="1"/>
      <c r="APJ333" s="1"/>
      <c r="APK333" s="1"/>
      <c r="APL333" s="1"/>
      <c r="APM333" s="1"/>
      <c r="APN333" s="1"/>
      <c r="APO333" s="1"/>
      <c r="APP333" s="1"/>
      <c r="APQ333" s="1"/>
      <c r="APR333" s="1"/>
      <c r="APS333" s="1"/>
      <c r="APT333" s="1"/>
      <c r="APU333" s="1"/>
      <c r="APV333" s="1"/>
      <c r="APW333" s="1"/>
      <c r="APX333" s="1"/>
      <c r="APY333" s="1"/>
      <c r="APZ333" s="1"/>
      <c r="AQA333" s="1"/>
      <c r="AQB333" s="1"/>
      <c r="AQC333" s="1"/>
      <c r="AQD333" s="1"/>
      <c r="AQE333" s="1"/>
      <c r="AQF333" s="1"/>
      <c r="AQG333" s="1"/>
      <c r="AQH333" s="1"/>
      <c r="AQI333" s="1"/>
      <c r="AQJ333" s="1"/>
      <c r="AQK333" s="1"/>
      <c r="AQL333" s="1"/>
      <c r="AQM333" s="1"/>
      <c r="AQN333" s="1"/>
      <c r="AQO333" s="1"/>
      <c r="AQP333" s="1"/>
      <c r="AQQ333" s="1"/>
      <c r="AQR333" s="1"/>
      <c r="AQS333" s="1"/>
      <c r="AQT333" s="1"/>
      <c r="AQU333" s="1"/>
      <c r="AQV333" s="1"/>
      <c r="AQW333" s="1"/>
      <c r="AQX333" s="1"/>
      <c r="AQY333" s="1"/>
      <c r="AQZ333" s="1"/>
      <c r="ARA333" s="1"/>
      <c r="ARB333" s="1"/>
      <c r="ARC333" s="1"/>
      <c r="ARD333" s="1"/>
      <c r="ARE333" s="1"/>
      <c r="ARF333" s="1"/>
      <c r="ARG333" s="1"/>
      <c r="ARH333" s="1"/>
      <c r="ARI333" s="1"/>
      <c r="ARJ333" s="1"/>
      <c r="ARK333" s="1"/>
      <c r="ARL333" s="1"/>
      <c r="ARM333" s="1"/>
      <c r="ARN333" s="1"/>
      <c r="ARO333" s="1"/>
      <c r="ARP333" s="1"/>
      <c r="ARQ333" s="1"/>
      <c r="ARR333" s="1"/>
      <c r="ARS333" s="1"/>
      <c r="ART333" s="1"/>
      <c r="ARU333" s="1"/>
      <c r="ARV333" s="1"/>
      <c r="ARW333" s="1"/>
      <c r="ARX333" s="1"/>
      <c r="ARY333" s="1"/>
      <c r="ARZ333" s="1"/>
      <c r="ASA333" s="1"/>
      <c r="ASB333" s="1"/>
      <c r="ASC333" s="1"/>
      <c r="ASD333" s="1"/>
      <c r="ASE333" s="1"/>
      <c r="ASF333" s="1"/>
      <c r="ASG333" s="1"/>
      <c r="ASH333" s="1"/>
      <c r="ASI333" s="1"/>
      <c r="ASJ333" s="1"/>
      <c r="ASK333" s="1"/>
      <c r="ASL333" s="1"/>
      <c r="ASM333" s="1"/>
      <c r="ASN333" s="1"/>
      <c r="ASO333" s="1"/>
      <c r="ASP333" s="1"/>
      <c r="ASQ333" s="1"/>
      <c r="ASR333" s="1"/>
      <c r="ASS333" s="1"/>
      <c r="AST333" s="1"/>
      <c r="ASU333" s="1"/>
      <c r="ASV333" s="1"/>
      <c r="ASW333" s="1"/>
      <c r="ASX333" s="1"/>
      <c r="ASY333" s="1"/>
      <c r="ASZ333" s="1"/>
      <c r="ATA333" s="1"/>
      <c r="ATB333" s="1"/>
      <c r="ATC333" s="1"/>
      <c r="ATD333" s="1"/>
      <c r="ATE333" s="1"/>
      <c r="ATF333" s="1"/>
      <c r="ATG333" s="1"/>
      <c r="ATH333" s="1"/>
      <c r="ATI333" s="1"/>
      <c r="ATJ333" s="1"/>
      <c r="ATK333" s="1"/>
      <c r="ATL333" s="1"/>
      <c r="ATM333" s="1"/>
      <c r="ATN333" s="1"/>
      <c r="ATO333" s="1"/>
      <c r="ATP333" s="1"/>
      <c r="ATQ333" s="1"/>
      <c r="ATR333" s="1"/>
      <c r="ATS333" s="1"/>
      <c r="ATT333" s="1"/>
      <c r="ATU333" s="1"/>
      <c r="ATV333" s="1"/>
      <c r="ATW333" s="1"/>
      <c r="ATX333" s="1"/>
      <c r="ATY333" s="1"/>
      <c r="ATZ333" s="1"/>
      <c r="AUA333" s="1"/>
      <c r="AUB333" s="1"/>
      <c r="AUC333" s="1"/>
      <c r="AUD333" s="1"/>
      <c r="AUE333" s="1"/>
      <c r="AUF333" s="1"/>
      <c r="AUG333" s="1"/>
      <c r="AUH333" s="1"/>
      <c r="AUI333" s="1"/>
      <c r="AUJ333" s="1"/>
      <c r="AUK333" s="1"/>
      <c r="AUL333" s="1"/>
      <c r="AUM333" s="1"/>
      <c r="AUN333" s="1"/>
      <c r="AUO333" s="1"/>
      <c r="AUP333" s="1"/>
      <c r="AUQ333" s="1"/>
      <c r="AUR333" s="1"/>
      <c r="AUS333" s="1"/>
      <c r="AUT333" s="1"/>
      <c r="AUU333" s="1"/>
      <c r="AUV333" s="1"/>
      <c r="AUW333" s="1"/>
      <c r="AUX333" s="1"/>
      <c r="AUY333" s="1"/>
      <c r="AUZ333" s="1"/>
      <c r="AVA333" s="1"/>
      <c r="AVB333" s="1"/>
      <c r="AVC333" s="1"/>
      <c r="AVD333" s="1"/>
      <c r="AVE333" s="1"/>
      <c r="AVF333" s="1"/>
      <c r="AVG333" s="1"/>
      <c r="AVH333" s="1"/>
      <c r="AVI333" s="1"/>
      <c r="AVJ333" s="1"/>
      <c r="AVK333" s="1"/>
      <c r="AVL333" s="1"/>
      <c r="AVM333" s="1"/>
      <c r="AVN333" s="1"/>
      <c r="AVO333" s="1"/>
      <c r="AVP333" s="1"/>
      <c r="AVQ333" s="1"/>
      <c r="AVR333" s="1"/>
      <c r="AVS333" s="1"/>
      <c r="AVT333" s="1"/>
      <c r="AVU333" s="1"/>
      <c r="AVV333" s="1"/>
      <c r="AVW333" s="1"/>
      <c r="AVX333" s="1"/>
      <c r="AVY333" s="1"/>
      <c r="AVZ333" s="1"/>
      <c r="AWA333" s="1"/>
      <c r="AWB333" s="1"/>
      <c r="AWC333" s="1"/>
      <c r="AWD333" s="1"/>
      <c r="AWE333" s="1"/>
      <c r="AWF333" s="1"/>
      <c r="AWG333" s="1"/>
      <c r="AWH333" s="1"/>
      <c r="AWI333" s="1"/>
      <c r="AWJ333" s="1"/>
      <c r="AWK333" s="1"/>
      <c r="AWL333" s="1"/>
      <c r="AWM333" s="1"/>
      <c r="AWN333" s="1"/>
      <c r="AWO333" s="1"/>
      <c r="AWP333" s="1"/>
      <c r="AWQ333" s="1"/>
      <c r="AWR333" s="1"/>
      <c r="AWS333" s="1"/>
      <c r="AWT333" s="1"/>
      <c r="AWU333" s="1"/>
      <c r="AWV333" s="1"/>
      <c r="AWW333" s="1"/>
      <c r="AWX333" s="1"/>
      <c r="AWY333" s="1"/>
      <c r="AWZ333" s="1"/>
      <c r="AXA333" s="1"/>
      <c r="AXB333" s="1"/>
      <c r="AXC333" s="1"/>
      <c r="AXD333" s="1"/>
      <c r="AXE333" s="1"/>
      <c r="AXF333" s="1"/>
      <c r="AXG333" s="1"/>
      <c r="AXH333" s="1"/>
      <c r="AXI333" s="1"/>
      <c r="AXJ333" s="1"/>
      <c r="AXK333" s="1"/>
      <c r="AXL333" s="1"/>
      <c r="AXM333" s="1"/>
      <c r="AXN333" s="1"/>
      <c r="AXO333" s="1"/>
      <c r="AXP333" s="1"/>
      <c r="AXQ333" s="1"/>
      <c r="AXR333" s="1"/>
      <c r="AXS333" s="1"/>
      <c r="AXT333" s="1"/>
      <c r="AXU333" s="1"/>
      <c r="AXV333" s="1"/>
      <c r="AXW333" s="1"/>
      <c r="AXX333" s="1"/>
      <c r="AXY333" s="1"/>
      <c r="AXZ333" s="1"/>
      <c r="AYA333" s="1"/>
      <c r="AYB333" s="1"/>
      <c r="AYC333" s="1"/>
      <c r="AYD333" s="1"/>
      <c r="AYE333" s="1"/>
      <c r="AYF333" s="1"/>
      <c r="AYG333" s="1"/>
      <c r="AYH333" s="1"/>
      <c r="AYI333" s="1"/>
      <c r="AYJ333" s="1"/>
      <c r="AYK333" s="1"/>
      <c r="AYL333" s="1"/>
      <c r="AYM333" s="1"/>
      <c r="AYN333" s="1"/>
      <c r="AYO333" s="1"/>
      <c r="AYP333" s="1"/>
      <c r="AYQ333" s="1"/>
      <c r="AYR333" s="1"/>
      <c r="AYS333" s="1"/>
      <c r="AYT333" s="1"/>
      <c r="AYU333" s="1"/>
      <c r="AYV333" s="1"/>
      <c r="AYW333" s="1"/>
      <c r="AYX333" s="1"/>
      <c r="AYY333" s="1"/>
      <c r="AYZ333" s="1"/>
      <c r="AZA333" s="1"/>
      <c r="AZB333" s="1"/>
      <c r="AZC333" s="1"/>
      <c r="AZD333" s="1"/>
      <c r="AZE333" s="1"/>
      <c r="AZF333" s="1"/>
      <c r="AZG333" s="1"/>
      <c r="AZH333" s="1"/>
      <c r="AZI333" s="1"/>
      <c r="AZJ333" s="1"/>
      <c r="AZK333" s="1"/>
      <c r="AZL333" s="1"/>
      <c r="AZM333" s="1"/>
      <c r="AZN333" s="1"/>
      <c r="AZO333" s="1"/>
      <c r="AZP333" s="1"/>
      <c r="AZQ333" s="1"/>
      <c r="AZR333" s="1"/>
      <c r="AZS333" s="1"/>
      <c r="AZT333" s="1"/>
      <c r="AZU333" s="1"/>
      <c r="AZV333" s="1"/>
      <c r="AZW333" s="1"/>
      <c r="AZX333" s="1"/>
      <c r="AZY333" s="1"/>
      <c r="AZZ333" s="1"/>
      <c r="BAA333" s="1"/>
      <c r="BAB333" s="1"/>
      <c r="BAC333" s="1"/>
      <c r="BAD333" s="1"/>
      <c r="BAE333" s="1"/>
      <c r="BAF333" s="1"/>
      <c r="BAG333" s="1"/>
      <c r="BAH333" s="1"/>
      <c r="BAI333" s="1"/>
      <c r="BAJ333" s="1"/>
      <c r="BAK333" s="1"/>
      <c r="BAL333" s="1"/>
      <c r="BAM333" s="1"/>
      <c r="BAN333" s="1"/>
      <c r="BAO333" s="1"/>
      <c r="BAP333" s="1"/>
      <c r="BAQ333" s="1"/>
      <c r="BAR333" s="1"/>
      <c r="BAS333" s="1"/>
      <c r="BAT333" s="1"/>
      <c r="BAU333" s="1"/>
      <c r="BAV333" s="1"/>
      <c r="BAW333" s="1"/>
      <c r="BAX333" s="1"/>
      <c r="BAY333" s="1"/>
      <c r="BAZ333" s="1"/>
      <c r="BBA333" s="1"/>
      <c r="BBB333" s="1"/>
      <c r="BBC333" s="1"/>
      <c r="BBD333" s="1"/>
      <c r="BBE333" s="1"/>
      <c r="BBF333" s="1"/>
      <c r="BBG333" s="1"/>
      <c r="BBH333" s="1"/>
      <c r="BBI333" s="1"/>
      <c r="BBJ333" s="1"/>
      <c r="BBK333" s="1"/>
      <c r="BBL333" s="1"/>
      <c r="BBM333" s="1"/>
      <c r="BBN333" s="1"/>
      <c r="BBO333" s="1"/>
      <c r="BBP333" s="1"/>
      <c r="BBQ333" s="1"/>
      <c r="BBR333" s="1"/>
      <c r="BBS333" s="1"/>
      <c r="BBT333" s="1"/>
      <c r="BBU333" s="1"/>
      <c r="BBV333" s="1"/>
      <c r="BBW333" s="1"/>
      <c r="BBX333" s="1"/>
      <c r="BBY333" s="1"/>
      <c r="BBZ333" s="1"/>
      <c r="BCA333" s="1"/>
      <c r="BCB333" s="1"/>
      <c r="BCC333" s="1"/>
      <c r="BCD333" s="1"/>
      <c r="BCE333" s="1"/>
      <c r="BCF333" s="1"/>
      <c r="BCG333" s="1"/>
      <c r="BCH333" s="1"/>
      <c r="BCI333" s="1"/>
      <c r="BCJ333" s="1"/>
      <c r="BCK333" s="1"/>
      <c r="BCL333" s="1"/>
      <c r="BCM333" s="1"/>
      <c r="BCN333" s="1"/>
      <c r="BCO333" s="1"/>
      <c r="BCP333" s="1"/>
      <c r="BCQ333" s="1"/>
      <c r="BCR333" s="1"/>
      <c r="BCS333" s="1"/>
      <c r="BCT333" s="1"/>
      <c r="BCU333" s="1"/>
      <c r="BCV333" s="1"/>
      <c r="BCW333" s="1"/>
      <c r="BCX333" s="1"/>
      <c r="BCY333" s="1"/>
      <c r="BCZ333" s="1"/>
      <c r="BDA333" s="1"/>
      <c r="BDB333" s="1"/>
      <c r="BDC333" s="1"/>
      <c r="BDD333" s="1"/>
      <c r="BDE333" s="1"/>
      <c r="BDF333" s="1"/>
      <c r="BDG333" s="1"/>
      <c r="BDH333" s="1"/>
      <c r="BDI333" s="1"/>
      <c r="BDJ333" s="1"/>
      <c r="BDK333" s="1"/>
      <c r="BDL333" s="1"/>
    </row>
    <row r="334" spans="1:1468" s="10" customFormat="1" ht="16" x14ac:dyDescent="0.2">
      <c r="B334" s="11" t="s">
        <v>40</v>
      </c>
      <c r="C334" s="10">
        <v>2000</v>
      </c>
      <c r="E334" s="2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  <c r="OO334" s="1"/>
      <c r="OP334" s="1"/>
      <c r="OQ334" s="1"/>
      <c r="OR334" s="1"/>
      <c r="OS334" s="1"/>
      <c r="OT334" s="1"/>
      <c r="OU334" s="1"/>
      <c r="OV334" s="1"/>
      <c r="OW334" s="1"/>
      <c r="OX334" s="1"/>
      <c r="OY334" s="1"/>
      <c r="OZ334" s="1"/>
      <c r="PA334" s="1"/>
      <c r="PB334" s="1"/>
      <c r="PC334" s="1"/>
      <c r="PD334" s="1"/>
      <c r="PE334" s="1"/>
      <c r="PF334" s="1"/>
      <c r="PG334" s="1"/>
      <c r="PH334" s="1"/>
      <c r="PI334" s="1"/>
      <c r="PJ334" s="1"/>
      <c r="PK334" s="1"/>
      <c r="PL334" s="1"/>
      <c r="PM334" s="1"/>
      <c r="PN334" s="1"/>
      <c r="PO334" s="1"/>
      <c r="PP334" s="1"/>
      <c r="PQ334" s="1"/>
      <c r="PR334" s="1"/>
      <c r="PS334" s="1"/>
      <c r="PT334" s="1"/>
      <c r="PU334" s="1"/>
      <c r="PV334" s="1"/>
      <c r="PW334" s="1"/>
      <c r="PX334" s="1"/>
      <c r="PY334" s="1"/>
      <c r="PZ334" s="1"/>
      <c r="QA334" s="1"/>
      <c r="QB334" s="1"/>
      <c r="QC334" s="1"/>
      <c r="QD334" s="1"/>
      <c r="QE334" s="1"/>
      <c r="QF334" s="1"/>
      <c r="QG334" s="1"/>
      <c r="QH334" s="1"/>
      <c r="QI334" s="1"/>
      <c r="QJ334" s="1"/>
      <c r="QK334" s="1"/>
      <c r="QL334" s="1"/>
      <c r="QM334" s="1"/>
      <c r="QN334" s="1"/>
      <c r="QO334" s="1"/>
      <c r="QP334" s="1"/>
      <c r="QQ334" s="1"/>
      <c r="QR334" s="1"/>
      <c r="QS334" s="1"/>
      <c r="QT334" s="1"/>
      <c r="QU334" s="1"/>
      <c r="QV334" s="1"/>
      <c r="QW334" s="1"/>
      <c r="QX334" s="1"/>
      <c r="QY334" s="1"/>
      <c r="QZ334" s="1"/>
      <c r="RA334" s="1"/>
      <c r="RB334" s="1"/>
      <c r="RC334" s="1"/>
      <c r="RD334" s="1"/>
      <c r="RE334" s="1"/>
      <c r="RF334" s="1"/>
      <c r="RG334" s="1"/>
      <c r="RH334" s="1"/>
      <c r="RI334" s="1"/>
      <c r="RJ334" s="1"/>
      <c r="RK334" s="1"/>
      <c r="RL334" s="1"/>
      <c r="RM334" s="1"/>
      <c r="RN334" s="1"/>
      <c r="RO334" s="1"/>
      <c r="RP334" s="1"/>
      <c r="RQ334" s="1"/>
      <c r="RR334" s="1"/>
      <c r="RS334" s="1"/>
      <c r="RT334" s="1"/>
      <c r="RU334" s="1"/>
      <c r="RV334" s="1"/>
      <c r="RW334" s="1"/>
      <c r="RX334" s="1"/>
      <c r="RY334" s="1"/>
      <c r="RZ334" s="1"/>
      <c r="SA334" s="1"/>
      <c r="SB334" s="1"/>
      <c r="SC334" s="1"/>
      <c r="SD334" s="1"/>
      <c r="SE334" s="1"/>
      <c r="SF334" s="1"/>
      <c r="SG334" s="1"/>
      <c r="SH334" s="1"/>
      <c r="SI334" s="1"/>
      <c r="SJ334" s="1"/>
      <c r="SK334" s="1"/>
      <c r="SL334" s="1"/>
      <c r="SM334" s="1"/>
      <c r="SN334" s="1"/>
      <c r="SO334" s="1"/>
      <c r="SP334" s="1"/>
      <c r="SQ334" s="1"/>
      <c r="SR334" s="1"/>
      <c r="SS334" s="1"/>
      <c r="ST334" s="1"/>
      <c r="SU334" s="1"/>
      <c r="SV334" s="1"/>
      <c r="SW334" s="1"/>
      <c r="SX334" s="1"/>
      <c r="SY334" s="1"/>
      <c r="SZ334" s="1"/>
      <c r="TA334" s="1"/>
      <c r="TB334" s="1"/>
      <c r="TC334" s="1"/>
      <c r="TD334" s="1"/>
      <c r="TE334" s="1"/>
      <c r="TF334" s="1"/>
      <c r="TG334" s="1"/>
      <c r="TH334" s="1"/>
      <c r="TI334" s="1"/>
      <c r="TJ334" s="1"/>
      <c r="TK334" s="1"/>
      <c r="TL334" s="1"/>
      <c r="TM334" s="1"/>
      <c r="TN334" s="1"/>
      <c r="TO334" s="1"/>
      <c r="TP334" s="1"/>
      <c r="TQ334" s="1"/>
      <c r="TR334" s="1"/>
      <c r="TS334" s="1"/>
      <c r="TT334" s="1"/>
      <c r="TU334" s="1"/>
      <c r="TV334" s="1"/>
      <c r="TW334" s="1"/>
      <c r="TX334" s="1"/>
      <c r="TY334" s="1"/>
      <c r="TZ334" s="1"/>
      <c r="UA334" s="1"/>
      <c r="UB334" s="1"/>
      <c r="UC334" s="1"/>
      <c r="UD334" s="1"/>
      <c r="UE334" s="1"/>
      <c r="UF334" s="1"/>
      <c r="UG334" s="1"/>
      <c r="UH334" s="1"/>
      <c r="UI334" s="1"/>
      <c r="UJ334" s="1"/>
      <c r="UK334" s="1"/>
      <c r="UL334" s="1"/>
      <c r="UM334" s="1"/>
      <c r="UN334" s="1"/>
      <c r="UO334" s="1"/>
      <c r="UP334" s="1"/>
      <c r="UQ334" s="1"/>
      <c r="UR334" s="1"/>
      <c r="US334" s="1"/>
      <c r="UT334" s="1"/>
      <c r="UU334" s="1"/>
      <c r="UV334" s="1"/>
      <c r="UW334" s="1"/>
      <c r="UX334" s="1"/>
      <c r="UY334" s="1"/>
      <c r="UZ334" s="1"/>
      <c r="VA334" s="1"/>
      <c r="VB334" s="1"/>
      <c r="VC334" s="1"/>
      <c r="VD334" s="1"/>
      <c r="VE334" s="1"/>
      <c r="VF334" s="1"/>
      <c r="VG334" s="1"/>
      <c r="VH334" s="1"/>
      <c r="VI334" s="1"/>
      <c r="VJ334" s="1"/>
      <c r="VK334" s="1"/>
      <c r="VL334" s="1"/>
      <c r="VM334" s="1"/>
      <c r="VN334" s="1"/>
      <c r="VO334" s="1"/>
      <c r="VP334" s="1"/>
      <c r="VQ334" s="1"/>
      <c r="VR334" s="1"/>
      <c r="VS334" s="1"/>
      <c r="VT334" s="1"/>
      <c r="VU334" s="1"/>
      <c r="VV334" s="1"/>
      <c r="VW334" s="1"/>
      <c r="VX334" s="1"/>
      <c r="VY334" s="1"/>
      <c r="VZ334" s="1"/>
      <c r="WA334" s="1"/>
      <c r="WB334" s="1"/>
      <c r="WC334" s="1"/>
      <c r="WD334" s="1"/>
      <c r="WE334" s="1"/>
      <c r="WF334" s="1"/>
      <c r="WG334" s="1"/>
      <c r="WH334" s="1"/>
      <c r="WI334" s="1"/>
      <c r="WJ334" s="1"/>
      <c r="WK334" s="1"/>
      <c r="WL334" s="1"/>
      <c r="WM334" s="1"/>
      <c r="WN334" s="1"/>
      <c r="WO334" s="1"/>
      <c r="WP334" s="1"/>
      <c r="WQ334" s="1"/>
      <c r="WR334" s="1"/>
      <c r="WS334" s="1"/>
      <c r="WT334" s="1"/>
      <c r="WU334" s="1"/>
      <c r="WV334" s="1"/>
      <c r="WW334" s="1"/>
      <c r="WX334" s="1"/>
      <c r="WY334" s="1"/>
      <c r="WZ334" s="1"/>
      <c r="XA334" s="1"/>
      <c r="XB334" s="1"/>
      <c r="XC334" s="1"/>
      <c r="XD334" s="1"/>
      <c r="XE334" s="1"/>
      <c r="XF334" s="1"/>
      <c r="XG334" s="1"/>
      <c r="XH334" s="1"/>
      <c r="XI334" s="1"/>
      <c r="XJ334" s="1"/>
      <c r="XK334" s="1"/>
      <c r="XL334" s="1"/>
      <c r="XM334" s="1"/>
      <c r="XN334" s="1"/>
      <c r="XO334" s="1"/>
      <c r="XP334" s="1"/>
      <c r="XQ334" s="1"/>
      <c r="XR334" s="1"/>
      <c r="XS334" s="1"/>
      <c r="XT334" s="1"/>
      <c r="XU334" s="1"/>
      <c r="XV334" s="1"/>
      <c r="XW334" s="1"/>
      <c r="XX334" s="1"/>
      <c r="XY334" s="1"/>
      <c r="XZ334" s="1"/>
      <c r="YA334" s="1"/>
      <c r="YB334" s="1"/>
      <c r="YC334" s="1"/>
      <c r="YD334" s="1"/>
      <c r="YE334" s="1"/>
      <c r="YF334" s="1"/>
      <c r="YG334" s="1"/>
      <c r="YH334" s="1"/>
      <c r="YI334" s="1"/>
      <c r="YJ334" s="1"/>
      <c r="YK334" s="1"/>
      <c r="YL334" s="1"/>
      <c r="YM334" s="1"/>
      <c r="YN334" s="1"/>
      <c r="YO334" s="1"/>
      <c r="YP334" s="1"/>
      <c r="YQ334" s="1"/>
      <c r="YR334" s="1"/>
      <c r="YS334" s="1"/>
      <c r="YT334" s="1"/>
      <c r="YU334" s="1"/>
      <c r="YV334" s="1"/>
      <c r="YW334" s="1"/>
      <c r="YX334" s="1"/>
      <c r="YY334" s="1"/>
      <c r="YZ334" s="1"/>
      <c r="ZA334" s="1"/>
      <c r="ZB334" s="1"/>
      <c r="ZC334" s="1"/>
      <c r="ZD334" s="1"/>
      <c r="ZE334" s="1"/>
      <c r="ZF334" s="1"/>
      <c r="ZG334" s="1"/>
      <c r="ZH334" s="1"/>
      <c r="ZI334" s="1"/>
      <c r="ZJ334" s="1"/>
      <c r="ZK334" s="1"/>
      <c r="ZL334" s="1"/>
      <c r="ZM334" s="1"/>
      <c r="ZN334" s="1"/>
      <c r="ZO334" s="1"/>
      <c r="ZP334" s="1"/>
      <c r="ZQ334" s="1"/>
      <c r="ZR334" s="1"/>
      <c r="ZS334" s="1"/>
      <c r="ZT334" s="1"/>
      <c r="ZU334" s="1"/>
      <c r="ZV334" s="1"/>
      <c r="ZW334" s="1"/>
      <c r="ZX334" s="1"/>
      <c r="ZY334" s="1"/>
      <c r="ZZ334" s="1"/>
      <c r="AAA334" s="1"/>
      <c r="AAB334" s="1"/>
      <c r="AAC334" s="1"/>
      <c r="AAD334" s="1"/>
      <c r="AAE334" s="1"/>
      <c r="AAF334" s="1"/>
      <c r="AAG334" s="1"/>
      <c r="AAH334" s="1"/>
      <c r="AAI334" s="1"/>
      <c r="AAJ334" s="1"/>
      <c r="AAK334" s="1"/>
      <c r="AAL334" s="1"/>
      <c r="AAM334" s="1"/>
      <c r="AAN334" s="1"/>
      <c r="AAO334" s="1"/>
      <c r="AAP334" s="1"/>
      <c r="AAQ334" s="1"/>
      <c r="AAR334" s="1"/>
      <c r="AAS334" s="1"/>
      <c r="AAT334" s="1"/>
      <c r="AAU334" s="1"/>
      <c r="AAV334" s="1"/>
      <c r="AAW334" s="1"/>
      <c r="AAX334" s="1"/>
      <c r="AAY334" s="1"/>
      <c r="AAZ334" s="1"/>
      <c r="ABA334" s="1"/>
      <c r="ABB334" s="1"/>
      <c r="ABC334" s="1"/>
      <c r="ABD334" s="1"/>
      <c r="ABE334" s="1"/>
      <c r="ABF334" s="1"/>
      <c r="ABG334" s="1"/>
      <c r="ABH334" s="1"/>
      <c r="ABI334" s="1"/>
      <c r="ABJ334" s="1"/>
      <c r="ABK334" s="1"/>
      <c r="ABL334" s="1"/>
      <c r="ABM334" s="1"/>
      <c r="ABN334" s="1"/>
      <c r="ABO334" s="1"/>
      <c r="ABP334" s="1"/>
      <c r="ABQ334" s="1"/>
      <c r="ABR334" s="1"/>
      <c r="ABS334" s="1"/>
      <c r="ABT334" s="1"/>
      <c r="ABU334" s="1"/>
      <c r="ABV334" s="1"/>
      <c r="ABW334" s="1"/>
      <c r="ABX334" s="1"/>
      <c r="ABY334" s="1"/>
      <c r="ABZ334" s="1"/>
      <c r="ACA334" s="1"/>
      <c r="ACB334" s="1"/>
      <c r="ACC334" s="1"/>
      <c r="ACD334" s="1"/>
      <c r="ACE334" s="1"/>
      <c r="ACF334" s="1"/>
      <c r="ACG334" s="1"/>
      <c r="ACH334" s="1"/>
      <c r="ACI334" s="1"/>
      <c r="ACJ334" s="1"/>
      <c r="ACK334" s="1"/>
      <c r="ACL334" s="1"/>
      <c r="ACM334" s="1"/>
      <c r="ACN334" s="1"/>
      <c r="ACO334" s="1"/>
      <c r="ACP334" s="1"/>
      <c r="ACQ334" s="1"/>
      <c r="ACR334" s="1"/>
      <c r="ACS334" s="1"/>
      <c r="ACT334" s="1"/>
      <c r="ACU334" s="1"/>
      <c r="ACV334" s="1"/>
      <c r="ACW334" s="1"/>
      <c r="ACX334" s="1"/>
      <c r="ACY334" s="1"/>
      <c r="ACZ334" s="1"/>
      <c r="ADA334" s="1"/>
      <c r="ADB334" s="1"/>
      <c r="ADC334" s="1"/>
      <c r="ADD334" s="1"/>
      <c r="ADE334" s="1"/>
      <c r="ADF334" s="1"/>
      <c r="ADG334" s="1"/>
      <c r="ADH334" s="1"/>
      <c r="ADI334" s="1"/>
      <c r="ADJ334" s="1"/>
      <c r="ADK334" s="1"/>
      <c r="ADL334" s="1"/>
      <c r="ADM334" s="1"/>
      <c r="ADN334" s="1"/>
      <c r="ADO334" s="1"/>
      <c r="ADP334" s="1"/>
      <c r="ADQ334" s="1"/>
      <c r="ADR334" s="1"/>
      <c r="ADS334" s="1"/>
      <c r="ADT334" s="1"/>
      <c r="ADU334" s="1"/>
      <c r="ADV334" s="1"/>
      <c r="ADW334" s="1"/>
      <c r="ADX334" s="1"/>
      <c r="ADY334" s="1"/>
      <c r="ADZ334" s="1"/>
      <c r="AEA334" s="1"/>
      <c r="AEB334" s="1"/>
      <c r="AEC334" s="1"/>
      <c r="AED334" s="1"/>
      <c r="AEE334" s="1"/>
      <c r="AEF334" s="1"/>
      <c r="AEG334" s="1"/>
      <c r="AEH334" s="1"/>
      <c r="AEI334" s="1"/>
      <c r="AEJ334" s="1"/>
      <c r="AEK334" s="1"/>
      <c r="AEL334" s="1"/>
      <c r="AEM334" s="1"/>
      <c r="AEN334" s="1"/>
      <c r="AEO334" s="1"/>
      <c r="AEP334" s="1"/>
      <c r="AEQ334" s="1"/>
      <c r="AER334" s="1"/>
      <c r="AES334" s="1"/>
      <c r="AET334" s="1"/>
      <c r="AEU334" s="1"/>
      <c r="AEV334" s="1"/>
      <c r="AEW334" s="1"/>
      <c r="AEX334" s="1"/>
      <c r="AEY334" s="1"/>
      <c r="AEZ334" s="1"/>
      <c r="AFA334" s="1"/>
      <c r="AFB334" s="1"/>
      <c r="AFC334" s="1"/>
      <c r="AFD334" s="1"/>
      <c r="AFE334" s="1"/>
      <c r="AFF334" s="1"/>
      <c r="AFG334" s="1"/>
      <c r="AFH334" s="1"/>
      <c r="AFI334" s="1"/>
      <c r="AFJ334" s="1"/>
      <c r="AFK334" s="1"/>
      <c r="AFL334" s="1"/>
      <c r="AFM334" s="1"/>
      <c r="AFN334" s="1"/>
      <c r="AFO334" s="1"/>
      <c r="AFP334" s="1"/>
      <c r="AFQ334" s="1"/>
      <c r="AFR334" s="1"/>
      <c r="AFS334" s="1"/>
      <c r="AFT334" s="1"/>
      <c r="AFU334" s="1"/>
      <c r="AFV334" s="1"/>
      <c r="AFW334" s="1"/>
      <c r="AFX334" s="1"/>
      <c r="AFY334" s="1"/>
      <c r="AFZ334" s="1"/>
      <c r="AGA334" s="1"/>
      <c r="AGB334" s="1"/>
      <c r="AGC334" s="1"/>
      <c r="AGD334" s="1"/>
      <c r="AGE334" s="1"/>
      <c r="AGF334" s="1"/>
      <c r="AGG334" s="1"/>
      <c r="AGH334" s="1"/>
      <c r="AGI334" s="1"/>
      <c r="AGJ334" s="1"/>
      <c r="AGK334" s="1"/>
      <c r="AGL334" s="1"/>
      <c r="AGM334" s="1"/>
      <c r="AGN334" s="1"/>
      <c r="AGO334" s="1"/>
      <c r="AGP334" s="1"/>
      <c r="AGQ334" s="1"/>
      <c r="AGR334" s="1"/>
      <c r="AGS334" s="1"/>
      <c r="AGT334" s="1"/>
      <c r="AGU334" s="1"/>
      <c r="AGV334" s="1"/>
      <c r="AGW334" s="1"/>
      <c r="AGX334" s="1"/>
      <c r="AGY334" s="1"/>
      <c r="AGZ334" s="1"/>
      <c r="AHA334" s="1"/>
      <c r="AHB334" s="1"/>
      <c r="AHC334" s="1"/>
      <c r="AHD334" s="1"/>
      <c r="AHE334" s="1"/>
      <c r="AHF334" s="1"/>
      <c r="AHG334" s="1"/>
      <c r="AHH334" s="1"/>
      <c r="AHI334" s="1"/>
      <c r="AHJ334" s="1"/>
      <c r="AHK334" s="1"/>
      <c r="AHL334" s="1"/>
      <c r="AHM334" s="1"/>
      <c r="AHN334" s="1"/>
      <c r="AHO334" s="1"/>
      <c r="AHP334" s="1"/>
      <c r="AHQ334" s="1"/>
      <c r="AHR334" s="1"/>
      <c r="AHS334" s="1"/>
      <c r="AHT334" s="1"/>
      <c r="AHU334" s="1"/>
      <c r="AHV334" s="1"/>
      <c r="AHW334" s="1"/>
      <c r="AHX334" s="1"/>
      <c r="AHY334" s="1"/>
      <c r="AHZ334" s="1"/>
      <c r="AIA334" s="1"/>
      <c r="AIB334" s="1"/>
      <c r="AIC334" s="1"/>
      <c r="AID334" s="1"/>
      <c r="AIE334" s="1"/>
      <c r="AIF334" s="1"/>
      <c r="AIG334" s="1"/>
      <c r="AIH334" s="1"/>
      <c r="AII334" s="1"/>
      <c r="AIJ334" s="1"/>
      <c r="AIK334" s="1"/>
      <c r="AIL334" s="1"/>
      <c r="AIM334" s="1"/>
      <c r="AIN334" s="1"/>
      <c r="AIO334" s="1"/>
      <c r="AIP334" s="1"/>
      <c r="AIQ334" s="1"/>
      <c r="AIR334" s="1"/>
      <c r="AIS334" s="1"/>
      <c r="AIT334" s="1"/>
      <c r="AIU334" s="1"/>
      <c r="AIV334" s="1"/>
      <c r="AIW334" s="1"/>
      <c r="AIX334" s="1"/>
      <c r="AIY334" s="1"/>
      <c r="AIZ334" s="1"/>
      <c r="AJA334" s="1"/>
      <c r="AJB334" s="1"/>
      <c r="AJC334" s="1"/>
      <c r="AJD334" s="1"/>
      <c r="AJE334" s="1"/>
      <c r="AJF334" s="1"/>
      <c r="AJG334" s="1"/>
      <c r="AJH334" s="1"/>
      <c r="AJI334" s="1"/>
      <c r="AJJ334" s="1"/>
      <c r="AJK334" s="1"/>
      <c r="AJL334" s="1"/>
      <c r="AJM334" s="1"/>
      <c r="AJN334" s="1"/>
      <c r="AJO334" s="1"/>
      <c r="AJP334" s="1"/>
      <c r="AJQ334" s="1"/>
      <c r="AJR334" s="1"/>
      <c r="AJS334" s="1"/>
      <c r="AJT334" s="1"/>
      <c r="AJU334" s="1"/>
      <c r="AJV334" s="1"/>
      <c r="AJW334" s="1"/>
      <c r="AJX334" s="1"/>
      <c r="AJY334" s="1"/>
      <c r="AJZ334" s="1"/>
      <c r="AKA334" s="1"/>
      <c r="AKB334" s="1"/>
      <c r="AKC334" s="1"/>
      <c r="AKD334" s="1"/>
      <c r="AKE334" s="1"/>
      <c r="AKF334" s="1"/>
      <c r="AKG334" s="1"/>
      <c r="AKH334" s="1"/>
      <c r="AKI334" s="1"/>
      <c r="AKJ334" s="1"/>
      <c r="AKK334" s="1"/>
      <c r="AKL334" s="1"/>
      <c r="AKM334" s="1"/>
      <c r="AKN334" s="1"/>
      <c r="AKO334" s="1"/>
      <c r="AKP334" s="1"/>
      <c r="AKQ334" s="1"/>
      <c r="AKR334" s="1"/>
      <c r="AKS334" s="1"/>
      <c r="AKT334" s="1"/>
      <c r="AKU334" s="1"/>
      <c r="AKV334" s="1"/>
      <c r="AKW334" s="1"/>
      <c r="AKX334" s="1"/>
      <c r="AKY334" s="1"/>
      <c r="AKZ334" s="1"/>
      <c r="ALA334" s="1"/>
      <c r="ALB334" s="1"/>
      <c r="ALC334" s="1"/>
      <c r="ALD334" s="1"/>
      <c r="ALE334" s="1"/>
      <c r="ALF334" s="1"/>
      <c r="ALG334" s="1"/>
      <c r="ALH334" s="1"/>
      <c r="ALI334" s="1"/>
      <c r="ALJ334" s="1"/>
      <c r="ALK334" s="1"/>
      <c r="ALL334" s="1"/>
      <c r="ALM334" s="1"/>
      <c r="ALN334" s="1"/>
      <c r="ALO334" s="1"/>
      <c r="ALP334" s="1"/>
      <c r="ALQ334" s="1"/>
      <c r="ALR334" s="1"/>
      <c r="ALS334" s="1"/>
      <c r="ALT334" s="1"/>
      <c r="ALU334" s="1"/>
      <c r="ALV334" s="1"/>
      <c r="ALW334" s="1"/>
      <c r="ALX334" s="1"/>
      <c r="ALY334" s="1"/>
      <c r="ALZ334" s="1"/>
      <c r="AMA334" s="1"/>
      <c r="AMB334" s="1"/>
      <c r="AMC334" s="1"/>
      <c r="AMD334" s="1"/>
      <c r="AME334" s="1"/>
      <c r="AMF334" s="1"/>
      <c r="AMG334" s="1"/>
      <c r="AMH334" s="1"/>
      <c r="AMI334" s="1"/>
      <c r="AMJ334" s="1"/>
      <c r="AMK334" s="1"/>
      <c r="AML334" s="1"/>
      <c r="AMM334" s="1"/>
      <c r="AMN334" s="1"/>
      <c r="AMO334" s="1"/>
      <c r="AMP334" s="1"/>
      <c r="AMQ334" s="1"/>
      <c r="AMR334" s="1"/>
      <c r="AMS334" s="1"/>
      <c r="AMT334" s="1"/>
      <c r="AMU334" s="1"/>
      <c r="AMV334" s="1"/>
      <c r="AMW334" s="1"/>
      <c r="AMX334" s="1"/>
      <c r="AMY334" s="1"/>
      <c r="AMZ334" s="1"/>
      <c r="ANA334" s="1"/>
      <c r="ANB334" s="1"/>
      <c r="ANC334" s="1"/>
      <c r="AND334" s="1"/>
      <c r="ANE334" s="1"/>
      <c r="ANF334" s="1"/>
      <c r="ANG334" s="1"/>
      <c r="ANH334" s="1"/>
      <c r="ANI334" s="1"/>
      <c r="ANJ334" s="1"/>
      <c r="ANK334" s="1"/>
      <c r="ANL334" s="1"/>
      <c r="ANM334" s="1"/>
      <c r="ANN334" s="1"/>
      <c r="ANO334" s="1"/>
      <c r="ANP334" s="1"/>
      <c r="ANQ334" s="1"/>
      <c r="ANR334" s="1"/>
      <c r="ANS334" s="1"/>
      <c r="ANT334" s="1"/>
      <c r="ANU334" s="1"/>
      <c r="ANV334" s="1"/>
      <c r="ANW334" s="1"/>
      <c r="ANX334" s="1"/>
      <c r="ANY334" s="1"/>
      <c r="ANZ334" s="1"/>
      <c r="AOA334" s="1"/>
      <c r="AOB334" s="1"/>
      <c r="AOC334" s="1"/>
      <c r="AOD334" s="1"/>
      <c r="AOE334" s="1"/>
      <c r="AOF334" s="1"/>
      <c r="AOG334" s="1"/>
      <c r="AOH334" s="1"/>
      <c r="AOI334" s="1"/>
      <c r="AOJ334" s="1"/>
      <c r="AOK334" s="1"/>
      <c r="AOL334" s="1"/>
      <c r="AOM334" s="1"/>
      <c r="AON334" s="1"/>
      <c r="AOO334" s="1"/>
      <c r="AOP334" s="1"/>
      <c r="AOQ334" s="1"/>
      <c r="AOR334" s="1"/>
      <c r="AOS334" s="1"/>
      <c r="AOT334" s="1"/>
      <c r="AOU334" s="1"/>
      <c r="AOV334" s="1"/>
      <c r="AOW334" s="1"/>
      <c r="AOX334" s="1"/>
      <c r="AOY334" s="1"/>
      <c r="AOZ334" s="1"/>
      <c r="APA334" s="1"/>
      <c r="APB334" s="1"/>
      <c r="APC334" s="1"/>
      <c r="APD334" s="1"/>
      <c r="APE334" s="1"/>
      <c r="APF334" s="1"/>
      <c r="APG334" s="1"/>
      <c r="APH334" s="1"/>
      <c r="API334" s="1"/>
      <c r="APJ334" s="1"/>
      <c r="APK334" s="1"/>
      <c r="APL334" s="1"/>
      <c r="APM334" s="1"/>
      <c r="APN334" s="1"/>
      <c r="APO334" s="1"/>
      <c r="APP334" s="1"/>
      <c r="APQ334" s="1"/>
      <c r="APR334" s="1"/>
      <c r="APS334" s="1"/>
      <c r="APT334" s="1"/>
      <c r="APU334" s="1"/>
      <c r="APV334" s="1"/>
      <c r="APW334" s="1"/>
      <c r="APX334" s="1"/>
      <c r="APY334" s="1"/>
      <c r="APZ334" s="1"/>
      <c r="AQA334" s="1"/>
      <c r="AQB334" s="1"/>
      <c r="AQC334" s="1"/>
      <c r="AQD334" s="1"/>
      <c r="AQE334" s="1"/>
      <c r="AQF334" s="1"/>
      <c r="AQG334" s="1"/>
      <c r="AQH334" s="1"/>
      <c r="AQI334" s="1"/>
      <c r="AQJ334" s="1"/>
      <c r="AQK334" s="1"/>
      <c r="AQL334" s="1"/>
      <c r="AQM334" s="1"/>
      <c r="AQN334" s="1"/>
      <c r="AQO334" s="1"/>
      <c r="AQP334" s="1"/>
      <c r="AQQ334" s="1"/>
      <c r="AQR334" s="1"/>
      <c r="AQS334" s="1"/>
      <c r="AQT334" s="1"/>
      <c r="AQU334" s="1"/>
      <c r="AQV334" s="1"/>
      <c r="AQW334" s="1"/>
      <c r="AQX334" s="1"/>
      <c r="AQY334" s="1"/>
      <c r="AQZ334" s="1"/>
      <c r="ARA334" s="1"/>
      <c r="ARB334" s="1"/>
      <c r="ARC334" s="1"/>
      <c r="ARD334" s="1"/>
      <c r="ARE334" s="1"/>
      <c r="ARF334" s="1"/>
      <c r="ARG334" s="1"/>
      <c r="ARH334" s="1"/>
      <c r="ARI334" s="1"/>
      <c r="ARJ334" s="1"/>
      <c r="ARK334" s="1"/>
      <c r="ARL334" s="1"/>
      <c r="ARM334" s="1"/>
      <c r="ARN334" s="1"/>
      <c r="ARO334" s="1"/>
      <c r="ARP334" s="1"/>
      <c r="ARQ334" s="1"/>
      <c r="ARR334" s="1"/>
      <c r="ARS334" s="1"/>
      <c r="ART334" s="1"/>
      <c r="ARU334" s="1"/>
      <c r="ARV334" s="1"/>
      <c r="ARW334" s="1"/>
      <c r="ARX334" s="1"/>
      <c r="ARY334" s="1"/>
      <c r="ARZ334" s="1"/>
      <c r="ASA334" s="1"/>
      <c r="ASB334" s="1"/>
      <c r="ASC334" s="1"/>
      <c r="ASD334" s="1"/>
      <c r="ASE334" s="1"/>
      <c r="ASF334" s="1"/>
      <c r="ASG334" s="1"/>
      <c r="ASH334" s="1"/>
      <c r="ASI334" s="1"/>
      <c r="ASJ334" s="1"/>
      <c r="ASK334" s="1"/>
      <c r="ASL334" s="1"/>
      <c r="ASM334" s="1"/>
      <c r="ASN334" s="1"/>
      <c r="ASO334" s="1"/>
      <c r="ASP334" s="1"/>
      <c r="ASQ334" s="1"/>
      <c r="ASR334" s="1"/>
      <c r="ASS334" s="1"/>
      <c r="AST334" s="1"/>
      <c r="ASU334" s="1"/>
      <c r="ASV334" s="1"/>
      <c r="ASW334" s="1"/>
      <c r="ASX334" s="1"/>
      <c r="ASY334" s="1"/>
      <c r="ASZ334" s="1"/>
      <c r="ATA334" s="1"/>
      <c r="ATB334" s="1"/>
      <c r="ATC334" s="1"/>
      <c r="ATD334" s="1"/>
      <c r="ATE334" s="1"/>
      <c r="ATF334" s="1"/>
      <c r="ATG334" s="1"/>
      <c r="ATH334" s="1"/>
      <c r="ATI334" s="1"/>
      <c r="ATJ334" s="1"/>
      <c r="ATK334" s="1"/>
      <c r="ATL334" s="1"/>
      <c r="ATM334" s="1"/>
      <c r="ATN334" s="1"/>
      <c r="ATO334" s="1"/>
      <c r="ATP334" s="1"/>
      <c r="ATQ334" s="1"/>
      <c r="ATR334" s="1"/>
      <c r="ATS334" s="1"/>
      <c r="ATT334" s="1"/>
      <c r="ATU334" s="1"/>
      <c r="ATV334" s="1"/>
      <c r="ATW334" s="1"/>
      <c r="ATX334" s="1"/>
      <c r="ATY334" s="1"/>
      <c r="ATZ334" s="1"/>
      <c r="AUA334" s="1"/>
      <c r="AUB334" s="1"/>
      <c r="AUC334" s="1"/>
      <c r="AUD334" s="1"/>
      <c r="AUE334" s="1"/>
      <c r="AUF334" s="1"/>
      <c r="AUG334" s="1"/>
      <c r="AUH334" s="1"/>
      <c r="AUI334" s="1"/>
      <c r="AUJ334" s="1"/>
      <c r="AUK334" s="1"/>
      <c r="AUL334" s="1"/>
      <c r="AUM334" s="1"/>
      <c r="AUN334" s="1"/>
      <c r="AUO334" s="1"/>
      <c r="AUP334" s="1"/>
      <c r="AUQ334" s="1"/>
      <c r="AUR334" s="1"/>
      <c r="AUS334" s="1"/>
      <c r="AUT334" s="1"/>
      <c r="AUU334" s="1"/>
      <c r="AUV334" s="1"/>
      <c r="AUW334" s="1"/>
      <c r="AUX334" s="1"/>
      <c r="AUY334" s="1"/>
      <c r="AUZ334" s="1"/>
      <c r="AVA334" s="1"/>
      <c r="AVB334" s="1"/>
      <c r="AVC334" s="1"/>
      <c r="AVD334" s="1"/>
      <c r="AVE334" s="1"/>
      <c r="AVF334" s="1"/>
      <c r="AVG334" s="1"/>
      <c r="AVH334" s="1"/>
      <c r="AVI334" s="1"/>
      <c r="AVJ334" s="1"/>
      <c r="AVK334" s="1"/>
      <c r="AVL334" s="1"/>
      <c r="AVM334" s="1"/>
      <c r="AVN334" s="1"/>
      <c r="AVO334" s="1"/>
      <c r="AVP334" s="1"/>
      <c r="AVQ334" s="1"/>
      <c r="AVR334" s="1"/>
      <c r="AVS334" s="1"/>
      <c r="AVT334" s="1"/>
      <c r="AVU334" s="1"/>
      <c r="AVV334" s="1"/>
      <c r="AVW334" s="1"/>
      <c r="AVX334" s="1"/>
      <c r="AVY334" s="1"/>
      <c r="AVZ334" s="1"/>
      <c r="AWA334" s="1"/>
      <c r="AWB334" s="1"/>
      <c r="AWC334" s="1"/>
      <c r="AWD334" s="1"/>
      <c r="AWE334" s="1"/>
      <c r="AWF334" s="1"/>
      <c r="AWG334" s="1"/>
      <c r="AWH334" s="1"/>
      <c r="AWI334" s="1"/>
      <c r="AWJ334" s="1"/>
      <c r="AWK334" s="1"/>
      <c r="AWL334" s="1"/>
      <c r="AWM334" s="1"/>
      <c r="AWN334" s="1"/>
      <c r="AWO334" s="1"/>
      <c r="AWP334" s="1"/>
      <c r="AWQ334" s="1"/>
      <c r="AWR334" s="1"/>
      <c r="AWS334" s="1"/>
      <c r="AWT334" s="1"/>
      <c r="AWU334" s="1"/>
      <c r="AWV334" s="1"/>
      <c r="AWW334" s="1"/>
      <c r="AWX334" s="1"/>
      <c r="AWY334" s="1"/>
      <c r="AWZ334" s="1"/>
      <c r="AXA334" s="1"/>
      <c r="AXB334" s="1"/>
      <c r="AXC334" s="1"/>
      <c r="AXD334" s="1"/>
      <c r="AXE334" s="1"/>
      <c r="AXF334" s="1"/>
      <c r="AXG334" s="1"/>
      <c r="AXH334" s="1"/>
      <c r="AXI334" s="1"/>
      <c r="AXJ334" s="1"/>
      <c r="AXK334" s="1"/>
      <c r="AXL334" s="1"/>
      <c r="AXM334" s="1"/>
      <c r="AXN334" s="1"/>
      <c r="AXO334" s="1"/>
      <c r="AXP334" s="1"/>
      <c r="AXQ334" s="1"/>
      <c r="AXR334" s="1"/>
      <c r="AXS334" s="1"/>
      <c r="AXT334" s="1"/>
      <c r="AXU334" s="1"/>
      <c r="AXV334" s="1"/>
      <c r="AXW334" s="1"/>
      <c r="AXX334" s="1"/>
      <c r="AXY334" s="1"/>
      <c r="AXZ334" s="1"/>
      <c r="AYA334" s="1"/>
      <c r="AYB334" s="1"/>
      <c r="AYC334" s="1"/>
      <c r="AYD334" s="1"/>
      <c r="AYE334" s="1"/>
      <c r="AYF334" s="1"/>
      <c r="AYG334" s="1"/>
      <c r="AYH334" s="1"/>
      <c r="AYI334" s="1"/>
      <c r="AYJ334" s="1"/>
      <c r="AYK334" s="1"/>
      <c r="AYL334" s="1"/>
      <c r="AYM334" s="1"/>
      <c r="AYN334" s="1"/>
      <c r="AYO334" s="1"/>
      <c r="AYP334" s="1"/>
      <c r="AYQ334" s="1"/>
      <c r="AYR334" s="1"/>
      <c r="AYS334" s="1"/>
      <c r="AYT334" s="1"/>
      <c r="AYU334" s="1"/>
      <c r="AYV334" s="1"/>
      <c r="AYW334" s="1"/>
      <c r="AYX334" s="1"/>
      <c r="AYY334" s="1"/>
      <c r="AYZ334" s="1"/>
      <c r="AZA334" s="1"/>
      <c r="AZB334" s="1"/>
      <c r="AZC334" s="1"/>
      <c r="AZD334" s="1"/>
      <c r="AZE334" s="1"/>
      <c r="AZF334" s="1"/>
      <c r="AZG334" s="1"/>
      <c r="AZH334" s="1"/>
      <c r="AZI334" s="1"/>
      <c r="AZJ334" s="1"/>
      <c r="AZK334" s="1"/>
      <c r="AZL334" s="1"/>
      <c r="AZM334" s="1"/>
      <c r="AZN334" s="1"/>
      <c r="AZO334" s="1"/>
      <c r="AZP334" s="1"/>
      <c r="AZQ334" s="1"/>
      <c r="AZR334" s="1"/>
      <c r="AZS334" s="1"/>
      <c r="AZT334" s="1"/>
      <c r="AZU334" s="1"/>
      <c r="AZV334" s="1"/>
      <c r="AZW334" s="1"/>
      <c r="AZX334" s="1"/>
      <c r="AZY334" s="1"/>
      <c r="AZZ334" s="1"/>
      <c r="BAA334" s="1"/>
      <c r="BAB334" s="1"/>
      <c r="BAC334" s="1"/>
      <c r="BAD334" s="1"/>
      <c r="BAE334" s="1"/>
      <c r="BAF334" s="1"/>
      <c r="BAG334" s="1"/>
      <c r="BAH334" s="1"/>
      <c r="BAI334" s="1"/>
      <c r="BAJ334" s="1"/>
      <c r="BAK334" s="1"/>
      <c r="BAL334" s="1"/>
      <c r="BAM334" s="1"/>
      <c r="BAN334" s="1"/>
      <c r="BAO334" s="1"/>
      <c r="BAP334" s="1"/>
      <c r="BAQ334" s="1"/>
      <c r="BAR334" s="1"/>
      <c r="BAS334" s="1"/>
      <c r="BAT334" s="1"/>
      <c r="BAU334" s="1"/>
      <c r="BAV334" s="1"/>
      <c r="BAW334" s="1"/>
      <c r="BAX334" s="1"/>
      <c r="BAY334" s="1"/>
      <c r="BAZ334" s="1"/>
      <c r="BBA334" s="1"/>
      <c r="BBB334" s="1"/>
      <c r="BBC334" s="1"/>
      <c r="BBD334" s="1"/>
      <c r="BBE334" s="1"/>
      <c r="BBF334" s="1"/>
      <c r="BBG334" s="1"/>
      <c r="BBH334" s="1"/>
      <c r="BBI334" s="1"/>
      <c r="BBJ334" s="1"/>
      <c r="BBK334" s="1"/>
      <c r="BBL334" s="1"/>
      <c r="BBM334" s="1"/>
      <c r="BBN334" s="1"/>
      <c r="BBO334" s="1"/>
      <c r="BBP334" s="1"/>
      <c r="BBQ334" s="1"/>
      <c r="BBR334" s="1"/>
      <c r="BBS334" s="1"/>
      <c r="BBT334" s="1"/>
      <c r="BBU334" s="1"/>
      <c r="BBV334" s="1"/>
      <c r="BBW334" s="1"/>
      <c r="BBX334" s="1"/>
      <c r="BBY334" s="1"/>
      <c r="BBZ334" s="1"/>
      <c r="BCA334" s="1"/>
      <c r="BCB334" s="1"/>
      <c r="BCC334" s="1"/>
      <c r="BCD334" s="1"/>
      <c r="BCE334" s="1"/>
      <c r="BCF334" s="1"/>
      <c r="BCG334" s="1"/>
      <c r="BCH334" s="1"/>
      <c r="BCI334" s="1"/>
      <c r="BCJ334" s="1"/>
      <c r="BCK334" s="1"/>
      <c r="BCL334" s="1"/>
      <c r="BCM334" s="1"/>
      <c r="BCN334" s="1"/>
      <c r="BCO334" s="1"/>
      <c r="BCP334" s="1"/>
      <c r="BCQ334" s="1"/>
      <c r="BCR334" s="1"/>
      <c r="BCS334" s="1"/>
      <c r="BCT334" s="1"/>
      <c r="BCU334" s="1"/>
      <c r="BCV334" s="1"/>
      <c r="BCW334" s="1"/>
      <c r="BCX334" s="1"/>
      <c r="BCY334" s="1"/>
      <c r="BCZ334" s="1"/>
      <c r="BDA334" s="1"/>
      <c r="BDB334" s="1"/>
      <c r="BDC334" s="1"/>
      <c r="BDD334" s="1"/>
      <c r="BDE334" s="1"/>
      <c r="BDF334" s="1"/>
      <c r="BDG334" s="1"/>
      <c r="BDH334" s="1"/>
      <c r="BDI334" s="1"/>
      <c r="BDJ334" s="1"/>
      <c r="BDK334" s="1"/>
      <c r="BDL334" s="1"/>
    </row>
    <row r="335" spans="1:1468" s="10" customFormat="1" ht="16" x14ac:dyDescent="0.2">
      <c r="B335" s="11" t="s">
        <v>86</v>
      </c>
      <c r="C335" s="10">
        <v>24000</v>
      </c>
      <c r="E335" s="2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  <c r="OO335" s="1"/>
      <c r="OP335" s="1"/>
      <c r="OQ335" s="1"/>
      <c r="OR335" s="1"/>
      <c r="OS335" s="1"/>
      <c r="OT335" s="1"/>
      <c r="OU335" s="1"/>
      <c r="OV335" s="1"/>
      <c r="OW335" s="1"/>
      <c r="OX335" s="1"/>
      <c r="OY335" s="1"/>
      <c r="OZ335" s="1"/>
      <c r="PA335" s="1"/>
      <c r="PB335" s="1"/>
      <c r="PC335" s="1"/>
      <c r="PD335" s="1"/>
      <c r="PE335" s="1"/>
      <c r="PF335" s="1"/>
      <c r="PG335" s="1"/>
      <c r="PH335" s="1"/>
      <c r="PI335" s="1"/>
      <c r="PJ335" s="1"/>
      <c r="PK335" s="1"/>
      <c r="PL335" s="1"/>
      <c r="PM335" s="1"/>
      <c r="PN335" s="1"/>
      <c r="PO335" s="1"/>
      <c r="PP335" s="1"/>
      <c r="PQ335" s="1"/>
      <c r="PR335" s="1"/>
      <c r="PS335" s="1"/>
      <c r="PT335" s="1"/>
      <c r="PU335" s="1"/>
      <c r="PV335" s="1"/>
      <c r="PW335" s="1"/>
      <c r="PX335" s="1"/>
      <c r="PY335" s="1"/>
      <c r="PZ335" s="1"/>
      <c r="QA335" s="1"/>
      <c r="QB335" s="1"/>
      <c r="QC335" s="1"/>
      <c r="QD335" s="1"/>
      <c r="QE335" s="1"/>
      <c r="QF335" s="1"/>
      <c r="QG335" s="1"/>
      <c r="QH335" s="1"/>
      <c r="QI335" s="1"/>
      <c r="QJ335" s="1"/>
      <c r="QK335" s="1"/>
      <c r="QL335" s="1"/>
      <c r="QM335" s="1"/>
      <c r="QN335" s="1"/>
      <c r="QO335" s="1"/>
      <c r="QP335" s="1"/>
      <c r="QQ335" s="1"/>
      <c r="QR335" s="1"/>
      <c r="QS335" s="1"/>
      <c r="QT335" s="1"/>
      <c r="QU335" s="1"/>
      <c r="QV335" s="1"/>
      <c r="QW335" s="1"/>
      <c r="QX335" s="1"/>
      <c r="QY335" s="1"/>
      <c r="QZ335" s="1"/>
      <c r="RA335" s="1"/>
      <c r="RB335" s="1"/>
      <c r="RC335" s="1"/>
      <c r="RD335" s="1"/>
      <c r="RE335" s="1"/>
      <c r="RF335" s="1"/>
      <c r="RG335" s="1"/>
      <c r="RH335" s="1"/>
      <c r="RI335" s="1"/>
      <c r="RJ335" s="1"/>
      <c r="RK335" s="1"/>
      <c r="RL335" s="1"/>
      <c r="RM335" s="1"/>
      <c r="RN335" s="1"/>
      <c r="RO335" s="1"/>
      <c r="RP335" s="1"/>
      <c r="RQ335" s="1"/>
      <c r="RR335" s="1"/>
      <c r="RS335" s="1"/>
      <c r="RT335" s="1"/>
      <c r="RU335" s="1"/>
      <c r="RV335" s="1"/>
      <c r="RW335" s="1"/>
      <c r="RX335" s="1"/>
      <c r="RY335" s="1"/>
      <c r="RZ335" s="1"/>
      <c r="SA335" s="1"/>
      <c r="SB335" s="1"/>
      <c r="SC335" s="1"/>
      <c r="SD335" s="1"/>
      <c r="SE335" s="1"/>
      <c r="SF335" s="1"/>
      <c r="SG335" s="1"/>
      <c r="SH335" s="1"/>
      <c r="SI335" s="1"/>
      <c r="SJ335" s="1"/>
      <c r="SK335" s="1"/>
      <c r="SL335" s="1"/>
      <c r="SM335" s="1"/>
      <c r="SN335" s="1"/>
      <c r="SO335" s="1"/>
      <c r="SP335" s="1"/>
      <c r="SQ335" s="1"/>
      <c r="SR335" s="1"/>
      <c r="SS335" s="1"/>
      <c r="ST335" s="1"/>
      <c r="SU335" s="1"/>
      <c r="SV335" s="1"/>
      <c r="SW335" s="1"/>
      <c r="SX335" s="1"/>
      <c r="SY335" s="1"/>
      <c r="SZ335" s="1"/>
      <c r="TA335" s="1"/>
      <c r="TB335" s="1"/>
      <c r="TC335" s="1"/>
      <c r="TD335" s="1"/>
      <c r="TE335" s="1"/>
      <c r="TF335" s="1"/>
      <c r="TG335" s="1"/>
      <c r="TH335" s="1"/>
      <c r="TI335" s="1"/>
      <c r="TJ335" s="1"/>
      <c r="TK335" s="1"/>
      <c r="TL335" s="1"/>
      <c r="TM335" s="1"/>
      <c r="TN335" s="1"/>
      <c r="TO335" s="1"/>
      <c r="TP335" s="1"/>
      <c r="TQ335" s="1"/>
      <c r="TR335" s="1"/>
      <c r="TS335" s="1"/>
      <c r="TT335" s="1"/>
      <c r="TU335" s="1"/>
      <c r="TV335" s="1"/>
      <c r="TW335" s="1"/>
      <c r="TX335" s="1"/>
      <c r="TY335" s="1"/>
      <c r="TZ335" s="1"/>
      <c r="UA335" s="1"/>
      <c r="UB335" s="1"/>
      <c r="UC335" s="1"/>
      <c r="UD335" s="1"/>
      <c r="UE335" s="1"/>
      <c r="UF335" s="1"/>
      <c r="UG335" s="1"/>
      <c r="UH335" s="1"/>
      <c r="UI335" s="1"/>
      <c r="UJ335" s="1"/>
      <c r="UK335" s="1"/>
      <c r="UL335" s="1"/>
      <c r="UM335" s="1"/>
      <c r="UN335" s="1"/>
      <c r="UO335" s="1"/>
      <c r="UP335" s="1"/>
      <c r="UQ335" s="1"/>
      <c r="UR335" s="1"/>
      <c r="US335" s="1"/>
      <c r="UT335" s="1"/>
      <c r="UU335" s="1"/>
      <c r="UV335" s="1"/>
      <c r="UW335" s="1"/>
      <c r="UX335" s="1"/>
      <c r="UY335" s="1"/>
      <c r="UZ335" s="1"/>
      <c r="VA335" s="1"/>
      <c r="VB335" s="1"/>
      <c r="VC335" s="1"/>
      <c r="VD335" s="1"/>
      <c r="VE335" s="1"/>
      <c r="VF335" s="1"/>
      <c r="VG335" s="1"/>
      <c r="VH335" s="1"/>
      <c r="VI335" s="1"/>
      <c r="VJ335" s="1"/>
      <c r="VK335" s="1"/>
      <c r="VL335" s="1"/>
      <c r="VM335" s="1"/>
      <c r="VN335" s="1"/>
      <c r="VO335" s="1"/>
      <c r="VP335" s="1"/>
      <c r="VQ335" s="1"/>
      <c r="VR335" s="1"/>
      <c r="VS335" s="1"/>
      <c r="VT335" s="1"/>
      <c r="VU335" s="1"/>
      <c r="VV335" s="1"/>
      <c r="VW335" s="1"/>
      <c r="VX335" s="1"/>
      <c r="VY335" s="1"/>
      <c r="VZ335" s="1"/>
      <c r="WA335" s="1"/>
      <c r="WB335" s="1"/>
      <c r="WC335" s="1"/>
      <c r="WD335" s="1"/>
      <c r="WE335" s="1"/>
      <c r="WF335" s="1"/>
      <c r="WG335" s="1"/>
      <c r="WH335" s="1"/>
      <c r="WI335" s="1"/>
      <c r="WJ335" s="1"/>
      <c r="WK335" s="1"/>
      <c r="WL335" s="1"/>
      <c r="WM335" s="1"/>
      <c r="WN335" s="1"/>
      <c r="WO335" s="1"/>
      <c r="WP335" s="1"/>
      <c r="WQ335" s="1"/>
      <c r="WR335" s="1"/>
      <c r="WS335" s="1"/>
      <c r="WT335" s="1"/>
      <c r="WU335" s="1"/>
      <c r="WV335" s="1"/>
      <c r="WW335" s="1"/>
      <c r="WX335" s="1"/>
      <c r="WY335" s="1"/>
      <c r="WZ335" s="1"/>
      <c r="XA335" s="1"/>
      <c r="XB335" s="1"/>
      <c r="XC335" s="1"/>
      <c r="XD335" s="1"/>
      <c r="XE335" s="1"/>
      <c r="XF335" s="1"/>
      <c r="XG335" s="1"/>
      <c r="XH335" s="1"/>
      <c r="XI335" s="1"/>
      <c r="XJ335" s="1"/>
      <c r="XK335" s="1"/>
      <c r="XL335" s="1"/>
      <c r="XM335" s="1"/>
      <c r="XN335" s="1"/>
      <c r="XO335" s="1"/>
      <c r="XP335" s="1"/>
      <c r="XQ335" s="1"/>
      <c r="XR335" s="1"/>
      <c r="XS335" s="1"/>
      <c r="XT335" s="1"/>
      <c r="XU335" s="1"/>
      <c r="XV335" s="1"/>
      <c r="XW335" s="1"/>
      <c r="XX335" s="1"/>
      <c r="XY335" s="1"/>
      <c r="XZ335" s="1"/>
      <c r="YA335" s="1"/>
      <c r="YB335" s="1"/>
      <c r="YC335" s="1"/>
      <c r="YD335" s="1"/>
      <c r="YE335" s="1"/>
      <c r="YF335" s="1"/>
      <c r="YG335" s="1"/>
      <c r="YH335" s="1"/>
      <c r="YI335" s="1"/>
      <c r="YJ335" s="1"/>
      <c r="YK335" s="1"/>
      <c r="YL335" s="1"/>
      <c r="YM335" s="1"/>
      <c r="YN335" s="1"/>
      <c r="YO335" s="1"/>
      <c r="YP335" s="1"/>
      <c r="YQ335" s="1"/>
      <c r="YR335" s="1"/>
      <c r="YS335" s="1"/>
      <c r="YT335" s="1"/>
      <c r="YU335" s="1"/>
      <c r="YV335" s="1"/>
      <c r="YW335" s="1"/>
      <c r="YX335" s="1"/>
      <c r="YY335" s="1"/>
      <c r="YZ335" s="1"/>
      <c r="ZA335" s="1"/>
      <c r="ZB335" s="1"/>
      <c r="ZC335" s="1"/>
      <c r="ZD335" s="1"/>
      <c r="ZE335" s="1"/>
      <c r="ZF335" s="1"/>
      <c r="ZG335" s="1"/>
      <c r="ZH335" s="1"/>
      <c r="ZI335" s="1"/>
      <c r="ZJ335" s="1"/>
      <c r="ZK335" s="1"/>
      <c r="ZL335" s="1"/>
      <c r="ZM335" s="1"/>
      <c r="ZN335" s="1"/>
      <c r="ZO335" s="1"/>
      <c r="ZP335" s="1"/>
      <c r="ZQ335" s="1"/>
      <c r="ZR335" s="1"/>
      <c r="ZS335" s="1"/>
      <c r="ZT335" s="1"/>
      <c r="ZU335" s="1"/>
      <c r="ZV335" s="1"/>
      <c r="ZW335" s="1"/>
      <c r="ZX335" s="1"/>
      <c r="ZY335" s="1"/>
      <c r="ZZ335" s="1"/>
      <c r="AAA335" s="1"/>
      <c r="AAB335" s="1"/>
      <c r="AAC335" s="1"/>
      <c r="AAD335" s="1"/>
      <c r="AAE335" s="1"/>
      <c r="AAF335" s="1"/>
      <c r="AAG335" s="1"/>
      <c r="AAH335" s="1"/>
      <c r="AAI335" s="1"/>
      <c r="AAJ335" s="1"/>
      <c r="AAK335" s="1"/>
      <c r="AAL335" s="1"/>
      <c r="AAM335" s="1"/>
      <c r="AAN335" s="1"/>
      <c r="AAO335" s="1"/>
      <c r="AAP335" s="1"/>
      <c r="AAQ335" s="1"/>
      <c r="AAR335" s="1"/>
      <c r="AAS335" s="1"/>
      <c r="AAT335" s="1"/>
      <c r="AAU335" s="1"/>
      <c r="AAV335" s="1"/>
      <c r="AAW335" s="1"/>
      <c r="AAX335" s="1"/>
      <c r="AAY335" s="1"/>
      <c r="AAZ335" s="1"/>
      <c r="ABA335" s="1"/>
      <c r="ABB335" s="1"/>
      <c r="ABC335" s="1"/>
      <c r="ABD335" s="1"/>
      <c r="ABE335" s="1"/>
      <c r="ABF335" s="1"/>
      <c r="ABG335" s="1"/>
      <c r="ABH335" s="1"/>
      <c r="ABI335" s="1"/>
      <c r="ABJ335" s="1"/>
      <c r="ABK335" s="1"/>
      <c r="ABL335" s="1"/>
      <c r="ABM335" s="1"/>
      <c r="ABN335" s="1"/>
      <c r="ABO335" s="1"/>
      <c r="ABP335" s="1"/>
      <c r="ABQ335" s="1"/>
      <c r="ABR335" s="1"/>
      <c r="ABS335" s="1"/>
      <c r="ABT335" s="1"/>
      <c r="ABU335" s="1"/>
      <c r="ABV335" s="1"/>
      <c r="ABW335" s="1"/>
      <c r="ABX335" s="1"/>
      <c r="ABY335" s="1"/>
      <c r="ABZ335" s="1"/>
      <c r="ACA335" s="1"/>
      <c r="ACB335" s="1"/>
      <c r="ACC335" s="1"/>
      <c r="ACD335" s="1"/>
      <c r="ACE335" s="1"/>
      <c r="ACF335" s="1"/>
      <c r="ACG335" s="1"/>
      <c r="ACH335" s="1"/>
      <c r="ACI335" s="1"/>
      <c r="ACJ335" s="1"/>
      <c r="ACK335" s="1"/>
      <c r="ACL335" s="1"/>
      <c r="ACM335" s="1"/>
      <c r="ACN335" s="1"/>
      <c r="ACO335" s="1"/>
      <c r="ACP335" s="1"/>
      <c r="ACQ335" s="1"/>
      <c r="ACR335" s="1"/>
      <c r="ACS335" s="1"/>
      <c r="ACT335" s="1"/>
      <c r="ACU335" s="1"/>
      <c r="ACV335" s="1"/>
      <c r="ACW335" s="1"/>
      <c r="ACX335" s="1"/>
      <c r="ACY335" s="1"/>
      <c r="ACZ335" s="1"/>
      <c r="ADA335" s="1"/>
      <c r="ADB335" s="1"/>
      <c r="ADC335" s="1"/>
      <c r="ADD335" s="1"/>
      <c r="ADE335" s="1"/>
      <c r="ADF335" s="1"/>
      <c r="ADG335" s="1"/>
      <c r="ADH335" s="1"/>
      <c r="ADI335" s="1"/>
      <c r="ADJ335" s="1"/>
      <c r="ADK335" s="1"/>
      <c r="ADL335" s="1"/>
      <c r="ADM335" s="1"/>
      <c r="ADN335" s="1"/>
      <c r="ADO335" s="1"/>
      <c r="ADP335" s="1"/>
      <c r="ADQ335" s="1"/>
      <c r="ADR335" s="1"/>
      <c r="ADS335" s="1"/>
      <c r="ADT335" s="1"/>
      <c r="ADU335" s="1"/>
      <c r="ADV335" s="1"/>
      <c r="ADW335" s="1"/>
      <c r="ADX335" s="1"/>
      <c r="ADY335" s="1"/>
      <c r="ADZ335" s="1"/>
      <c r="AEA335" s="1"/>
      <c r="AEB335" s="1"/>
      <c r="AEC335" s="1"/>
      <c r="AED335" s="1"/>
      <c r="AEE335" s="1"/>
      <c r="AEF335" s="1"/>
      <c r="AEG335" s="1"/>
      <c r="AEH335" s="1"/>
      <c r="AEI335" s="1"/>
      <c r="AEJ335" s="1"/>
      <c r="AEK335" s="1"/>
      <c r="AEL335" s="1"/>
      <c r="AEM335" s="1"/>
      <c r="AEN335" s="1"/>
      <c r="AEO335" s="1"/>
      <c r="AEP335" s="1"/>
      <c r="AEQ335" s="1"/>
      <c r="AER335" s="1"/>
      <c r="AES335" s="1"/>
      <c r="AET335" s="1"/>
      <c r="AEU335" s="1"/>
      <c r="AEV335" s="1"/>
      <c r="AEW335" s="1"/>
      <c r="AEX335" s="1"/>
      <c r="AEY335" s="1"/>
      <c r="AEZ335" s="1"/>
      <c r="AFA335" s="1"/>
      <c r="AFB335" s="1"/>
      <c r="AFC335" s="1"/>
      <c r="AFD335" s="1"/>
      <c r="AFE335" s="1"/>
      <c r="AFF335" s="1"/>
      <c r="AFG335" s="1"/>
      <c r="AFH335" s="1"/>
      <c r="AFI335" s="1"/>
      <c r="AFJ335" s="1"/>
      <c r="AFK335" s="1"/>
      <c r="AFL335" s="1"/>
      <c r="AFM335" s="1"/>
      <c r="AFN335" s="1"/>
      <c r="AFO335" s="1"/>
      <c r="AFP335" s="1"/>
      <c r="AFQ335" s="1"/>
      <c r="AFR335" s="1"/>
      <c r="AFS335" s="1"/>
      <c r="AFT335" s="1"/>
      <c r="AFU335" s="1"/>
      <c r="AFV335" s="1"/>
      <c r="AFW335" s="1"/>
      <c r="AFX335" s="1"/>
      <c r="AFY335" s="1"/>
      <c r="AFZ335" s="1"/>
      <c r="AGA335" s="1"/>
      <c r="AGB335" s="1"/>
      <c r="AGC335" s="1"/>
      <c r="AGD335" s="1"/>
      <c r="AGE335" s="1"/>
      <c r="AGF335" s="1"/>
      <c r="AGG335" s="1"/>
      <c r="AGH335" s="1"/>
      <c r="AGI335" s="1"/>
      <c r="AGJ335" s="1"/>
      <c r="AGK335" s="1"/>
      <c r="AGL335" s="1"/>
      <c r="AGM335" s="1"/>
      <c r="AGN335" s="1"/>
      <c r="AGO335" s="1"/>
      <c r="AGP335" s="1"/>
      <c r="AGQ335" s="1"/>
      <c r="AGR335" s="1"/>
      <c r="AGS335" s="1"/>
      <c r="AGT335" s="1"/>
      <c r="AGU335" s="1"/>
      <c r="AGV335" s="1"/>
      <c r="AGW335" s="1"/>
      <c r="AGX335" s="1"/>
      <c r="AGY335" s="1"/>
      <c r="AGZ335" s="1"/>
      <c r="AHA335" s="1"/>
      <c r="AHB335" s="1"/>
      <c r="AHC335" s="1"/>
      <c r="AHD335" s="1"/>
      <c r="AHE335" s="1"/>
      <c r="AHF335" s="1"/>
      <c r="AHG335" s="1"/>
      <c r="AHH335" s="1"/>
      <c r="AHI335" s="1"/>
      <c r="AHJ335" s="1"/>
      <c r="AHK335" s="1"/>
      <c r="AHL335" s="1"/>
      <c r="AHM335" s="1"/>
      <c r="AHN335" s="1"/>
      <c r="AHO335" s="1"/>
      <c r="AHP335" s="1"/>
      <c r="AHQ335" s="1"/>
      <c r="AHR335" s="1"/>
      <c r="AHS335" s="1"/>
      <c r="AHT335" s="1"/>
      <c r="AHU335" s="1"/>
      <c r="AHV335" s="1"/>
      <c r="AHW335" s="1"/>
      <c r="AHX335" s="1"/>
      <c r="AHY335" s="1"/>
      <c r="AHZ335" s="1"/>
      <c r="AIA335" s="1"/>
      <c r="AIB335" s="1"/>
      <c r="AIC335" s="1"/>
      <c r="AID335" s="1"/>
      <c r="AIE335" s="1"/>
      <c r="AIF335" s="1"/>
      <c r="AIG335" s="1"/>
      <c r="AIH335" s="1"/>
      <c r="AII335" s="1"/>
      <c r="AIJ335" s="1"/>
      <c r="AIK335" s="1"/>
      <c r="AIL335" s="1"/>
      <c r="AIM335" s="1"/>
      <c r="AIN335" s="1"/>
      <c r="AIO335" s="1"/>
      <c r="AIP335" s="1"/>
      <c r="AIQ335" s="1"/>
      <c r="AIR335" s="1"/>
      <c r="AIS335" s="1"/>
      <c r="AIT335" s="1"/>
      <c r="AIU335" s="1"/>
      <c r="AIV335" s="1"/>
      <c r="AIW335" s="1"/>
      <c r="AIX335" s="1"/>
      <c r="AIY335" s="1"/>
      <c r="AIZ335" s="1"/>
      <c r="AJA335" s="1"/>
      <c r="AJB335" s="1"/>
      <c r="AJC335" s="1"/>
      <c r="AJD335" s="1"/>
      <c r="AJE335" s="1"/>
      <c r="AJF335" s="1"/>
      <c r="AJG335" s="1"/>
      <c r="AJH335" s="1"/>
      <c r="AJI335" s="1"/>
      <c r="AJJ335" s="1"/>
      <c r="AJK335" s="1"/>
      <c r="AJL335" s="1"/>
      <c r="AJM335" s="1"/>
      <c r="AJN335" s="1"/>
      <c r="AJO335" s="1"/>
      <c r="AJP335" s="1"/>
      <c r="AJQ335" s="1"/>
      <c r="AJR335" s="1"/>
      <c r="AJS335" s="1"/>
      <c r="AJT335" s="1"/>
      <c r="AJU335" s="1"/>
      <c r="AJV335" s="1"/>
      <c r="AJW335" s="1"/>
      <c r="AJX335" s="1"/>
      <c r="AJY335" s="1"/>
      <c r="AJZ335" s="1"/>
      <c r="AKA335" s="1"/>
      <c r="AKB335" s="1"/>
      <c r="AKC335" s="1"/>
      <c r="AKD335" s="1"/>
      <c r="AKE335" s="1"/>
      <c r="AKF335" s="1"/>
      <c r="AKG335" s="1"/>
      <c r="AKH335" s="1"/>
      <c r="AKI335" s="1"/>
      <c r="AKJ335" s="1"/>
      <c r="AKK335" s="1"/>
      <c r="AKL335" s="1"/>
      <c r="AKM335" s="1"/>
      <c r="AKN335" s="1"/>
      <c r="AKO335" s="1"/>
      <c r="AKP335" s="1"/>
      <c r="AKQ335" s="1"/>
      <c r="AKR335" s="1"/>
      <c r="AKS335" s="1"/>
      <c r="AKT335" s="1"/>
      <c r="AKU335" s="1"/>
      <c r="AKV335" s="1"/>
      <c r="AKW335" s="1"/>
      <c r="AKX335" s="1"/>
      <c r="AKY335" s="1"/>
      <c r="AKZ335" s="1"/>
      <c r="ALA335" s="1"/>
      <c r="ALB335" s="1"/>
      <c r="ALC335" s="1"/>
      <c r="ALD335" s="1"/>
      <c r="ALE335" s="1"/>
      <c r="ALF335" s="1"/>
      <c r="ALG335" s="1"/>
      <c r="ALH335" s="1"/>
      <c r="ALI335" s="1"/>
      <c r="ALJ335" s="1"/>
      <c r="ALK335" s="1"/>
      <c r="ALL335" s="1"/>
      <c r="ALM335" s="1"/>
      <c r="ALN335" s="1"/>
      <c r="ALO335" s="1"/>
      <c r="ALP335" s="1"/>
      <c r="ALQ335" s="1"/>
      <c r="ALR335" s="1"/>
      <c r="ALS335" s="1"/>
      <c r="ALT335" s="1"/>
      <c r="ALU335" s="1"/>
      <c r="ALV335" s="1"/>
      <c r="ALW335" s="1"/>
      <c r="ALX335" s="1"/>
      <c r="ALY335" s="1"/>
      <c r="ALZ335" s="1"/>
      <c r="AMA335" s="1"/>
      <c r="AMB335" s="1"/>
      <c r="AMC335" s="1"/>
      <c r="AMD335" s="1"/>
      <c r="AME335" s="1"/>
      <c r="AMF335" s="1"/>
      <c r="AMG335" s="1"/>
      <c r="AMH335" s="1"/>
      <c r="AMI335" s="1"/>
      <c r="AMJ335" s="1"/>
      <c r="AMK335" s="1"/>
      <c r="AML335" s="1"/>
      <c r="AMM335" s="1"/>
      <c r="AMN335" s="1"/>
      <c r="AMO335" s="1"/>
      <c r="AMP335" s="1"/>
      <c r="AMQ335" s="1"/>
      <c r="AMR335" s="1"/>
      <c r="AMS335" s="1"/>
      <c r="AMT335" s="1"/>
      <c r="AMU335" s="1"/>
      <c r="AMV335" s="1"/>
      <c r="AMW335" s="1"/>
      <c r="AMX335" s="1"/>
      <c r="AMY335" s="1"/>
      <c r="AMZ335" s="1"/>
      <c r="ANA335" s="1"/>
      <c r="ANB335" s="1"/>
      <c r="ANC335" s="1"/>
      <c r="AND335" s="1"/>
      <c r="ANE335" s="1"/>
      <c r="ANF335" s="1"/>
      <c r="ANG335" s="1"/>
      <c r="ANH335" s="1"/>
      <c r="ANI335" s="1"/>
      <c r="ANJ335" s="1"/>
      <c r="ANK335" s="1"/>
      <c r="ANL335" s="1"/>
      <c r="ANM335" s="1"/>
      <c r="ANN335" s="1"/>
      <c r="ANO335" s="1"/>
      <c r="ANP335" s="1"/>
      <c r="ANQ335" s="1"/>
      <c r="ANR335" s="1"/>
      <c r="ANS335" s="1"/>
      <c r="ANT335" s="1"/>
      <c r="ANU335" s="1"/>
      <c r="ANV335" s="1"/>
      <c r="ANW335" s="1"/>
      <c r="ANX335" s="1"/>
      <c r="ANY335" s="1"/>
      <c r="ANZ335" s="1"/>
      <c r="AOA335" s="1"/>
      <c r="AOB335" s="1"/>
      <c r="AOC335" s="1"/>
      <c r="AOD335" s="1"/>
      <c r="AOE335" s="1"/>
      <c r="AOF335" s="1"/>
      <c r="AOG335" s="1"/>
      <c r="AOH335" s="1"/>
      <c r="AOI335" s="1"/>
      <c r="AOJ335" s="1"/>
      <c r="AOK335" s="1"/>
      <c r="AOL335" s="1"/>
      <c r="AOM335" s="1"/>
      <c r="AON335" s="1"/>
      <c r="AOO335" s="1"/>
      <c r="AOP335" s="1"/>
      <c r="AOQ335" s="1"/>
      <c r="AOR335" s="1"/>
      <c r="AOS335" s="1"/>
      <c r="AOT335" s="1"/>
      <c r="AOU335" s="1"/>
      <c r="AOV335" s="1"/>
      <c r="AOW335" s="1"/>
      <c r="AOX335" s="1"/>
      <c r="AOY335" s="1"/>
      <c r="AOZ335" s="1"/>
      <c r="APA335" s="1"/>
      <c r="APB335" s="1"/>
      <c r="APC335" s="1"/>
      <c r="APD335" s="1"/>
      <c r="APE335" s="1"/>
      <c r="APF335" s="1"/>
      <c r="APG335" s="1"/>
      <c r="APH335" s="1"/>
      <c r="API335" s="1"/>
      <c r="APJ335" s="1"/>
      <c r="APK335" s="1"/>
      <c r="APL335" s="1"/>
      <c r="APM335" s="1"/>
      <c r="APN335" s="1"/>
      <c r="APO335" s="1"/>
      <c r="APP335" s="1"/>
      <c r="APQ335" s="1"/>
      <c r="APR335" s="1"/>
      <c r="APS335" s="1"/>
      <c r="APT335" s="1"/>
      <c r="APU335" s="1"/>
      <c r="APV335" s="1"/>
      <c r="APW335" s="1"/>
      <c r="APX335" s="1"/>
      <c r="APY335" s="1"/>
      <c r="APZ335" s="1"/>
      <c r="AQA335" s="1"/>
      <c r="AQB335" s="1"/>
      <c r="AQC335" s="1"/>
      <c r="AQD335" s="1"/>
      <c r="AQE335" s="1"/>
      <c r="AQF335" s="1"/>
      <c r="AQG335" s="1"/>
      <c r="AQH335" s="1"/>
      <c r="AQI335" s="1"/>
      <c r="AQJ335" s="1"/>
      <c r="AQK335" s="1"/>
      <c r="AQL335" s="1"/>
      <c r="AQM335" s="1"/>
      <c r="AQN335" s="1"/>
      <c r="AQO335" s="1"/>
      <c r="AQP335" s="1"/>
      <c r="AQQ335" s="1"/>
      <c r="AQR335" s="1"/>
      <c r="AQS335" s="1"/>
      <c r="AQT335" s="1"/>
      <c r="AQU335" s="1"/>
      <c r="AQV335" s="1"/>
      <c r="AQW335" s="1"/>
      <c r="AQX335" s="1"/>
      <c r="AQY335" s="1"/>
      <c r="AQZ335" s="1"/>
      <c r="ARA335" s="1"/>
      <c r="ARB335" s="1"/>
      <c r="ARC335" s="1"/>
      <c r="ARD335" s="1"/>
      <c r="ARE335" s="1"/>
      <c r="ARF335" s="1"/>
      <c r="ARG335" s="1"/>
      <c r="ARH335" s="1"/>
      <c r="ARI335" s="1"/>
      <c r="ARJ335" s="1"/>
      <c r="ARK335" s="1"/>
      <c r="ARL335" s="1"/>
      <c r="ARM335" s="1"/>
      <c r="ARN335" s="1"/>
      <c r="ARO335" s="1"/>
      <c r="ARP335" s="1"/>
      <c r="ARQ335" s="1"/>
      <c r="ARR335" s="1"/>
      <c r="ARS335" s="1"/>
      <c r="ART335" s="1"/>
      <c r="ARU335" s="1"/>
      <c r="ARV335" s="1"/>
      <c r="ARW335" s="1"/>
      <c r="ARX335" s="1"/>
      <c r="ARY335" s="1"/>
      <c r="ARZ335" s="1"/>
      <c r="ASA335" s="1"/>
      <c r="ASB335" s="1"/>
      <c r="ASC335" s="1"/>
      <c r="ASD335" s="1"/>
      <c r="ASE335" s="1"/>
      <c r="ASF335" s="1"/>
      <c r="ASG335" s="1"/>
      <c r="ASH335" s="1"/>
      <c r="ASI335" s="1"/>
      <c r="ASJ335" s="1"/>
      <c r="ASK335" s="1"/>
      <c r="ASL335" s="1"/>
      <c r="ASM335" s="1"/>
      <c r="ASN335" s="1"/>
      <c r="ASO335" s="1"/>
      <c r="ASP335" s="1"/>
      <c r="ASQ335" s="1"/>
      <c r="ASR335" s="1"/>
      <c r="ASS335" s="1"/>
      <c r="AST335" s="1"/>
      <c r="ASU335" s="1"/>
      <c r="ASV335" s="1"/>
      <c r="ASW335" s="1"/>
      <c r="ASX335" s="1"/>
      <c r="ASY335" s="1"/>
      <c r="ASZ335" s="1"/>
      <c r="ATA335" s="1"/>
      <c r="ATB335" s="1"/>
      <c r="ATC335" s="1"/>
      <c r="ATD335" s="1"/>
      <c r="ATE335" s="1"/>
      <c r="ATF335" s="1"/>
      <c r="ATG335" s="1"/>
      <c r="ATH335" s="1"/>
      <c r="ATI335" s="1"/>
      <c r="ATJ335" s="1"/>
      <c r="ATK335" s="1"/>
      <c r="ATL335" s="1"/>
      <c r="ATM335" s="1"/>
      <c r="ATN335" s="1"/>
      <c r="ATO335" s="1"/>
      <c r="ATP335" s="1"/>
      <c r="ATQ335" s="1"/>
      <c r="ATR335" s="1"/>
      <c r="ATS335" s="1"/>
      <c r="ATT335" s="1"/>
      <c r="ATU335" s="1"/>
      <c r="ATV335" s="1"/>
      <c r="ATW335" s="1"/>
      <c r="ATX335" s="1"/>
      <c r="ATY335" s="1"/>
      <c r="ATZ335" s="1"/>
      <c r="AUA335" s="1"/>
      <c r="AUB335" s="1"/>
      <c r="AUC335" s="1"/>
      <c r="AUD335" s="1"/>
      <c r="AUE335" s="1"/>
      <c r="AUF335" s="1"/>
      <c r="AUG335" s="1"/>
      <c r="AUH335" s="1"/>
      <c r="AUI335" s="1"/>
      <c r="AUJ335" s="1"/>
      <c r="AUK335" s="1"/>
      <c r="AUL335" s="1"/>
      <c r="AUM335" s="1"/>
      <c r="AUN335" s="1"/>
      <c r="AUO335" s="1"/>
      <c r="AUP335" s="1"/>
      <c r="AUQ335" s="1"/>
      <c r="AUR335" s="1"/>
      <c r="AUS335" s="1"/>
      <c r="AUT335" s="1"/>
      <c r="AUU335" s="1"/>
      <c r="AUV335" s="1"/>
      <c r="AUW335" s="1"/>
      <c r="AUX335" s="1"/>
      <c r="AUY335" s="1"/>
      <c r="AUZ335" s="1"/>
      <c r="AVA335" s="1"/>
      <c r="AVB335" s="1"/>
      <c r="AVC335" s="1"/>
      <c r="AVD335" s="1"/>
      <c r="AVE335" s="1"/>
      <c r="AVF335" s="1"/>
      <c r="AVG335" s="1"/>
      <c r="AVH335" s="1"/>
      <c r="AVI335" s="1"/>
      <c r="AVJ335" s="1"/>
      <c r="AVK335" s="1"/>
      <c r="AVL335" s="1"/>
      <c r="AVM335" s="1"/>
      <c r="AVN335" s="1"/>
      <c r="AVO335" s="1"/>
      <c r="AVP335" s="1"/>
      <c r="AVQ335" s="1"/>
      <c r="AVR335" s="1"/>
      <c r="AVS335" s="1"/>
      <c r="AVT335" s="1"/>
      <c r="AVU335" s="1"/>
      <c r="AVV335" s="1"/>
      <c r="AVW335" s="1"/>
      <c r="AVX335" s="1"/>
      <c r="AVY335" s="1"/>
      <c r="AVZ335" s="1"/>
      <c r="AWA335" s="1"/>
      <c r="AWB335" s="1"/>
      <c r="AWC335" s="1"/>
      <c r="AWD335" s="1"/>
      <c r="AWE335" s="1"/>
      <c r="AWF335" s="1"/>
      <c r="AWG335" s="1"/>
      <c r="AWH335" s="1"/>
      <c r="AWI335" s="1"/>
      <c r="AWJ335" s="1"/>
      <c r="AWK335" s="1"/>
      <c r="AWL335" s="1"/>
      <c r="AWM335" s="1"/>
      <c r="AWN335" s="1"/>
      <c r="AWO335" s="1"/>
      <c r="AWP335" s="1"/>
      <c r="AWQ335" s="1"/>
      <c r="AWR335" s="1"/>
      <c r="AWS335" s="1"/>
      <c r="AWT335" s="1"/>
      <c r="AWU335" s="1"/>
      <c r="AWV335" s="1"/>
      <c r="AWW335" s="1"/>
      <c r="AWX335" s="1"/>
      <c r="AWY335" s="1"/>
      <c r="AWZ335" s="1"/>
      <c r="AXA335" s="1"/>
      <c r="AXB335" s="1"/>
      <c r="AXC335" s="1"/>
      <c r="AXD335" s="1"/>
      <c r="AXE335" s="1"/>
      <c r="AXF335" s="1"/>
      <c r="AXG335" s="1"/>
      <c r="AXH335" s="1"/>
      <c r="AXI335" s="1"/>
      <c r="AXJ335" s="1"/>
      <c r="AXK335" s="1"/>
      <c r="AXL335" s="1"/>
      <c r="AXM335" s="1"/>
      <c r="AXN335" s="1"/>
      <c r="AXO335" s="1"/>
      <c r="AXP335" s="1"/>
      <c r="AXQ335" s="1"/>
      <c r="AXR335" s="1"/>
      <c r="AXS335" s="1"/>
      <c r="AXT335" s="1"/>
      <c r="AXU335" s="1"/>
      <c r="AXV335" s="1"/>
      <c r="AXW335" s="1"/>
      <c r="AXX335" s="1"/>
      <c r="AXY335" s="1"/>
      <c r="AXZ335" s="1"/>
      <c r="AYA335" s="1"/>
      <c r="AYB335" s="1"/>
      <c r="AYC335" s="1"/>
      <c r="AYD335" s="1"/>
      <c r="AYE335" s="1"/>
      <c r="AYF335" s="1"/>
      <c r="AYG335" s="1"/>
      <c r="AYH335" s="1"/>
      <c r="AYI335" s="1"/>
      <c r="AYJ335" s="1"/>
      <c r="AYK335" s="1"/>
      <c r="AYL335" s="1"/>
      <c r="AYM335" s="1"/>
      <c r="AYN335" s="1"/>
      <c r="AYO335" s="1"/>
      <c r="AYP335" s="1"/>
      <c r="AYQ335" s="1"/>
      <c r="AYR335" s="1"/>
      <c r="AYS335" s="1"/>
      <c r="AYT335" s="1"/>
      <c r="AYU335" s="1"/>
      <c r="AYV335" s="1"/>
      <c r="AYW335" s="1"/>
      <c r="AYX335" s="1"/>
      <c r="AYY335" s="1"/>
      <c r="AYZ335" s="1"/>
      <c r="AZA335" s="1"/>
      <c r="AZB335" s="1"/>
      <c r="AZC335" s="1"/>
      <c r="AZD335" s="1"/>
      <c r="AZE335" s="1"/>
      <c r="AZF335" s="1"/>
      <c r="AZG335" s="1"/>
      <c r="AZH335" s="1"/>
      <c r="AZI335" s="1"/>
      <c r="AZJ335" s="1"/>
      <c r="AZK335" s="1"/>
      <c r="AZL335" s="1"/>
      <c r="AZM335" s="1"/>
      <c r="AZN335" s="1"/>
      <c r="AZO335" s="1"/>
      <c r="AZP335" s="1"/>
      <c r="AZQ335" s="1"/>
      <c r="AZR335" s="1"/>
      <c r="AZS335" s="1"/>
      <c r="AZT335" s="1"/>
      <c r="AZU335" s="1"/>
      <c r="AZV335" s="1"/>
      <c r="AZW335" s="1"/>
      <c r="AZX335" s="1"/>
      <c r="AZY335" s="1"/>
      <c r="AZZ335" s="1"/>
      <c r="BAA335" s="1"/>
      <c r="BAB335" s="1"/>
      <c r="BAC335" s="1"/>
      <c r="BAD335" s="1"/>
      <c r="BAE335" s="1"/>
      <c r="BAF335" s="1"/>
      <c r="BAG335" s="1"/>
      <c r="BAH335" s="1"/>
      <c r="BAI335" s="1"/>
      <c r="BAJ335" s="1"/>
      <c r="BAK335" s="1"/>
      <c r="BAL335" s="1"/>
      <c r="BAM335" s="1"/>
      <c r="BAN335" s="1"/>
      <c r="BAO335" s="1"/>
      <c r="BAP335" s="1"/>
      <c r="BAQ335" s="1"/>
      <c r="BAR335" s="1"/>
      <c r="BAS335" s="1"/>
      <c r="BAT335" s="1"/>
      <c r="BAU335" s="1"/>
      <c r="BAV335" s="1"/>
      <c r="BAW335" s="1"/>
      <c r="BAX335" s="1"/>
      <c r="BAY335" s="1"/>
      <c r="BAZ335" s="1"/>
      <c r="BBA335" s="1"/>
      <c r="BBB335" s="1"/>
      <c r="BBC335" s="1"/>
      <c r="BBD335" s="1"/>
      <c r="BBE335" s="1"/>
      <c r="BBF335" s="1"/>
      <c r="BBG335" s="1"/>
      <c r="BBH335" s="1"/>
      <c r="BBI335" s="1"/>
      <c r="BBJ335" s="1"/>
      <c r="BBK335" s="1"/>
      <c r="BBL335" s="1"/>
      <c r="BBM335" s="1"/>
      <c r="BBN335" s="1"/>
      <c r="BBO335" s="1"/>
      <c r="BBP335" s="1"/>
      <c r="BBQ335" s="1"/>
      <c r="BBR335" s="1"/>
      <c r="BBS335" s="1"/>
      <c r="BBT335" s="1"/>
      <c r="BBU335" s="1"/>
      <c r="BBV335" s="1"/>
      <c r="BBW335" s="1"/>
      <c r="BBX335" s="1"/>
      <c r="BBY335" s="1"/>
      <c r="BBZ335" s="1"/>
      <c r="BCA335" s="1"/>
      <c r="BCB335" s="1"/>
      <c r="BCC335" s="1"/>
      <c r="BCD335" s="1"/>
      <c r="BCE335" s="1"/>
      <c r="BCF335" s="1"/>
      <c r="BCG335" s="1"/>
      <c r="BCH335" s="1"/>
      <c r="BCI335" s="1"/>
      <c r="BCJ335" s="1"/>
      <c r="BCK335" s="1"/>
      <c r="BCL335" s="1"/>
      <c r="BCM335" s="1"/>
      <c r="BCN335" s="1"/>
      <c r="BCO335" s="1"/>
      <c r="BCP335" s="1"/>
      <c r="BCQ335" s="1"/>
      <c r="BCR335" s="1"/>
      <c r="BCS335" s="1"/>
      <c r="BCT335" s="1"/>
      <c r="BCU335" s="1"/>
      <c r="BCV335" s="1"/>
      <c r="BCW335" s="1"/>
      <c r="BCX335" s="1"/>
      <c r="BCY335" s="1"/>
      <c r="BCZ335" s="1"/>
      <c r="BDA335" s="1"/>
      <c r="BDB335" s="1"/>
      <c r="BDC335" s="1"/>
      <c r="BDD335" s="1"/>
      <c r="BDE335" s="1"/>
      <c r="BDF335" s="1"/>
      <c r="BDG335" s="1"/>
      <c r="BDH335" s="1"/>
      <c r="BDI335" s="1"/>
      <c r="BDJ335" s="1"/>
      <c r="BDK335" s="1"/>
      <c r="BDL335" s="1"/>
    </row>
    <row r="336" spans="1:1468" s="10" customFormat="1" x14ac:dyDescent="0.2">
      <c r="B336" s="10" t="s">
        <v>87</v>
      </c>
      <c r="C336" s="10">
        <v>66710</v>
      </c>
      <c r="E336" s="2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  <c r="OO336" s="1"/>
      <c r="OP336" s="1"/>
      <c r="OQ336" s="1"/>
      <c r="OR336" s="1"/>
      <c r="OS336" s="1"/>
      <c r="OT336" s="1"/>
      <c r="OU336" s="1"/>
      <c r="OV336" s="1"/>
      <c r="OW336" s="1"/>
      <c r="OX336" s="1"/>
      <c r="OY336" s="1"/>
      <c r="OZ336" s="1"/>
      <c r="PA336" s="1"/>
      <c r="PB336" s="1"/>
      <c r="PC336" s="1"/>
      <c r="PD336" s="1"/>
      <c r="PE336" s="1"/>
      <c r="PF336" s="1"/>
      <c r="PG336" s="1"/>
      <c r="PH336" s="1"/>
      <c r="PI336" s="1"/>
      <c r="PJ336" s="1"/>
      <c r="PK336" s="1"/>
      <c r="PL336" s="1"/>
      <c r="PM336" s="1"/>
      <c r="PN336" s="1"/>
      <c r="PO336" s="1"/>
      <c r="PP336" s="1"/>
      <c r="PQ336" s="1"/>
      <c r="PR336" s="1"/>
      <c r="PS336" s="1"/>
      <c r="PT336" s="1"/>
      <c r="PU336" s="1"/>
      <c r="PV336" s="1"/>
      <c r="PW336" s="1"/>
      <c r="PX336" s="1"/>
      <c r="PY336" s="1"/>
      <c r="PZ336" s="1"/>
      <c r="QA336" s="1"/>
      <c r="QB336" s="1"/>
      <c r="QC336" s="1"/>
      <c r="QD336" s="1"/>
      <c r="QE336" s="1"/>
      <c r="QF336" s="1"/>
      <c r="QG336" s="1"/>
      <c r="QH336" s="1"/>
      <c r="QI336" s="1"/>
      <c r="QJ336" s="1"/>
      <c r="QK336" s="1"/>
      <c r="QL336" s="1"/>
      <c r="QM336" s="1"/>
      <c r="QN336" s="1"/>
      <c r="QO336" s="1"/>
      <c r="QP336" s="1"/>
      <c r="QQ336" s="1"/>
      <c r="QR336" s="1"/>
      <c r="QS336" s="1"/>
      <c r="QT336" s="1"/>
      <c r="QU336" s="1"/>
      <c r="QV336" s="1"/>
      <c r="QW336" s="1"/>
      <c r="QX336" s="1"/>
      <c r="QY336" s="1"/>
      <c r="QZ336" s="1"/>
      <c r="RA336" s="1"/>
      <c r="RB336" s="1"/>
      <c r="RC336" s="1"/>
      <c r="RD336" s="1"/>
      <c r="RE336" s="1"/>
      <c r="RF336" s="1"/>
      <c r="RG336" s="1"/>
      <c r="RH336" s="1"/>
      <c r="RI336" s="1"/>
      <c r="RJ336" s="1"/>
      <c r="RK336" s="1"/>
      <c r="RL336" s="1"/>
      <c r="RM336" s="1"/>
      <c r="RN336" s="1"/>
      <c r="RO336" s="1"/>
      <c r="RP336" s="1"/>
      <c r="RQ336" s="1"/>
      <c r="RR336" s="1"/>
      <c r="RS336" s="1"/>
      <c r="RT336" s="1"/>
      <c r="RU336" s="1"/>
      <c r="RV336" s="1"/>
      <c r="RW336" s="1"/>
      <c r="RX336" s="1"/>
      <c r="RY336" s="1"/>
      <c r="RZ336" s="1"/>
      <c r="SA336" s="1"/>
      <c r="SB336" s="1"/>
      <c r="SC336" s="1"/>
      <c r="SD336" s="1"/>
      <c r="SE336" s="1"/>
      <c r="SF336" s="1"/>
      <c r="SG336" s="1"/>
      <c r="SH336" s="1"/>
      <c r="SI336" s="1"/>
      <c r="SJ336" s="1"/>
      <c r="SK336" s="1"/>
      <c r="SL336" s="1"/>
      <c r="SM336" s="1"/>
      <c r="SN336" s="1"/>
      <c r="SO336" s="1"/>
      <c r="SP336" s="1"/>
      <c r="SQ336" s="1"/>
      <c r="SR336" s="1"/>
      <c r="SS336" s="1"/>
      <c r="ST336" s="1"/>
      <c r="SU336" s="1"/>
      <c r="SV336" s="1"/>
      <c r="SW336" s="1"/>
      <c r="SX336" s="1"/>
      <c r="SY336" s="1"/>
      <c r="SZ336" s="1"/>
      <c r="TA336" s="1"/>
      <c r="TB336" s="1"/>
      <c r="TC336" s="1"/>
      <c r="TD336" s="1"/>
      <c r="TE336" s="1"/>
      <c r="TF336" s="1"/>
      <c r="TG336" s="1"/>
      <c r="TH336" s="1"/>
      <c r="TI336" s="1"/>
      <c r="TJ336" s="1"/>
      <c r="TK336" s="1"/>
      <c r="TL336" s="1"/>
      <c r="TM336" s="1"/>
      <c r="TN336" s="1"/>
      <c r="TO336" s="1"/>
      <c r="TP336" s="1"/>
      <c r="TQ336" s="1"/>
      <c r="TR336" s="1"/>
      <c r="TS336" s="1"/>
      <c r="TT336" s="1"/>
      <c r="TU336" s="1"/>
      <c r="TV336" s="1"/>
      <c r="TW336" s="1"/>
      <c r="TX336" s="1"/>
      <c r="TY336" s="1"/>
      <c r="TZ336" s="1"/>
      <c r="UA336" s="1"/>
      <c r="UB336" s="1"/>
      <c r="UC336" s="1"/>
      <c r="UD336" s="1"/>
      <c r="UE336" s="1"/>
      <c r="UF336" s="1"/>
      <c r="UG336" s="1"/>
      <c r="UH336" s="1"/>
      <c r="UI336" s="1"/>
      <c r="UJ336" s="1"/>
      <c r="UK336" s="1"/>
      <c r="UL336" s="1"/>
      <c r="UM336" s="1"/>
      <c r="UN336" s="1"/>
      <c r="UO336" s="1"/>
      <c r="UP336" s="1"/>
      <c r="UQ336" s="1"/>
      <c r="UR336" s="1"/>
      <c r="US336" s="1"/>
      <c r="UT336" s="1"/>
      <c r="UU336" s="1"/>
      <c r="UV336" s="1"/>
      <c r="UW336" s="1"/>
      <c r="UX336" s="1"/>
      <c r="UY336" s="1"/>
      <c r="UZ336" s="1"/>
      <c r="VA336" s="1"/>
      <c r="VB336" s="1"/>
      <c r="VC336" s="1"/>
      <c r="VD336" s="1"/>
      <c r="VE336" s="1"/>
      <c r="VF336" s="1"/>
      <c r="VG336" s="1"/>
      <c r="VH336" s="1"/>
      <c r="VI336" s="1"/>
      <c r="VJ336" s="1"/>
      <c r="VK336" s="1"/>
      <c r="VL336" s="1"/>
      <c r="VM336" s="1"/>
      <c r="VN336" s="1"/>
      <c r="VO336" s="1"/>
      <c r="VP336" s="1"/>
      <c r="VQ336" s="1"/>
      <c r="VR336" s="1"/>
      <c r="VS336" s="1"/>
      <c r="VT336" s="1"/>
      <c r="VU336" s="1"/>
      <c r="VV336" s="1"/>
      <c r="VW336" s="1"/>
      <c r="VX336" s="1"/>
      <c r="VY336" s="1"/>
      <c r="VZ336" s="1"/>
      <c r="WA336" s="1"/>
      <c r="WB336" s="1"/>
      <c r="WC336" s="1"/>
      <c r="WD336" s="1"/>
      <c r="WE336" s="1"/>
      <c r="WF336" s="1"/>
      <c r="WG336" s="1"/>
      <c r="WH336" s="1"/>
      <c r="WI336" s="1"/>
      <c r="WJ336" s="1"/>
      <c r="WK336" s="1"/>
      <c r="WL336" s="1"/>
      <c r="WM336" s="1"/>
      <c r="WN336" s="1"/>
      <c r="WO336" s="1"/>
      <c r="WP336" s="1"/>
      <c r="WQ336" s="1"/>
      <c r="WR336" s="1"/>
      <c r="WS336" s="1"/>
      <c r="WT336" s="1"/>
      <c r="WU336" s="1"/>
      <c r="WV336" s="1"/>
      <c r="WW336" s="1"/>
      <c r="WX336" s="1"/>
      <c r="WY336" s="1"/>
      <c r="WZ336" s="1"/>
      <c r="XA336" s="1"/>
      <c r="XB336" s="1"/>
      <c r="XC336" s="1"/>
      <c r="XD336" s="1"/>
      <c r="XE336" s="1"/>
      <c r="XF336" s="1"/>
      <c r="XG336" s="1"/>
      <c r="XH336" s="1"/>
      <c r="XI336" s="1"/>
      <c r="XJ336" s="1"/>
      <c r="XK336" s="1"/>
      <c r="XL336" s="1"/>
      <c r="XM336" s="1"/>
      <c r="XN336" s="1"/>
      <c r="XO336" s="1"/>
      <c r="XP336" s="1"/>
      <c r="XQ336" s="1"/>
      <c r="XR336" s="1"/>
      <c r="XS336" s="1"/>
      <c r="XT336" s="1"/>
      <c r="XU336" s="1"/>
      <c r="XV336" s="1"/>
      <c r="XW336" s="1"/>
      <c r="XX336" s="1"/>
      <c r="XY336" s="1"/>
      <c r="XZ336" s="1"/>
      <c r="YA336" s="1"/>
      <c r="YB336" s="1"/>
      <c r="YC336" s="1"/>
      <c r="YD336" s="1"/>
      <c r="YE336" s="1"/>
      <c r="YF336" s="1"/>
      <c r="YG336" s="1"/>
      <c r="YH336" s="1"/>
      <c r="YI336" s="1"/>
      <c r="YJ336" s="1"/>
      <c r="YK336" s="1"/>
      <c r="YL336" s="1"/>
      <c r="YM336" s="1"/>
      <c r="YN336" s="1"/>
      <c r="YO336" s="1"/>
      <c r="YP336" s="1"/>
      <c r="YQ336" s="1"/>
      <c r="YR336" s="1"/>
      <c r="YS336" s="1"/>
      <c r="YT336" s="1"/>
      <c r="YU336" s="1"/>
      <c r="YV336" s="1"/>
      <c r="YW336" s="1"/>
      <c r="YX336" s="1"/>
      <c r="YY336" s="1"/>
      <c r="YZ336" s="1"/>
      <c r="ZA336" s="1"/>
      <c r="ZB336" s="1"/>
      <c r="ZC336" s="1"/>
      <c r="ZD336" s="1"/>
      <c r="ZE336" s="1"/>
      <c r="ZF336" s="1"/>
      <c r="ZG336" s="1"/>
      <c r="ZH336" s="1"/>
      <c r="ZI336" s="1"/>
      <c r="ZJ336" s="1"/>
      <c r="ZK336" s="1"/>
      <c r="ZL336" s="1"/>
      <c r="ZM336" s="1"/>
      <c r="ZN336" s="1"/>
      <c r="ZO336" s="1"/>
      <c r="ZP336" s="1"/>
      <c r="ZQ336" s="1"/>
      <c r="ZR336" s="1"/>
      <c r="ZS336" s="1"/>
      <c r="ZT336" s="1"/>
      <c r="ZU336" s="1"/>
      <c r="ZV336" s="1"/>
      <c r="ZW336" s="1"/>
      <c r="ZX336" s="1"/>
      <c r="ZY336" s="1"/>
      <c r="ZZ336" s="1"/>
      <c r="AAA336" s="1"/>
      <c r="AAB336" s="1"/>
      <c r="AAC336" s="1"/>
      <c r="AAD336" s="1"/>
      <c r="AAE336" s="1"/>
      <c r="AAF336" s="1"/>
      <c r="AAG336" s="1"/>
      <c r="AAH336" s="1"/>
      <c r="AAI336" s="1"/>
      <c r="AAJ336" s="1"/>
      <c r="AAK336" s="1"/>
      <c r="AAL336" s="1"/>
      <c r="AAM336" s="1"/>
      <c r="AAN336" s="1"/>
      <c r="AAO336" s="1"/>
      <c r="AAP336" s="1"/>
      <c r="AAQ336" s="1"/>
      <c r="AAR336" s="1"/>
      <c r="AAS336" s="1"/>
      <c r="AAT336" s="1"/>
      <c r="AAU336" s="1"/>
      <c r="AAV336" s="1"/>
      <c r="AAW336" s="1"/>
      <c r="AAX336" s="1"/>
      <c r="AAY336" s="1"/>
      <c r="AAZ336" s="1"/>
      <c r="ABA336" s="1"/>
      <c r="ABB336" s="1"/>
      <c r="ABC336" s="1"/>
      <c r="ABD336" s="1"/>
      <c r="ABE336" s="1"/>
      <c r="ABF336" s="1"/>
      <c r="ABG336" s="1"/>
      <c r="ABH336" s="1"/>
      <c r="ABI336" s="1"/>
      <c r="ABJ336" s="1"/>
      <c r="ABK336" s="1"/>
      <c r="ABL336" s="1"/>
      <c r="ABM336" s="1"/>
      <c r="ABN336" s="1"/>
      <c r="ABO336" s="1"/>
      <c r="ABP336" s="1"/>
      <c r="ABQ336" s="1"/>
      <c r="ABR336" s="1"/>
      <c r="ABS336" s="1"/>
      <c r="ABT336" s="1"/>
      <c r="ABU336" s="1"/>
      <c r="ABV336" s="1"/>
      <c r="ABW336" s="1"/>
      <c r="ABX336" s="1"/>
      <c r="ABY336" s="1"/>
      <c r="ABZ336" s="1"/>
      <c r="ACA336" s="1"/>
      <c r="ACB336" s="1"/>
      <c r="ACC336" s="1"/>
      <c r="ACD336" s="1"/>
      <c r="ACE336" s="1"/>
      <c r="ACF336" s="1"/>
      <c r="ACG336" s="1"/>
      <c r="ACH336" s="1"/>
      <c r="ACI336" s="1"/>
      <c r="ACJ336" s="1"/>
      <c r="ACK336" s="1"/>
      <c r="ACL336" s="1"/>
      <c r="ACM336" s="1"/>
      <c r="ACN336" s="1"/>
      <c r="ACO336" s="1"/>
      <c r="ACP336" s="1"/>
      <c r="ACQ336" s="1"/>
      <c r="ACR336" s="1"/>
      <c r="ACS336" s="1"/>
      <c r="ACT336" s="1"/>
      <c r="ACU336" s="1"/>
      <c r="ACV336" s="1"/>
      <c r="ACW336" s="1"/>
      <c r="ACX336" s="1"/>
      <c r="ACY336" s="1"/>
      <c r="ACZ336" s="1"/>
      <c r="ADA336" s="1"/>
      <c r="ADB336" s="1"/>
      <c r="ADC336" s="1"/>
      <c r="ADD336" s="1"/>
      <c r="ADE336" s="1"/>
      <c r="ADF336" s="1"/>
      <c r="ADG336" s="1"/>
      <c r="ADH336" s="1"/>
      <c r="ADI336" s="1"/>
      <c r="ADJ336" s="1"/>
      <c r="ADK336" s="1"/>
      <c r="ADL336" s="1"/>
      <c r="ADM336" s="1"/>
      <c r="ADN336" s="1"/>
      <c r="ADO336" s="1"/>
      <c r="ADP336" s="1"/>
      <c r="ADQ336" s="1"/>
      <c r="ADR336" s="1"/>
      <c r="ADS336" s="1"/>
      <c r="ADT336" s="1"/>
      <c r="ADU336" s="1"/>
      <c r="ADV336" s="1"/>
      <c r="ADW336" s="1"/>
      <c r="ADX336" s="1"/>
      <c r="ADY336" s="1"/>
      <c r="ADZ336" s="1"/>
      <c r="AEA336" s="1"/>
      <c r="AEB336" s="1"/>
      <c r="AEC336" s="1"/>
      <c r="AED336" s="1"/>
      <c r="AEE336" s="1"/>
      <c r="AEF336" s="1"/>
      <c r="AEG336" s="1"/>
      <c r="AEH336" s="1"/>
      <c r="AEI336" s="1"/>
      <c r="AEJ336" s="1"/>
      <c r="AEK336" s="1"/>
      <c r="AEL336" s="1"/>
      <c r="AEM336" s="1"/>
      <c r="AEN336" s="1"/>
      <c r="AEO336" s="1"/>
      <c r="AEP336" s="1"/>
      <c r="AEQ336" s="1"/>
      <c r="AER336" s="1"/>
      <c r="AES336" s="1"/>
      <c r="AET336" s="1"/>
      <c r="AEU336" s="1"/>
      <c r="AEV336" s="1"/>
      <c r="AEW336" s="1"/>
      <c r="AEX336" s="1"/>
      <c r="AEY336" s="1"/>
      <c r="AEZ336" s="1"/>
      <c r="AFA336" s="1"/>
      <c r="AFB336" s="1"/>
      <c r="AFC336" s="1"/>
      <c r="AFD336" s="1"/>
      <c r="AFE336" s="1"/>
      <c r="AFF336" s="1"/>
      <c r="AFG336" s="1"/>
      <c r="AFH336" s="1"/>
      <c r="AFI336" s="1"/>
      <c r="AFJ336" s="1"/>
      <c r="AFK336" s="1"/>
      <c r="AFL336" s="1"/>
      <c r="AFM336" s="1"/>
      <c r="AFN336" s="1"/>
      <c r="AFO336" s="1"/>
      <c r="AFP336" s="1"/>
      <c r="AFQ336" s="1"/>
      <c r="AFR336" s="1"/>
      <c r="AFS336" s="1"/>
      <c r="AFT336" s="1"/>
      <c r="AFU336" s="1"/>
      <c r="AFV336" s="1"/>
      <c r="AFW336" s="1"/>
      <c r="AFX336" s="1"/>
      <c r="AFY336" s="1"/>
      <c r="AFZ336" s="1"/>
      <c r="AGA336" s="1"/>
      <c r="AGB336" s="1"/>
      <c r="AGC336" s="1"/>
      <c r="AGD336" s="1"/>
      <c r="AGE336" s="1"/>
      <c r="AGF336" s="1"/>
      <c r="AGG336" s="1"/>
      <c r="AGH336" s="1"/>
      <c r="AGI336" s="1"/>
      <c r="AGJ336" s="1"/>
      <c r="AGK336" s="1"/>
      <c r="AGL336" s="1"/>
      <c r="AGM336" s="1"/>
      <c r="AGN336" s="1"/>
      <c r="AGO336" s="1"/>
      <c r="AGP336" s="1"/>
      <c r="AGQ336" s="1"/>
      <c r="AGR336" s="1"/>
      <c r="AGS336" s="1"/>
      <c r="AGT336" s="1"/>
      <c r="AGU336" s="1"/>
      <c r="AGV336" s="1"/>
      <c r="AGW336" s="1"/>
      <c r="AGX336" s="1"/>
      <c r="AGY336" s="1"/>
      <c r="AGZ336" s="1"/>
      <c r="AHA336" s="1"/>
      <c r="AHB336" s="1"/>
      <c r="AHC336" s="1"/>
      <c r="AHD336" s="1"/>
      <c r="AHE336" s="1"/>
      <c r="AHF336" s="1"/>
      <c r="AHG336" s="1"/>
      <c r="AHH336" s="1"/>
      <c r="AHI336" s="1"/>
      <c r="AHJ336" s="1"/>
      <c r="AHK336" s="1"/>
      <c r="AHL336" s="1"/>
      <c r="AHM336" s="1"/>
      <c r="AHN336" s="1"/>
      <c r="AHO336" s="1"/>
      <c r="AHP336" s="1"/>
      <c r="AHQ336" s="1"/>
      <c r="AHR336" s="1"/>
      <c r="AHS336" s="1"/>
      <c r="AHT336" s="1"/>
      <c r="AHU336" s="1"/>
      <c r="AHV336" s="1"/>
      <c r="AHW336" s="1"/>
      <c r="AHX336" s="1"/>
      <c r="AHY336" s="1"/>
      <c r="AHZ336" s="1"/>
      <c r="AIA336" s="1"/>
      <c r="AIB336" s="1"/>
      <c r="AIC336" s="1"/>
      <c r="AID336" s="1"/>
      <c r="AIE336" s="1"/>
      <c r="AIF336" s="1"/>
      <c r="AIG336" s="1"/>
      <c r="AIH336" s="1"/>
      <c r="AII336" s="1"/>
      <c r="AIJ336" s="1"/>
      <c r="AIK336" s="1"/>
      <c r="AIL336" s="1"/>
      <c r="AIM336" s="1"/>
      <c r="AIN336" s="1"/>
      <c r="AIO336" s="1"/>
      <c r="AIP336" s="1"/>
      <c r="AIQ336" s="1"/>
      <c r="AIR336" s="1"/>
      <c r="AIS336" s="1"/>
      <c r="AIT336" s="1"/>
      <c r="AIU336" s="1"/>
      <c r="AIV336" s="1"/>
      <c r="AIW336" s="1"/>
      <c r="AIX336" s="1"/>
      <c r="AIY336" s="1"/>
      <c r="AIZ336" s="1"/>
      <c r="AJA336" s="1"/>
      <c r="AJB336" s="1"/>
      <c r="AJC336" s="1"/>
      <c r="AJD336" s="1"/>
      <c r="AJE336" s="1"/>
      <c r="AJF336" s="1"/>
      <c r="AJG336" s="1"/>
      <c r="AJH336" s="1"/>
      <c r="AJI336" s="1"/>
      <c r="AJJ336" s="1"/>
      <c r="AJK336" s="1"/>
      <c r="AJL336" s="1"/>
      <c r="AJM336" s="1"/>
      <c r="AJN336" s="1"/>
      <c r="AJO336" s="1"/>
      <c r="AJP336" s="1"/>
      <c r="AJQ336" s="1"/>
      <c r="AJR336" s="1"/>
      <c r="AJS336" s="1"/>
      <c r="AJT336" s="1"/>
      <c r="AJU336" s="1"/>
      <c r="AJV336" s="1"/>
      <c r="AJW336" s="1"/>
      <c r="AJX336" s="1"/>
      <c r="AJY336" s="1"/>
      <c r="AJZ336" s="1"/>
      <c r="AKA336" s="1"/>
      <c r="AKB336" s="1"/>
      <c r="AKC336" s="1"/>
      <c r="AKD336" s="1"/>
      <c r="AKE336" s="1"/>
      <c r="AKF336" s="1"/>
      <c r="AKG336" s="1"/>
      <c r="AKH336" s="1"/>
      <c r="AKI336" s="1"/>
      <c r="AKJ336" s="1"/>
      <c r="AKK336" s="1"/>
      <c r="AKL336" s="1"/>
      <c r="AKM336" s="1"/>
      <c r="AKN336" s="1"/>
      <c r="AKO336" s="1"/>
      <c r="AKP336" s="1"/>
      <c r="AKQ336" s="1"/>
      <c r="AKR336" s="1"/>
      <c r="AKS336" s="1"/>
      <c r="AKT336" s="1"/>
      <c r="AKU336" s="1"/>
      <c r="AKV336" s="1"/>
      <c r="AKW336" s="1"/>
      <c r="AKX336" s="1"/>
      <c r="AKY336" s="1"/>
      <c r="AKZ336" s="1"/>
      <c r="ALA336" s="1"/>
      <c r="ALB336" s="1"/>
      <c r="ALC336" s="1"/>
      <c r="ALD336" s="1"/>
      <c r="ALE336" s="1"/>
      <c r="ALF336" s="1"/>
      <c r="ALG336" s="1"/>
      <c r="ALH336" s="1"/>
      <c r="ALI336" s="1"/>
      <c r="ALJ336" s="1"/>
      <c r="ALK336" s="1"/>
      <c r="ALL336" s="1"/>
      <c r="ALM336" s="1"/>
      <c r="ALN336" s="1"/>
      <c r="ALO336" s="1"/>
      <c r="ALP336" s="1"/>
      <c r="ALQ336" s="1"/>
      <c r="ALR336" s="1"/>
      <c r="ALS336" s="1"/>
      <c r="ALT336" s="1"/>
      <c r="ALU336" s="1"/>
      <c r="ALV336" s="1"/>
      <c r="ALW336" s="1"/>
      <c r="ALX336" s="1"/>
      <c r="ALY336" s="1"/>
      <c r="ALZ336" s="1"/>
      <c r="AMA336" s="1"/>
      <c r="AMB336" s="1"/>
      <c r="AMC336" s="1"/>
      <c r="AMD336" s="1"/>
      <c r="AME336" s="1"/>
      <c r="AMF336" s="1"/>
      <c r="AMG336" s="1"/>
      <c r="AMH336" s="1"/>
      <c r="AMI336" s="1"/>
      <c r="AMJ336" s="1"/>
      <c r="AMK336" s="1"/>
      <c r="AML336" s="1"/>
      <c r="AMM336" s="1"/>
      <c r="AMN336" s="1"/>
      <c r="AMO336" s="1"/>
      <c r="AMP336" s="1"/>
      <c r="AMQ336" s="1"/>
      <c r="AMR336" s="1"/>
      <c r="AMS336" s="1"/>
      <c r="AMT336" s="1"/>
      <c r="AMU336" s="1"/>
      <c r="AMV336" s="1"/>
      <c r="AMW336" s="1"/>
      <c r="AMX336" s="1"/>
      <c r="AMY336" s="1"/>
      <c r="AMZ336" s="1"/>
      <c r="ANA336" s="1"/>
      <c r="ANB336" s="1"/>
      <c r="ANC336" s="1"/>
      <c r="AND336" s="1"/>
      <c r="ANE336" s="1"/>
      <c r="ANF336" s="1"/>
      <c r="ANG336" s="1"/>
      <c r="ANH336" s="1"/>
      <c r="ANI336" s="1"/>
      <c r="ANJ336" s="1"/>
      <c r="ANK336" s="1"/>
      <c r="ANL336" s="1"/>
      <c r="ANM336" s="1"/>
      <c r="ANN336" s="1"/>
      <c r="ANO336" s="1"/>
      <c r="ANP336" s="1"/>
      <c r="ANQ336" s="1"/>
      <c r="ANR336" s="1"/>
      <c r="ANS336" s="1"/>
      <c r="ANT336" s="1"/>
      <c r="ANU336" s="1"/>
      <c r="ANV336" s="1"/>
      <c r="ANW336" s="1"/>
      <c r="ANX336" s="1"/>
      <c r="ANY336" s="1"/>
      <c r="ANZ336" s="1"/>
      <c r="AOA336" s="1"/>
      <c r="AOB336" s="1"/>
      <c r="AOC336" s="1"/>
      <c r="AOD336" s="1"/>
      <c r="AOE336" s="1"/>
      <c r="AOF336" s="1"/>
      <c r="AOG336" s="1"/>
      <c r="AOH336" s="1"/>
      <c r="AOI336" s="1"/>
      <c r="AOJ336" s="1"/>
      <c r="AOK336" s="1"/>
      <c r="AOL336" s="1"/>
      <c r="AOM336" s="1"/>
      <c r="AON336" s="1"/>
      <c r="AOO336" s="1"/>
      <c r="AOP336" s="1"/>
      <c r="AOQ336" s="1"/>
      <c r="AOR336" s="1"/>
      <c r="AOS336" s="1"/>
      <c r="AOT336" s="1"/>
      <c r="AOU336" s="1"/>
      <c r="AOV336" s="1"/>
      <c r="AOW336" s="1"/>
      <c r="AOX336" s="1"/>
      <c r="AOY336" s="1"/>
      <c r="AOZ336" s="1"/>
      <c r="APA336" s="1"/>
      <c r="APB336" s="1"/>
      <c r="APC336" s="1"/>
      <c r="APD336" s="1"/>
      <c r="APE336" s="1"/>
      <c r="APF336" s="1"/>
      <c r="APG336" s="1"/>
      <c r="APH336" s="1"/>
      <c r="API336" s="1"/>
      <c r="APJ336" s="1"/>
      <c r="APK336" s="1"/>
      <c r="APL336" s="1"/>
      <c r="APM336" s="1"/>
      <c r="APN336" s="1"/>
      <c r="APO336" s="1"/>
      <c r="APP336" s="1"/>
      <c r="APQ336" s="1"/>
      <c r="APR336" s="1"/>
      <c r="APS336" s="1"/>
      <c r="APT336" s="1"/>
      <c r="APU336" s="1"/>
      <c r="APV336" s="1"/>
      <c r="APW336" s="1"/>
      <c r="APX336" s="1"/>
      <c r="APY336" s="1"/>
      <c r="APZ336" s="1"/>
      <c r="AQA336" s="1"/>
      <c r="AQB336" s="1"/>
      <c r="AQC336" s="1"/>
      <c r="AQD336" s="1"/>
      <c r="AQE336" s="1"/>
      <c r="AQF336" s="1"/>
      <c r="AQG336" s="1"/>
      <c r="AQH336" s="1"/>
      <c r="AQI336" s="1"/>
      <c r="AQJ336" s="1"/>
      <c r="AQK336" s="1"/>
      <c r="AQL336" s="1"/>
      <c r="AQM336" s="1"/>
      <c r="AQN336" s="1"/>
      <c r="AQO336" s="1"/>
      <c r="AQP336" s="1"/>
      <c r="AQQ336" s="1"/>
      <c r="AQR336" s="1"/>
      <c r="AQS336" s="1"/>
      <c r="AQT336" s="1"/>
      <c r="AQU336" s="1"/>
      <c r="AQV336" s="1"/>
      <c r="AQW336" s="1"/>
      <c r="AQX336" s="1"/>
      <c r="AQY336" s="1"/>
      <c r="AQZ336" s="1"/>
      <c r="ARA336" s="1"/>
      <c r="ARB336" s="1"/>
      <c r="ARC336" s="1"/>
      <c r="ARD336" s="1"/>
      <c r="ARE336" s="1"/>
      <c r="ARF336" s="1"/>
      <c r="ARG336" s="1"/>
      <c r="ARH336" s="1"/>
      <c r="ARI336" s="1"/>
      <c r="ARJ336" s="1"/>
      <c r="ARK336" s="1"/>
      <c r="ARL336" s="1"/>
      <c r="ARM336" s="1"/>
      <c r="ARN336" s="1"/>
      <c r="ARO336" s="1"/>
      <c r="ARP336" s="1"/>
      <c r="ARQ336" s="1"/>
      <c r="ARR336" s="1"/>
      <c r="ARS336" s="1"/>
      <c r="ART336" s="1"/>
      <c r="ARU336" s="1"/>
      <c r="ARV336" s="1"/>
      <c r="ARW336" s="1"/>
      <c r="ARX336" s="1"/>
      <c r="ARY336" s="1"/>
      <c r="ARZ336" s="1"/>
      <c r="ASA336" s="1"/>
      <c r="ASB336" s="1"/>
      <c r="ASC336" s="1"/>
      <c r="ASD336" s="1"/>
      <c r="ASE336" s="1"/>
      <c r="ASF336" s="1"/>
      <c r="ASG336" s="1"/>
      <c r="ASH336" s="1"/>
      <c r="ASI336" s="1"/>
      <c r="ASJ336" s="1"/>
      <c r="ASK336" s="1"/>
      <c r="ASL336" s="1"/>
      <c r="ASM336" s="1"/>
      <c r="ASN336" s="1"/>
      <c r="ASO336" s="1"/>
      <c r="ASP336" s="1"/>
      <c r="ASQ336" s="1"/>
      <c r="ASR336" s="1"/>
      <c r="ASS336" s="1"/>
      <c r="AST336" s="1"/>
      <c r="ASU336" s="1"/>
      <c r="ASV336" s="1"/>
      <c r="ASW336" s="1"/>
      <c r="ASX336" s="1"/>
      <c r="ASY336" s="1"/>
      <c r="ASZ336" s="1"/>
      <c r="ATA336" s="1"/>
      <c r="ATB336" s="1"/>
      <c r="ATC336" s="1"/>
      <c r="ATD336" s="1"/>
      <c r="ATE336" s="1"/>
      <c r="ATF336" s="1"/>
      <c r="ATG336" s="1"/>
      <c r="ATH336" s="1"/>
      <c r="ATI336" s="1"/>
      <c r="ATJ336" s="1"/>
      <c r="ATK336" s="1"/>
      <c r="ATL336" s="1"/>
      <c r="ATM336" s="1"/>
      <c r="ATN336" s="1"/>
      <c r="ATO336" s="1"/>
      <c r="ATP336" s="1"/>
      <c r="ATQ336" s="1"/>
      <c r="ATR336" s="1"/>
      <c r="ATS336" s="1"/>
      <c r="ATT336" s="1"/>
      <c r="ATU336" s="1"/>
      <c r="ATV336" s="1"/>
      <c r="ATW336" s="1"/>
      <c r="ATX336" s="1"/>
      <c r="ATY336" s="1"/>
      <c r="ATZ336" s="1"/>
      <c r="AUA336" s="1"/>
      <c r="AUB336" s="1"/>
      <c r="AUC336" s="1"/>
      <c r="AUD336" s="1"/>
      <c r="AUE336" s="1"/>
      <c r="AUF336" s="1"/>
      <c r="AUG336" s="1"/>
      <c r="AUH336" s="1"/>
      <c r="AUI336" s="1"/>
      <c r="AUJ336" s="1"/>
      <c r="AUK336" s="1"/>
      <c r="AUL336" s="1"/>
      <c r="AUM336" s="1"/>
      <c r="AUN336" s="1"/>
      <c r="AUO336" s="1"/>
      <c r="AUP336" s="1"/>
      <c r="AUQ336" s="1"/>
      <c r="AUR336" s="1"/>
      <c r="AUS336" s="1"/>
      <c r="AUT336" s="1"/>
      <c r="AUU336" s="1"/>
      <c r="AUV336" s="1"/>
      <c r="AUW336" s="1"/>
      <c r="AUX336" s="1"/>
      <c r="AUY336" s="1"/>
      <c r="AUZ336" s="1"/>
      <c r="AVA336" s="1"/>
      <c r="AVB336" s="1"/>
      <c r="AVC336" s="1"/>
      <c r="AVD336" s="1"/>
      <c r="AVE336" s="1"/>
      <c r="AVF336" s="1"/>
      <c r="AVG336" s="1"/>
      <c r="AVH336" s="1"/>
      <c r="AVI336" s="1"/>
      <c r="AVJ336" s="1"/>
      <c r="AVK336" s="1"/>
      <c r="AVL336" s="1"/>
      <c r="AVM336" s="1"/>
      <c r="AVN336" s="1"/>
      <c r="AVO336" s="1"/>
      <c r="AVP336" s="1"/>
      <c r="AVQ336" s="1"/>
      <c r="AVR336" s="1"/>
      <c r="AVS336" s="1"/>
      <c r="AVT336" s="1"/>
      <c r="AVU336" s="1"/>
      <c r="AVV336" s="1"/>
      <c r="AVW336" s="1"/>
      <c r="AVX336" s="1"/>
      <c r="AVY336" s="1"/>
      <c r="AVZ336" s="1"/>
      <c r="AWA336" s="1"/>
      <c r="AWB336" s="1"/>
      <c r="AWC336" s="1"/>
      <c r="AWD336" s="1"/>
      <c r="AWE336" s="1"/>
      <c r="AWF336" s="1"/>
      <c r="AWG336" s="1"/>
      <c r="AWH336" s="1"/>
      <c r="AWI336" s="1"/>
      <c r="AWJ336" s="1"/>
      <c r="AWK336" s="1"/>
      <c r="AWL336" s="1"/>
      <c r="AWM336" s="1"/>
      <c r="AWN336" s="1"/>
      <c r="AWO336" s="1"/>
      <c r="AWP336" s="1"/>
      <c r="AWQ336" s="1"/>
      <c r="AWR336" s="1"/>
      <c r="AWS336" s="1"/>
      <c r="AWT336" s="1"/>
      <c r="AWU336" s="1"/>
      <c r="AWV336" s="1"/>
      <c r="AWW336" s="1"/>
      <c r="AWX336" s="1"/>
      <c r="AWY336" s="1"/>
      <c r="AWZ336" s="1"/>
      <c r="AXA336" s="1"/>
      <c r="AXB336" s="1"/>
      <c r="AXC336" s="1"/>
      <c r="AXD336" s="1"/>
      <c r="AXE336" s="1"/>
      <c r="AXF336" s="1"/>
      <c r="AXG336" s="1"/>
      <c r="AXH336" s="1"/>
      <c r="AXI336" s="1"/>
      <c r="AXJ336" s="1"/>
      <c r="AXK336" s="1"/>
      <c r="AXL336" s="1"/>
      <c r="AXM336" s="1"/>
      <c r="AXN336" s="1"/>
      <c r="AXO336" s="1"/>
      <c r="AXP336" s="1"/>
      <c r="AXQ336" s="1"/>
      <c r="AXR336" s="1"/>
      <c r="AXS336" s="1"/>
      <c r="AXT336" s="1"/>
      <c r="AXU336" s="1"/>
      <c r="AXV336" s="1"/>
      <c r="AXW336" s="1"/>
      <c r="AXX336" s="1"/>
      <c r="AXY336" s="1"/>
      <c r="AXZ336" s="1"/>
      <c r="AYA336" s="1"/>
      <c r="AYB336" s="1"/>
      <c r="AYC336" s="1"/>
      <c r="AYD336" s="1"/>
      <c r="AYE336" s="1"/>
      <c r="AYF336" s="1"/>
      <c r="AYG336" s="1"/>
      <c r="AYH336" s="1"/>
      <c r="AYI336" s="1"/>
      <c r="AYJ336" s="1"/>
      <c r="AYK336" s="1"/>
      <c r="AYL336" s="1"/>
      <c r="AYM336" s="1"/>
      <c r="AYN336" s="1"/>
      <c r="AYO336" s="1"/>
      <c r="AYP336" s="1"/>
      <c r="AYQ336" s="1"/>
      <c r="AYR336" s="1"/>
      <c r="AYS336" s="1"/>
      <c r="AYT336" s="1"/>
      <c r="AYU336" s="1"/>
      <c r="AYV336" s="1"/>
      <c r="AYW336" s="1"/>
      <c r="AYX336" s="1"/>
      <c r="AYY336" s="1"/>
      <c r="AYZ336" s="1"/>
      <c r="AZA336" s="1"/>
      <c r="AZB336" s="1"/>
      <c r="AZC336" s="1"/>
      <c r="AZD336" s="1"/>
      <c r="AZE336" s="1"/>
      <c r="AZF336" s="1"/>
      <c r="AZG336" s="1"/>
      <c r="AZH336" s="1"/>
      <c r="AZI336" s="1"/>
      <c r="AZJ336" s="1"/>
      <c r="AZK336" s="1"/>
      <c r="AZL336" s="1"/>
      <c r="AZM336" s="1"/>
      <c r="AZN336" s="1"/>
      <c r="AZO336" s="1"/>
      <c r="AZP336" s="1"/>
      <c r="AZQ336" s="1"/>
      <c r="AZR336" s="1"/>
      <c r="AZS336" s="1"/>
      <c r="AZT336" s="1"/>
      <c r="AZU336" s="1"/>
      <c r="AZV336" s="1"/>
      <c r="AZW336" s="1"/>
      <c r="AZX336" s="1"/>
      <c r="AZY336" s="1"/>
      <c r="AZZ336" s="1"/>
      <c r="BAA336" s="1"/>
      <c r="BAB336" s="1"/>
      <c r="BAC336" s="1"/>
      <c r="BAD336" s="1"/>
      <c r="BAE336" s="1"/>
      <c r="BAF336" s="1"/>
      <c r="BAG336" s="1"/>
      <c r="BAH336" s="1"/>
      <c r="BAI336" s="1"/>
      <c r="BAJ336" s="1"/>
      <c r="BAK336" s="1"/>
      <c r="BAL336" s="1"/>
      <c r="BAM336" s="1"/>
      <c r="BAN336" s="1"/>
      <c r="BAO336" s="1"/>
      <c r="BAP336" s="1"/>
      <c r="BAQ336" s="1"/>
      <c r="BAR336" s="1"/>
      <c r="BAS336" s="1"/>
      <c r="BAT336" s="1"/>
      <c r="BAU336" s="1"/>
      <c r="BAV336" s="1"/>
      <c r="BAW336" s="1"/>
      <c r="BAX336" s="1"/>
      <c r="BAY336" s="1"/>
      <c r="BAZ336" s="1"/>
      <c r="BBA336" s="1"/>
      <c r="BBB336" s="1"/>
      <c r="BBC336" s="1"/>
      <c r="BBD336" s="1"/>
      <c r="BBE336" s="1"/>
      <c r="BBF336" s="1"/>
      <c r="BBG336" s="1"/>
      <c r="BBH336" s="1"/>
      <c r="BBI336" s="1"/>
      <c r="BBJ336" s="1"/>
      <c r="BBK336" s="1"/>
      <c r="BBL336" s="1"/>
      <c r="BBM336" s="1"/>
      <c r="BBN336" s="1"/>
      <c r="BBO336" s="1"/>
      <c r="BBP336" s="1"/>
      <c r="BBQ336" s="1"/>
      <c r="BBR336" s="1"/>
      <c r="BBS336" s="1"/>
      <c r="BBT336" s="1"/>
      <c r="BBU336" s="1"/>
      <c r="BBV336" s="1"/>
      <c r="BBW336" s="1"/>
      <c r="BBX336" s="1"/>
      <c r="BBY336" s="1"/>
      <c r="BBZ336" s="1"/>
      <c r="BCA336" s="1"/>
      <c r="BCB336" s="1"/>
      <c r="BCC336" s="1"/>
      <c r="BCD336" s="1"/>
      <c r="BCE336" s="1"/>
      <c r="BCF336" s="1"/>
      <c r="BCG336" s="1"/>
      <c r="BCH336" s="1"/>
      <c r="BCI336" s="1"/>
      <c r="BCJ336" s="1"/>
      <c r="BCK336" s="1"/>
      <c r="BCL336" s="1"/>
      <c r="BCM336" s="1"/>
      <c r="BCN336" s="1"/>
      <c r="BCO336" s="1"/>
      <c r="BCP336" s="1"/>
      <c r="BCQ336" s="1"/>
      <c r="BCR336" s="1"/>
      <c r="BCS336" s="1"/>
      <c r="BCT336" s="1"/>
      <c r="BCU336" s="1"/>
      <c r="BCV336" s="1"/>
      <c r="BCW336" s="1"/>
      <c r="BCX336" s="1"/>
      <c r="BCY336" s="1"/>
      <c r="BCZ336" s="1"/>
      <c r="BDA336" s="1"/>
      <c r="BDB336" s="1"/>
      <c r="BDC336" s="1"/>
      <c r="BDD336" s="1"/>
      <c r="BDE336" s="1"/>
      <c r="BDF336" s="1"/>
      <c r="BDG336" s="1"/>
      <c r="BDH336" s="1"/>
      <c r="BDI336" s="1"/>
      <c r="BDJ336" s="1"/>
      <c r="BDK336" s="1"/>
      <c r="BDL336" s="1"/>
    </row>
    <row r="337" spans="2:1468" s="10" customFormat="1" x14ac:dyDescent="0.2">
      <c r="B337" s="10" t="s">
        <v>88</v>
      </c>
      <c r="C337" s="10">
        <v>6000</v>
      </c>
      <c r="E337" s="2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  <c r="AFO337" s="1"/>
      <c r="AFP337" s="1"/>
      <c r="AFQ337" s="1"/>
      <c r="AFR337" s="1"/>
      <c r="AFS337" s="1"/>
      <c r="AFT337" s="1"/>
      <c r="AFU337" s="1"/>
      <c r="AFV337" s="1"/>
      <c r="AFW337" s="1"/>
      <c r="AFX337" s="1"/>
      <c r="AFY337" s="1"/>
      <c r="AFZ337" s="1"/>
      <c r="AGA337" s="1"/>
      <c r="AGB337" s="1"/>
      <c r="AGC337" s="1"/>
      <c r="AGD337" s="1"/>
      <c r="AGE337" s="1"/>
      <c r="AGF337" s="1"/>
      <c r="AGG337" s="1"/>
      <c r="AGH337" s="1"/>
      <c r="AGI337" s="1"/>
      <c r="AGJ337" s="1"/>
      <c r="AGK337" s="1"/>
      <c r="AGL337" s="1"/>
      <c r="AGM337" s="1"/>
      <c r="AGN337" s="1"/>
      <c r="AGO337" s="1"/>
      <c r="AGP337" s="1"/>
      <c r="AGQ337" s="1"/>
      <c r="AGR337" s="1"/>
      <c r="AGS337" s="1"/>
      <c r="AGT337" s="1"/>
      <c r="AGU337" s="1"/>
      <c r="AGV337" s="1"/>
      <c r="AGW337" s="1"/>
      <c r="AGX337" s="1"/>
      <c r="AGY337" s="1"/>
      <c r="AGZ337" s="1"/>
      <c r="AHA337" s="1"/>
      <c r="AHB337" s="1"/>
      <c r="AHC337" s="1"/>
      <c r="AHD337" s="1"/>
      <c r="AHE337" s="1"/>
      <c r="AHF337" s="1"/>
      <c r="AHG337" s="1"/>
      <c r="AHH337" s="1"/>
      <c r="AHI337" s="1"/>
      <c r="AHJ337" s="1"/>
      <c r="AHK337" s="1"/>
      <c r="AHL337" s="1"/>
      <c r="AHM337" s="1"/>
      <c r="AHN337" s="1"/>
      <c r="AHO337" s="1"/>
      <c r="AHP337" s="1"/>
      <c r="AHQ337" s="1"/>
      <c r="AHR337" s="1"/>
      <c r="AHS337" s="1"/>
      <c r="AHT337" s="1"/>
      <c r="AHU337" s="1"/>
      <c r="AHV337" s="1"/>
      <c r="AHW337" s="1"/>
      <c r="AHX337" s="1"/>
      <c r="AHY337" s="1"/>
      <c r="AHZ337" s="1"/>
      <c r="AIA337" s="1"/>
      <c r="AIB337" s="1"/>
      <c r="AIC337" s="1"/>
      <c r="AID337" s="1"/>
      <c r="AIE337" s="1"/>
      <c r="AIF337" s="1"/>
      <c r="AIG337" s="1"/>
      <c r="AIH337" s="1"/>
      <c r="AII337" s="1"/>
      <c r="AIJ337" s="1"/>
      <c r="AIK337" s="1"/>
      <c r="AIL337" s="1"/>
      <c r="AIM337" s="1"/>
      <c r="AIN337" s="1"/>
      <c r="AIO337" s="1"/>
      <c r="AIP337" s="1"/>
      <c r="AIQ337" s="1"/>
      <c r="AIR337" s="1"/>
      <c r="AIS337" s="1"/>
      <c r="AIT337" s="1"/>
      <c r="AIU337" s="1"/>
      <c r="AIV337" s="1"/>
      <c r="AIW337" s="1"/>
      <c r="AIX337" s="1"/>
      <c r="AIY337" s="1"/>
      <c r="AIZ337" s="1"/>
      <c r="AJA337" s="1"/>
      <c r="AJB337" s="1"/>
      <c r="AJC337" s="1"/>
      <c r="AJD337" s="1"/>
      <c r="AJE337" s="1"/>
      <c r="AJF337" s="1"/>
      <c r="AJG337" s="1"/>
      <c r="AJH337" s="1"/>
      <c r="AJI337" s="1"/>
      <c r="AJJ337" s="1"/>
      <c r="AJK337" s="1"/>
      <c r="AJL337" s="1"/>
      <c r="AJM337" s="1"/>
      <c r="AJN337" s="1"/>
      <c r="AJO337" s="1"/>
      <c r="AJP337" s="1"/>
      <c r="AJQ337" s="1"/>
      <c r="AJR337" s="1"/>
      <c r="AJS337" s="1"/>
      <c r="AJT337" s="1"/>
      <c r="AJU337" s="1"/>
      <c r="AJV337" s="1"/>
      <c r="AJW337" s="1"/>
      <c r="AJX337" s="1"/>
      <c r="AJY337" s="1"/>
      <c r="AJZ337" s="1"/>
      <c r="AKA337" s="1"/>
      <c r="AKB337" s="1"/>
      <c r="AKC337" s="1"/>
      <c r="AKD337" s="1"/>
      <c r="AKE337" s="1"/>
      <c r="AKF337" s="1"/>
      <c r="AKG337" s="1"/>
      <c r="AKH337" s="1"/>
      <c r="AKI337" s="1"/>
      <c r="AKJ337" s="1"/>
      <c r="AKK337" s="1"/>
      <c r="AKL337" s="1"/>
      <c r="AKM337" s="1"/>
      <c r="AKN337" s="1"/>
      <c r="AKO337" s="1"/>
      <c r="AKP337" s="1"/>
      <c r="AKQ337" s="1"/>
      <c r="AKR337" s="1"/>
      <c r="AKS337" s="1"/>
      <c r="AKT337" s="1"/>
      <c r="AKU337" s="1"/>
      <c r="AKV337" s="1"/>
      <c r="AKW337" s="1"/>
      <c r="AKX337" s="1"/>
      <c r="AKY337" s="1"/>
      <c r="AKZ337" s="1"/>
      <c r="ALA337" s="1"/>
      <c r="ALB337" s="1"/>
      <c r="ALC337" s="1"/>
      <c r="ALD337" s="1"/>
      <c r="ALE337" s="1"/>
      <c r="ALF337" s="1"/>
      <c r="ALG337" s="1"/>
      <c r="ALH337" s="1"/>
      <c r="ALI337" s="1"/>
      <c r="ALJ337" s="1"/>
      <c r="ALK337" s="1"/>
      <c r="ALL337" s="1"/>
      <c r="ALM337" s="1"/>
      <c r="ALN337" s="1"/>
      <c r="ALO337" s="1"/>
      <c r="ALP337" s="1"/>
      <c r="ALQ337" s="1"/>
      <c r="ALR337" s="1"/>
      <c r="ALS337" s="1"/>
      <c r="ALT337" s="1"/>
      <c r="ALU337" s="1"/>
      <c r="ALV337" s="1"/>
      <c r="ALW337" s="1"/>
      <c r="ALX337" s="1"/>
      <c r="ALY337" s="1"/>
      <c r="ALZ337" s="1"/>
      <c r="AMA337" s="1"/>
      <c r="AMB337" s="1"/>
      <c r="AMC337" s="1"/>
      <c r="AMD337" s="1"/>
      <c r="AME337" s="1"/>
      <c r="AMF337" s="1"/>
      <c r="AMG337" s="1"/>
      <c r="AMH337" s="1"/>
      <c r="AMI337" s="1"/>
      <c r="AMJ337" s="1"/>
      <c r="AMK337" s="1"/>
      <c r="AML337" s="1"/>
      <c r="AMM337" s="1"/>
      <c r="AMN337" s="1"/>
      <c r="AMO337" s="1"/>
      <c r="AMP337" s="1"/>
      <c r="AMQ337" s="1"/>
      <c r="AMR337" s="1"/>
      <c r="AMS337" s="1"/>
      <c r="AMT337" s="1"/>
      <c r="AMU337" s="1"/>
      <c r="AMV337" s="1"/>
      <c r="AMW337" s="1"/>
      <c r="AMX337" s="1"/>
      <c r="AMY337" s="1"/>
      <c r="AMZ337" s="1"/>
      <c r="ANA337" s="1"/>
      <c r="ANB337" s="1"/>
      <c r="ANC337" s="1"/>
      <c r="AND337" s="1"/>
      <c r="ANE337" s="1"/>
      <c r="ANF337" s="1"/>
      <c r="ANG337" s="1"/>
      <c r="ANH337" s="1"/>
      <c r="ANI337" s="1"/>
      <c r="ANJ337" s="1"/>
      <c r="ANK337" s="1"/>
      <c r="ANL337" s="1"/>
      <c r="ANM337" s="1"/>
      <c r="ANN337" s="1"/>
      <c r="ANO337" s="1"/>
      <c r="ANP337" s="1"/>
      <c r="ANQ337" s="1"/>
      <c r="ANR337" s="1"/>
      <c r="ANS337" s="1"/>
      <c r="ANT337" s="1"/>
      <c r="ANU337" s="1"/>
      <c r="ANV337" s="1"/>
      <c r="ANW337" s="1"/>
      <c r="ANX337" s="1"/>
      <c r="ANY337" s="1"/>
      <c r="ANZ337" s="1"/>
      <c r="AOA337" s="1"/>
      <c r="AOB337" s="1"/>
      <c r="AOC337" s="1"/>
      <c r="AOD337" s="1"/>
      <c r="AOE337" s="1"/>
      <c r="AOF337" s="1"/>
      <c r="AOG337" s="1"/>
      <c r="AOH337" s="1"/>
      <c r="AOI337" s="1"/>
      <c r="AOJ337" s="1"/>
      <c r="AOK337" s="1"/>
      <c r="AOL337" s="1"/>
      <c r="AOM337" s="1"/>
      <c r="AON337" s="1"/>
      <c r="AOO337" s="1"/>
      <c r="AOP337" s="1"/>
      <c r="AOQ337" s="1"/>
      <c r="AOR337" s="1"/>
      <c r="AOS337" s="1"/>
      <c r="AOT337" s="1"/>
      <c r="AOU337" s="1"/>
      <c r="AOV337" s="1"/>
      <c r="AOW337" s="1"/>
      <c r="AOX337" s="1"/>
      <c r="AOY337" s="1"/>
      <c r="AOZ337" s="1"/>
      <c r="APA337" s="1"/>
      <c r="APB337" s="1"/>
      <c r="APC337" s="1"/>
      <c r="APD337" s="1"/>
      <c r="APE337" s="1"/>
      <c r="APF337" s="1"/>
      <c r="APG337" s="1"/>
      <c r="APH337" s="1"/>
      <c r="API337" s="1"/>
      <c r="APJ337" s="1"/>
      <c r="APK337" s="1"/>
      <c r="APL337" s="1"/>
      <c r="APM337" s="1"/>
      <c r="APN337" s="1"/>
      <c r="APO337" s="1"/>
      <c r="APP337" s="1"/>
      <c r="APQ337" s="1"/>
      <c r="APR337" s="1"/>
      <c r="APS337" s="1"/>
      <c r="APT337" s="1"/>
      <c r="APU337" s="1"/>
      <c r="APV337" s="1"/>
      <c r="APW337" s="1"/>
      <c r="APX337" s="1"/>
      <c r="APY337" s="1"/>
      <c r="APZ337" s="1"/>
      <c r="AQA337" s="1"/>
      <c r="AQB337" s="1"/>
      <c r="AQC337" s="1"/>
      <c r="AQD337" s="1"/>
      <c r="AQE337" s="1"/>
      <c r="AQF337" s="1"/>
      <c r="AQG337" s="1"/>
      <c r="AQH337" s="1"/>
      <c r="AQI337" s="1"/>
      <c r="AQJ337" s="1"/>
      <c r="AQK337" s="1"/>
      <c r="AQL337" s="1"/>
      <c r="AQM337" s="1"/>
      <c r="AQN337" s="1"/>
      <c r="AQO337" s="1"/>
      <c r="AQP337" s="1"/>
      <c r="AQQ337" s="1"/>
      <c r="AQR337" s="1"/>
      <c r="AQS337" s="1"/>
      <c r="AQT337" s="1"/>
      <c r="AQU337" s="1"/>
      <c r="AQV337" s="1"/>
      <c r="AQW337" s="1"/>
      <c r="AQX337" s="1"/>
      <c r="AQY337" s="1"/>
      <c r="AQZ337" s="1"/>
      <c r="ARA337" s="1"/>
      <c r="ARB337" s="1"/>
      <c r="ARC337" s="1"/>
      <c r="ARD337" s="1"/>
      <c r="ARE337" s="1"/>
      <c r="ARF337" s="1"/>
      <c r="ARG337" s="1"/>
      <c r="ARH337" s="1"/>
      <c r="ARI337" s="1"/>
      <c r="ARJ337" s="1"/>
      <c r="ARK337" s="1"/>
      <c r="ARL337" s="1"/>
      <c r="ARM337" s="1"/>
      <c r="ARN337" s="1"/>
      <c r="ARO337" s="1"/>
      <c r="ARP337" s="1"/>
      <c r="ARQ337" s="1"/>
      <c r="ARR337" s="1"/>
      <c r="ARS337" s="1"/>
      <c r="ART337" s="1"/>
      <c r="ARU337" s="1"/>
      <c r="ARV337" s="1"/>
      <c r="ARW337" s="1"/>
      <c r="ARX337" s="1"/>
      <c r="ARY337" s="1"/>
      <c r="ARZ337" s="1"/>
      <c r="ASA337" s="1"/>
      <c r="ASB337" s="1"/>
      <c r="ASC337" s="1"/>
      <c r="ASD337" s="1"/>
      <c r="ASE337" s="1"/>
      <c r="ASF337" s="1"/>
      <c r="ASG337" s="1"/>
      <c r="ASH337" s="1"/>
      <c r="ASI337" s="1"/>
      <c r="ASJ337" s="1"/>
      <c r="ASK337" s="1"/>
      <c r="ASL337" s="1"/>
      <c r="ASM337" s="1"/>
      <c r="ASN337" s="1"/>
      <c r="ASO337" s="1"/>
      <c r="ASP337" s="1"/>
      <c r="ASQ337" s="1"/>
      <c r="ASR337" s="1"/>
      <c r="ASS337" s="1"/>
      <c r="AST337" s="1"/>
      <c r="ASU337" s="1"/>
      <c r="ASV337" s="1"/>
      <c r="ASW337" s="1"/>
      <c r="ASX337" s="1"/>
      <c r="ASY337" s="1"/>
      <c r="ASZ337" s="1"/>
      <c r="ATA337" s="1"/>
      <c r="ATB337" s="1"/>
      <c r="ATC337" s="1"/>
      <c r="ATD337" s="1"/>
      <c r="ATE337" s="1"/>
      <c r="ATF337" s="1"/>
      <c r="ATG337" s="1"/>
      <c r="ATH337" s="1"/>
      <c r="ATI337" s="1"/>
      <c r="ATJ337" s="1"/>
      <c r="ATK337" s="1"/>
      <c r="ATL337" s="1"/>
      <c r="ATM337" s="1"/>
      <c r="ATN337" s="1"/>
      <c r="ATO337" s="1"/>
      <c r="ATP337" s="1"/>
      <c r="ATQ337" s="1"/>
      <c r="ATR337" s="1"/>
      <c r="ATS337" s="1"/>
      <c r="ATT337" s="1"/>
      <c r="ATU337" s="1"/>
      <c r="ATV337" s="1"/>
      <c r="ATW337" s="1"/>
      <c r="ATX337" s="1"/>
      <c r="ATY337" s="1"/>
      <c r="ATZ337" s="1"/>
      <c r="AUA337" s="1"/>
      <c r="AUB337" s="1"/>
      <c r="AUC337" s="1"/>
      <c r="AUD337" s="1"/>
      <c r="AUE337" s="1"/>
      <c r="AUF337" s="1"/>
      <c r="AUG337" s="1"/>
      <c r="AUH337" s="1"/>
      <c r="AUI337" s="1"/>
      <c r="AUJ337" s="1"/>
      <c r="AUK337" s="1"/>
      <c r="AUL337" s="1"/>
      <c r="AUM337" s="1"/>
      <c r="AUN337" s="1"/>
      <c r="AUO337" s="1"/>
      <c r="AUP337" s="1"/>
      <c r="AUQ337" s="1"/>
      <c r="AUR337" s="1"/>
      <c r="AUS337" s="1"/>
      <c r="AUT337" s="1"/>
      <c r="AUU337" s="1"/>
      <c r="AUV337" s="1"/>
      <c r="AUW337" s="1"/>
      <c r="AUX337" s="1"/>
      <c r="AUY337" s="1"/>
      <c r="AUZ337" s="1"/>
      <c r="AVA337" s="1"/>
      <c r="AVB337" s="1"/>
      <c r="AVC337" s="1"/>
      <c r="AVD337" s="1"/>
      <c r="AVE337" s="1"/>
      <c r="AVF337" s="1"/>
      <c r="AVG337" s="1"/>
      <c r="AVH337" s="1"/>
      <c r="AVI337" s="1"/>
      <c r="AVJ337" s="1"/>
      <c r="AVK337" s="1"/>
      <c r="AVL337" s="1"/>
      <c r="AVM337" s="1"/>
      <c r="AVN337" s="1"/>
      <c r="AVO337" s="1"/>
      <c r="AVP337" s="1"/>
      <c r="AVQ337" s="1"/>
      <c r="AVR337" s="1"/>
      <c r="AVS337" s="1"/>
      <c r="AVT337" s="1"/>
      <c r="AVU337" s="1"/>
      <c r="AVV337" s="1"/>
      <c r="AVW337" s="1"/>
      <c r="AVX337" s="1"/>
      <c r="AVY337" s="1"/>
      <c r="AVZ337" s="1"/>
      <c r="AWA337" s="1"/>
      <c r="AWB337" s="1"/>
      <c r="AWC337" s="1"/>
      <c r="AWD337" s="1"/>
      <c r="AWE337" s="1"/>
      <c r="AWF337" s="1"/>
      <c r="AWG337" s="1"/>
      <c r="AWH337" s="1"/>
      <c r="AWI337" s="1"/>
      <c r="AWJ337" s="1"/>
      <c r="AWK337" s="1"/>
      <c r="AWL337" s="1"/>
      <c r="AWM337" s="1"/>
      <c r="AWN337" s="1"/>
      <c r="AWO337" s="1"/>
      <c r="AWP337" s="1"/>
      <c r="AWQ337" s="1"/>
      <c r="AWR337" s="1"/>
      <c r="AWS337" s="1"/>
      <c r="AWT337" s="1"/>
      <c r="AWU337" s="1"/>
      <c r="AWV337" s="1"/>
      <c r="AWW337" s="1"/>
      <c r="AWX337" s="1"/>
      <c r="AWY337" s="1"/>
      <c r="AWZ337" s="1"/>
      <c r="AXA337" s="1"/>
      <c r="AXB337" s="1"/>
      <c r="AXC337" s="1"/>
      <c r="AXD337" s="1"/>
      <c r="AXE337" s="1"/>
      <c r="AXF337" s="1"/>
      <c r="AXG337" s="1"/>
      <c r="AXH337" s="1"/>
      <c r="AXI337" s="1"/>
      <c r="AXJ337" s="1"/>
      <c r="AXK337" s="1"/>
      <c r="AXL337" s="1"/>
      <c r="AXM337" s="1"/>
      <c r="AXN337" s="1"/>
      <c r="AXO337" s="1"/>
      <c r="AXP337" s="1"/>
      <c r="AXQ337" s="1"/>
      <c r="AXR337" s="1"/>
      <c r="AXS337" s="1"/>
      <c r="AXT337" s="1"/>
      <c r="AXU337" s="1"/>
      <c r="AXV337" s="1"/>
      <c r="AXW337" s="1"/>
      <c r="AXX337" s="1"/>
      <c r="AXY337" s="1"/>
      <c r="AXZ337" s="1"/>
      <c r="AYA337" s="1"/>
      <c r="AYB337" s="1"/>
      <c r="AYC337" s="1"/>
      <c r="AYD337" s="1"/>
      <c r="AYE337" s="1"/>
      <c r="AYF337" s="1"/>
      <c r="AYG337" s="1"/>
      <c r="AYH337" s="1"/>
      <c r="AYI337" s="1"/>
      <c r="AYJ337" s="1"/>
      <c r="AYK337" s="1"/>
      <c r="AYL337" s="1"/>
      <c r="AYM337" s="1"/>
      <c r="AYN337" s="1"/>
      <c r="AYO337" s="1"/>
      <c r="AYP337" s="1"/>
      <c r="AYQ337" s="1"/>
      <c r="AYR337" s="1"/>
      <c r="AYS337" s="1"/>
      <c r="AYT337" s="1"/>
      <c r="AYU337" s="1"/>
      <c r="AYV337" s="1"/>
      <c r="AYW337" s="1"/>
      <c r="AYX337" s="1"/>
      <c r="AYY337" s="1"/>
      <c r="AYZ337" s="1"/>
      <c r="AZA337" s="1"/>
      <c r="AZB337" s="1"/>
      <c r="AZC337" s="1"/>
      <c r="AZD337" s="1"/>
      <c r="AZE337" s="1"/>
      <c r="AZF337" s="1"/>
      <c r="AZG337" s="1"/>
      <c r="AZH337" s="1"/>
      <c r="AZI337" s="1"/>
      <c r="AZJ337" s="1"/>
      <c r="AZK337" s="1"/>
      <c r="AZL337" s="1"/>
      <c r="AZM337" s="1"/>
      <c r="AZN337" s="1"/>
      <c r="AZO337" s="1"/>
      <c r="AZP337" s="1"/>
      <c r="AZQ337" s="1"/>
      <c r="AZR337" s="1"/>
      <c r="AZS337" s="1"/>
      <c r="AZT337" s="1"/>
      <c r="AZU337" s="1"/>
      <c r="AZV337" s="1"/>
      <c r="AZW337" s="1"/>
      <c r="AZX337" s="1"/>
      <c r="AZY337" s="1"/>
      <c r="AZZ337" s="1"/>
      <c r="BAA337" s="1"/>
      <c r="BAB337" s="1"/>
      <c r="BAC337" s="1"/>
      <c r="BAD337" s="1"/>
      <c r="BAE337" s="1"/>
      <c r="BAF337" s="1"/>
      <c r="BAG337" s="1"/>
      <c r="BAH337" s="1"/>
      <c r="BAI337" s="1"/>
      <c r="BAJ337" s="1"/>
      <c r="BAK337" s="1"/>
      <c r="BAL337" s="1"/>
      <c r="BAM337" s="1"/>
      <c r="BAN337" s="1"/>
      <c r="BAO337" s="1"/>
      <c r="BAP337" s="1"/>
      <c r="BAQ337" s="1"/>
      <c r="BAR337" s="1"/>
      <c r="BAS337" s="1"/>
      <c r="BAT337" s="1"/>
      <c r="BAU337" s="1"/>
      <c r="BAV337" s="1"/>
      <c r="BAW337" s="1"/>
      <c r="BAX337" s="1"/>
      <c r="BAY337" s="1"/>
      <c r="BAZ337" s="1"/>
      <c r="BBA337" s="1"/>
      <c r="BBB337" s="1"/>
      <c r="BBC337" s="1"/>
      <c r="BBD337" s="1"/>
      <c r="BBE337" s="1"/>
      <c r="BBF337" s="1"/>
      <c r="BBG337" s="1"/>
      <c r="BBH337" s="1"/>
      <c r="BBI337" s="1"/>
      <c r="BBJ337" s="1"/>
      <c r="BBK337" s="1"/>
      <c r="BBL337" s="1"/>
      <c r="BBM337" s="1"/>
      <c r="BBN337" s="1"/>
      <c r="BBO337" s="1"/>
      <c r="BBP337" s="1"/>
      <c r="BBQ337" s="1"/>
      <c r="BBR337" s="1"/>
      <c r="BBS337" s="1"/>
      <c r="BBT337" s="1"/>
      <c r="BBU337" s="1"/>
      <c r="BBV337" s="1"/>
      <c r="BBW337" s="1"/>
      <c r="BBX337" s="1"/>
      <c r="BBY337" s="1"/>
      <c r="BBZ337" s="1"/>
      <c r="BCA337" s="1"/>
      <c r="BCB337" s="1"/>
      <c r="BCC337" s="1"/>
      <c r="BCD337" s="1"/>
      <c r="BCE337" s="1"/>
      <c r="BCF337" s="1"/>
      <c r="BCG337" s="1"/>
      <c r="BCH337" s="1"/>
      <c r="BCI337" s="1"/>
      <c r="BCJ337" s="1"/>
      <c r="BCK337" s="1"/>
      <c r="BCL337" s="1"/>
      <c r="BCM337" s="1"/>
      <c r="BCN337" s="1"/>
      <c r="BCO337" s="1"/>
      <c r="BCP337" s="1"/>
      <c r="BCQ337" s="1"/>
      <c r="BCR337" s="1"/>
      <c r="BCS337" s="1"/>
      <c r="BCT337" s="1"/>
      <c r="BCU337" s="1"/>
      <c r="BCV337" s="1"/>
      <c r="BCW337" s="1"/>
      <c r="BCX337" s="1"/>
      <c r="BCY337" s="1"/>
      <c r="BCZ337" s="1"/>
      <c r="BDA337" s="1"/>
      <c r="BDB337" s="1"/>
      <c r="BDC337" s="1"/>
      <c r="BDD337" s="1"/>
      <c r="BDE337" s="1"/>
      <c r="BDF337" s="1"/>
      <c r="BDG337" s="1"/>
      <c r="BDH337" s="1"/>
      <c r="BDI337" s="1"/>
      <c r="BDJ337" s="1"/>
      <c r="BDK337" s="1"/>
      <c r="BDL337" s="1"/>
    </row>
    <row r="338" spans="2:1468" s="10" customFormat="1" x14ac:dyDescent="0.2">
      <c r="B338" s="10" t="s">
        <v>89</v>
      </c>
      <c r="C338" s="10">
        <v>996.25</v>
      </c>
      <c r="E338" s="2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  <c r="AFO338" s="1"/>
      <c r="AFP338" s="1"/>
      <c r="AFQ338" s="1"/>
      <c r="AFR338" s="1"/>
      <c r="AFS338" s="1"/>
      <c r="AFT338" s="1"/>
      <c r="AFU338" s="1"/>
      <c r="AFV338" s="1"/>
      <c r="AFW338" s="1"/>
      <c r="AFX338" s="1"/>
      <c r="AFY338" s="1"/>
      <c r="AFZ338" s="1"/>
      <c r="AGA338" s="1"/>
      <c r="AGB338" s="1"/>
      <c r="AGC338" s="1"/>
      <c r="AGD338" s="1"/>
      <c r="AGE338" s="1"/>
      <c r="AGF338" s="1"/>
      <c r="AGG338" s="1"/>
      <c r="AGH338" s="1"/>
      <c r="AGI338" s="1"/>
      <c r="AGJ338" s="1"/>
      <c r="AGK338" s="1"/>
      <c r="AGL338" s="1"/>
      <c r="AGM338" s="1"/>
      <c r="AGN338" s="1"/>
      <c r="AGO338" s="1"/>
      <c r="AGP338" s="1"/>
      <c r="AGQ338" s="1"/>
      <c r="AGR338" s="1"/>
      <c r="AGS338" s="1"/>
      <c r="AGT338" s="1"/>
      <c r="AGU338" s="1"/>
      <c r="AGV338" s="1"/>
      <c r="AGW338" s="1"/>
      <c r="AGX338" s="1"/>
      <c r="AGY338" s="1"/>
      <c r="AGZ338" s="1"/>
      <c r="AHA338" s="1"/>
      <c r="AHB338" s="1"/>
      <c r="AHC338" s="1"/>
      <c r="AHD338" s="1"/>
      <c r="AHE338" s="1"/>
      <c r="AHF338" s="1"/>
      <c r="AHG338" s="1"/>
      <c r="AHH338" s="1"/>
      <c r="AHI338" s="1"/>
      <c r="AHJ338" s="1"/>
      <c r="AHK338" s="1"/>
      <c r="AHL338" s="1"/>
      <c r="AHM338" s="1"/>
      <c r="AHN338" s="1"/>
      <c r="AHO338" s="1"/>
      <c r="AHP338" s="1"/>
      <c r="AHQ338" s="1"/>
      <c r="AHR338" s="1"/>
      <c r="AHS338" s="1"/>
      <c r="AHT338" s="1"/>
      <c r="AHU338" s="1"/>
      <c r="AHV338" s="1"/>
      <c r="AHW338" s="1"/>
      <c r="AHX338" s="1"/>
      <c r="AHY338" s="1"/>
      <c r="AHZ338" s="1"/>
      <c r="AIA338" s="1"/>
      <c r="AIB338" s="1"/>
      <c r="AIC338" s="1"/>
      <c r="AID338" s="1"/>
      <c r="AIE338" s="1"/>
      <c r="AIF338" s="1"/>
      <c r="AIG338" s="1"/>
      <c r="AIH338" s="1"/>
      <c r="AII338" s="1"/>
      <c r="AIJ338" s="1"/>
      <c r="AIK338" s="1"/>
      <c r="AIL338" s="1"/>
      <c r="AIM338" s="1"/>
      <c r="AIN338" s="1"/>
      <c r="AIO338" s="1"/>
      <c r="AIP338" s="1"/>
      <c r="AIQ338" s="1"/>
      <c r="AIR338" s="1"/>
      <c r="AIS338" s="1"/>
      <c r="AIT338" s="1"/>
      <c r="AIU338" s="1"/>
      <c r="AIV338" s="1"/>
      <c r="AIW338" s="1"/>
      <c r="AIX338" s="1"/>
      <c r="AIY338" s="1"/>
      <c r="AIZ338" s="1"/>
      <c r="AJA338" s="1"/>
      <c r="AJB338" s="1"/>
      <c r="AJC338" s="1"/>
      <c r="AJD338" s="1"/>
      <c r="AJE338" s="1"/>
      <c r="AJF338" s="1"/>
      <c r="AJG338" s="1"/>
      <c r="AJH338" s="1"/>
      <c r="AJI338" s="1"/>
      <c r="AJJ338" s="1"/>
      <c r="AJK338" s="1"/>
      <c r="AJL338" s="1"/>
      <c r="AJM338" s="1"/>
      <c r="AJN338" s="1"/>
      <c r="AJO338" s="1"/>
      <c r="AJP338" s="1"/>
      <c r="AJQ338" s="1"/>
      <c r="AJR338" s="1"/>
      <c r="AJS338" s="1"/>
      <c r="AJT338" s="1"/>
      <c r="AJU338" s="1"/>
      <c r="AJV338" s="1"/>
      <c r="AJW338" s="1"/>
      <c r="AJX338" s="1"/>
      <c r="AJY338" s="1"/>
      <c r="AJZ338" s="1"/>
      <c r="AKA338" s="1"/>
      <c r="AKB338" s="1"/>
      <c r="AKC338" s="1"/>
      <c r="AKD338" s="1"/>
      <c r="AKE338" s="1"/>
      <c r="AKF338" s="1"/>
      <c r="AKG338" s="1"/>
      <c r="AKH338" s="1"/>
      <c r="AKI338" s="1"/>
      <c r="AKJ338" s="1"/>
      <c r="AKK338" s="1"/>
      <c r="AKL338" s="1"/>
      <c r="AKM338" s="1"/>
      <c r="AKN338" s="1"/>
      <c r="AKO338" s="1"/>
      <c r="AKP338" s="1"/>
      <c r="AKQ338" s="1"/>
      <c r="AKR338" s="1"/>
      <c r="AKS338" s="1"/>
      <c r="AKT338" s="1"/>
      <c r="AKU338" s="1"/>
      <c r="AKV338" s="1"/>
      <c r="AKW338" s="1"/>
      <c r="AKX338" s="1"/>
      <c r="AKY338" s="1"/>
      <c r="AKZ338" s="1"/>
      <c r="ALA338" s="1"/>
      <c r="ALB338" s="1"/>
      <c r="ALC338" s="1"/>
      <c r="ALD338" s="1"/>
      <c r="ALE338" s="1"/>
      <c r="ALF338" s="1"/>
      <c r="ALG338" s="1"/>
      <c r="ALH338" s="1"/>
      <c r="ALI338" s="1"/>
      <c r="ALJ338" s="1"/>
      <c r="ALK338" s="1"/>
      <c r="ALL338" s="1"/>
      <c r="ALM338" s="1"/>
      <c r="ALN338" s="1"/>
      <c r="ALO338" s="1"/>
      <c r="ALP338" s="1"/>
      <c r="ALQ338" s="1"/>
      <c r="ALR338" s="1"/>
      <c r="ALS338" s="1"/>
      <c r="ALT338" s="1"/>
      <c r="ALU338" s="1"/>
      <c r="ALV338" s="1"/>
      <c r="ALW338" s="1"/>
      <c r="ALX338" s="1"/>
      <c r="ALY338" s="1"/>
      <c r="ALZ338" s="1"/>
      <c r="AMA338" s="1"/>
      <c r="AMB338" s="1"/>
      <c r="AMC338" s="1"/>
      <c r="AMD338" s="1"/>
      <c r="AME338" s="1"/>
      <c r="AMF338" s="1"/>
      <c r="AMG338" s="1"/>
      <c r="AMH338" s="1"/>
      <c r="AMI338" s="1"/>
      <c r="AMJ338" s="1"/>
      <c r="AMK338" s="1"/>
      <c r="AML338" s="1"/>
      <c r="AMM338" s="1"/>
      <c r="AMN338" s="1"/>
      <c r="AMO338" s="1"/>
      <c r="AMP338" s="1"/>
      <c r="AMQ338" s="1"/>
      <c r="AMR338" s="1"/>
      <c r="AMS338" s="1"/>
      <c r="AMT338" s="1"/>
      <c r="AMU338" s="1"/>
      <c r="AMV338" s="1"/>
      <c r="AMW338" s="1"/>
      <c r="AMX338" s="1"/>
      <c r="AMY338" s="1"/>
      <c r="AMZ338" s="1"/>
      <c r="ANA338" s="1"/>
      <c r="ANB338" s="1"/>
      <c r="ANC338" s="1"/>
      <c r="AND338" s="1"/>
      <c r="ANE338" s="1"/>
      <c r="ANF338" s="1"/>
      <c r="ANG338" s="1"/>
      <c r="ANH338" s="1"/>
      <c r="ANI338" s="1"/>
      <c r="ANJ338" s="1"/>
      <c r="ANK338" s="1"/>
      <c r="ANL338" s="1"/>
      <c r="ANM338" s="1"/>
      <c r="ANN338" s="1"/>
      <c r="ANO338" s="1"/>
      <c r="ANP338" s="1"/>
      <c r="ANQ338" s="1"/>
      <c r="ANR338" s="1"/>
      <c r="ANS338" s="1"/>
      <c r="ANT338" s="1"/>
      <c r="ANU338" s="1"/>
      <c r="ANV338" s="1"/>
      <c r="ANW338" s="1"/>
      <c r="ANX338" s="1"/>
      <c r="ANY338" s="1"/>
      <c r="ANZ338" s="1"/>
      <c r="AOA338" s="1"/>
      <c r="AOB338" s="1"/>
      <c r="AOC338" s="1"/>
      <c r="AOD338" s="1"/>
      <c r="AOE338" s="1"/>
      <c r="AOF338" s="1"/>
      <c r="AOG338" s="1"/>
      <c r="AOH338" s="1"/>
      <c r="AOI338" s="1"/>
      <c r="AOJ338" s="1"/>
      <c r="AOK338" s="1"/>
      <c r="AOL338" s="1"/>
      <c r="AOM338" s="1"/>
      <c r="AON338" s="1"/>
      <c r="AOO338" s="1"/>
      <c r="AOP338" s="1"/>
      <c r="AOQ338" s="1"/>
      <c r="AOR338" s="1"/>
      <c r="AOS338" s="1"/>
      <c r="AOT338" s="1"/>
      <c r="AOU338" s="1"/>
      <c r="AOV338" s="1"/>
      <c r="AOW338" s="1"/>
      <c r="AOX338" s="1"/>
      <c r="AOY338" s="1"/>
      <c r="AOZ338" s="1"/>
      <c r="APA338" s="1"/>
      <c r="APB338" s="1"/>
      <c r="APC338" s="1"/>
      <c r="APD338" s="1"/>
      <c r="APE338" s="1"/>
      <c r="APF338" s="1"/>
      <c r="APG338" s="1"/>
      <c r="APH338" s="1"/>
      <c r="API338" s="1"/>
      <c r="APJ338" s="1"/>
      <c r="APK338" s="1"/>
      <c r="APL338" s="1"/>
      <c r="APM338" s="1"/>
      <c r="APN338" s="1"/>
      <c r="APO338" s="1"/>
      <c r="APP338" s="1"/>
      <c r="APQ338" s="1"/>
      <c r="APR338" s="1"/>
      <c r="APS338" s="1"/>
      <c r="APT338" s="1"/>
      <c r="APU338" s="1"/>
      <c r="APV338" s="1"/>
      <c r="APW338" s="1"/>
      <c r="APX338" s="1"/>
      <c r="APY338" s="1"/>
      <c r="APZ338" s="1"/>
      <c r="AQA338" s="1"/>
      <c r="AQB338" s="1"/>
      <c r="AQC338" s="1"/>
      <c r="AQD338" s="1"/>
      <c r="AQE338" s="1"/>
      <c r="AQF338" s="1"/>
      <c r="AQG338" s="1"/>
      <c r="AQH338" s="1"/>
      <c r="AQI338" s="1"/>
      <c r="AQJ338" s="1"/>
      <c r="AQK338" s="1"/>
      <c r="AQL338" s="1"/>
      <c r="AQM338" s="1"/>
      <c r="AQN338" s="1"/>
      <c r="AQO338" s="1"/>
      <c r="AQP338" s="1"/>
      <c r="AQQ338" s="1"/>
      <c r="AQR338" s="1"/>
      <c r="AQS338" s="1"/>
      <c r="AQT338" s="1"/>
      <c r="AQU338" s="1"/>
      <c r="AQV338" s="1"/>
      <c r="AQW338" s="1"/>
      <c r="AQX338" s="1"/>
      <c r="AQY338" s="1"/>
      <c r="AQZ338" s="1"/>
      <c r="ARA338" s="1"/>
      <c r="ARB338" s="1"/>
      <c r="ARC338" s="1"/>
      <c r="ARD338" s="1"/>
      <c r="ARE338" s="1"/>
      <c r="ARF338" s="1"/>
      <c r="ARG338" s="1"/>
      <c r="ARH338" s="1"/>
      <c r="ARI338" s="1"/>
      <c r="ARJ338" s="1"/>
      <c r="ARK338" s="1"/>
      <c r="ARL338" s="1"/>
      <c r="ARM338" s="1"/>
      <c r="ARN338" s="1"/>
      <c r="ARO338" s="1"/>
      <c r="ARP338" s="1"/>
      <c r="ARQ338" s="1"/>
      <c r="ARR338" s="1"/>
      <c r="ARS338" s="1"/>
      <c r="ART338" s="1"/>
      <c r="ARU338" s="1"/>
      <c r="ARV338" s="1"/>
      <c r="ARW338" s="1"/>
      <c r="ARX338" s="1"/>
      <c r="ARY338" s="1"/>
      <c r="ARZ338" s="1"/>
      <c r="ASA338" s="1"/>
      <c r="ASB338" s="1"/>
      <c r="ASC338" s="1"/>
      <c r="ASD338" s="1"/>
      <c r="ASE338" s="1"/>
      <c r="ASF338" s="1"/>
      <c r="ASG338" s="1"/>
      <c r="ASH338" s="1"/>
      <c r="ASI338" s="1"/>
      <c r="ASJ338" s="1"/>
      <c r="ASK338" s="1"/>
      <c r="ASL338" s="1"/>
      <c r="ASM338" s="1"/>
      <c r="ASN338" s="1"/>
      <c r="ASO338" s="1"/>
      <c r="ASP338" s="1"/>
      <c r="ASQ338" s="1"/>
      <c r="ASR338" s="1"/>
      <c r="ASS338" s="1"/>
      <c r="AST338" s="1"/>
      <c r="ASU338" s="1"/>
      <c r="ASV338" s="1"/>
      <c r="ASW338" s="1"/>
      <c r="ASX338" s="1"/>
      <c r="ASY338" s="1"/>
      <c r="ASZ338" s="1"/>
      <c r="ATA338" s="1"/>
      <c r="ATB338" s="1"/>
      <c r="ATC338" s="1"/>
      <c r="ATD338" s="1"/>
      <c r="ATE338" s="1"/>
      <c r="ATF338" s="1"/>
      <c r="ATG338" s="1"/>
      <c r="ATH338" s="1"/>
      <c r="ATI338" s="1"/>
      <c r="ATJ338" s="1"/>
      <c r="ATK338" s="1"/>
      <c r="ATL338" s="1"/>
      <c r="ATM338" s="1"/>
      <c r="ATN338" s="1"/>
      <c r="ATO338" s="1"/>
      <c r="ATP338" s="1"/>
      <c r="ATQ338" s="1"/>
      <c r="ATR338" s="1"/>
      <c r="ATS338" s="1"/>
      <c r="ATT338" s="1"/>
      <c r="ATU338" s="1"/>
      <c r="ATV338" s="1"/>
      <c r="ATW338" s="1"/>
      <c r="ATX338" s="1"/>
      <c r="ATY338" s="1"/>
      <c r="ATZ338" s="1"/>
      <c r="AUA338" s="1"/>
      <c r="AUB338" s="1"/>
      <c r="AUC338" s="1"/>
      <c r="AUD338" s="1"/>
      <c r="AUE338" s="1"/>
      <c r="AUF338" s="1"/>
      <c r="AUG338" s="1"/>
      <c r="AUH338" s="1"/>
      <c r="AUI338" s="1"/>
      <c r="AUJ338" s="1"/>
      <c r="AUK338" s="1"/>
      <c r="AUL338" s="1"/>
      <c r="AUM338" s="1"/>
      <c r="AUN338" s="1"/>
      <c r="AUO338" s="1"/>
      <c r="AUP338" s="1"/>
      <c r="AUQ338" s="1"/>
      <c r="AUR338" s="1"/>
      <c r="AUS338" s="1"/>
      <c r="AUT338" s="1"/>
      <c r="AUU338" s="1"/>
      <c r="AUV338" s="1"/>
      <c r="AUW338" s="1"/>
      <c r="AUX338" s="1"/>
      <c r="AUY338" s="1"/>
      <c r="AUZ338" s="1"/>
      <c r="AVA338" s="1"/>
      <c r="AVB338" s="1"/>
      <c r="AVC338" s="1"/>
      <c r="AVD338" s="1"/>
      <c r="AVE338" s="1"/>
      <c r="AVF338" s="1"/>
      <c r="AVG338" s="1"/>
      <c r="AVH338" s="1"/>
      <c r="AVI338" s="1"/>
      <c r="AVJ338" s="1"/>
      <c r="AVK338" s="1"/>
      <c r="AVL338" s="1"/>
      <c r="AVM338" s="1"/>
      <c r="AVN338" s="1"/>
      <c r="AVO338" s="1"/>
      <c r="AVP338" s="1"/>
      <c r="AVQ338" s="1"/>
      <c r="AVR338" s="1"/>
      <c r="AVS338" s="1"/>
      <c r="AVT338" s="1"/>
      <c r="AVU338" s="1"/>
      <c r="AVV338" s="1"/>
      <c r="AVW338" s="1"/>
      <c r="AVX338" s="1"/>
      <c r="AVY338" s="1"/>
      <c r="AVZ338" s="1"/>
      <c r="AWA338" s="1"/>
      <c r="AWB338" s="1"/>
      <c r="AWC338" s="1"/>
      <c r="AWD338" s="1"/>
      <c r="AWE338" s="1"/>
      <c r="AWF338" s="1"/>
      <c r="AWG338" s="1"/>
      <c r="AWH338" s="1"/>
      <c r="AWI338" s="1"/>
      <c r="AWJ338" s="1"/>
      <c r="AWK338" s="1"/>
      <c r="AWL338" s="1"/>
      <c r="AWM338" s="1"/>
      <c r="AWN338" s="1"/>
      <c r="AWO338" s="1"/>
      <c r="AWP338" s="1"/>
      <c r="AWQ338" s="1"/>
      <c r="AWR338" s="1"/>
      <c r="AWS338" s="1"/>
      <c r="AWT338" s="1"/>
      <c r="AWU338" s="1"/>
      <c r="AWV338" s="1"/>
      <c r="AWW338" s="1"/>
      <c r="AWX338" s="1"/>
      <c r="AWY338" s="1"/>
      <c r="AWZ338" s="1"/>
      <c r="AXA338" s="1"/>
      <c r="AXB338" s="1"/>
      <c r="AXC338" s="1"/>
      <c r="AXD338" s="1"/>
      <c r="AXE338" s="1"/>
      <c r="AXF338" s="1"/>
      <c r="AXG338" s="1"/>
      <c r="AXH338" s="1"/>
      <c r="AXI338" s="1"/>
      <c r="AXJ338" s="1"/>
      <c r="AXK338" s="1"/>
      <c r="AXL338" s="1"/>
      <c r="AXM338" s="1"/>
      <c r="AXN338" s="1"/>
      <c r="AXO338" s="1"/>
      <c r="AXP338" s="1"/>
      <c r="AXQ338" s="1"/>
      <c r="AXR338" s="1"/>
      <c r="AXS338" s="1"/>
      <c r="AXT338" s="1"/>
      <c r="AXU338" s="1"/>
      <c r="AXV338" s="1"/>
      <c r="AXW338" s="1"/>
      <c r="AXX338" s="1"/>
      <c r="AXY338" s="1"/>
      <c r="AXZ338" s="1"/>
      <c r="AYA338" s="1"/>
      <c r="AYB338" s="1"/>
      <c r="AYC338" s="1"/>
      <c r="AYD338" s="1"/>
      <c r="AYE338" s="1"/>
      <c r="AYF338" s="1"/>
      <c r="AYG338" s="1"/>
      <c r="AYH338" s="1"/>
      <c r="AYI338" s="1"/>
      <c r="AYJ338" s="1"/>
      <c r="AYK338" s="1"/>
      <c r="AYL338" s="1"/>
      <c r="AYM338" s="1"/>
      <c r="AYN338" s="1"/>
      <c r="AYO338" s="1"/>
      <c r="AYP338" s="1"/>
      <c r="AYQ338" s="1"/>
      <c r="AYR338" s="1"/>
      <c r="AYS338" s="1"/>
      <c r="AYT338" s="1"/>
      <c r="AYU338" s="1"/>
      <c r="AYV338" s="1"/>
      <c r="AYW338" s="1"/>
      <c r="AYX338" s="1"/>
      <c r="AYY338" s="1"/>
      <c r="AYZ338" s="1"/>
      <c r="AZA338" s="1"/>
      <c r="AZB338" s="1"/>
      <c r="AZC338" s="1"/>
      <c r="AZD338" s="1"/>
      <c r="AZE338" s="1"/>
      <c r="AZF338" s="1"/>
      <c r="AZG338" s="1"/>
      <c r="AZH338" s="1"/>
      <c r="AZI338" s="1"/>
      <c r="AZJ338" s="1"/>
      <c r="AZK338" s="1"/>
      <c r="AZL338" s="1"/>
      <c r="AZM338" s="1"/>
      <c r="AZN338" s="1"/>
      <c r="AZO338" s="1"/>
      <c r="AZP338" s="1"/>
      <c r="AZQ338" s="1"/>
      <c r="AZR338" s="1"/>
      <c r="AZS338" s="1"/>
      <c r="AZT338" s="1"/>
      <c r="AZU338" s="1"/>
      <c r="AZV338" s="1"/>
      <c r="AZW338" s="1"/>
      <c r="AZX338" s="1"/>
      <c r="AZY338" s="1"/>
      <c r="AZZ338" s="1"/>
      <c r="BAA338" s="1"/>
      <c r="BAB338" s="1"/>
      <c r="BAC338" s="1"/>
      <c r="BAD338" s="1"/>
      <c r="BAE338" s="1"/>
      <c r="BAF338" s="1"/>
      <c r="BAG338" s="1"/>
      <c r="BAH338" s="1"/>
      <c r="BAI338" s="1"/>
      <c r="BAJ338" s="1"/>
      <c r="BAK338" s="1"/>
      <c r="BAL338" s="1"/>
      <c r="BAM338" s="1"/>
      <c r="BAN338" s="1"/>
      <c r="BAO338" s="1"/>
      <c r="BAP338" s="1"/>
      <c r="BAQ338" s="1"/>
      <c r="BAR338" s="1"/>
      <c r="BAS338" s="1"/>
      <c r="BAT338" s="1"/>
      <c r="BAU338" s="1"/>
      <c r="BAV338" s="1"/>
      <c r="BAW338" s="1"/>
      <c r="BAX338" s="1"/>
      <c r="BAY338" s="1"/>
      <c r="BAZ338" s="1"/>
      <c r="BBA338" s="1"/>
      <c r="BBB338" s="1"/>
      <c r="BBC338" s="1"/>
      <c r="BBD338" s="1"/>
      <c r="BBE338" s="1"/>
      <c r="BBF338" s="1"/>
      <c r="BBG338" s="1"/>
      <c r="BBH338" s="1"/>
      <c r="BBI338" s="1"/>
      <c r="BBJ338" s="1"/>
      <c r="BBK338" s="1"/>
      <c r="BBL338" s="1"/>
      <c r="BBM338" s="1"/>
      <c r="BBN338" s="1"/>
      <c r="BBO338" s="1"/>
      <c r="BBP338" s="1"/>
      <c r="BBQ338" s="1"/>
      <c r="BBR338" s="1"/>
      <c r="BBS338" s="1"/>
      <c r="BBT338" s="1"/>
      <c r="BBU338" s="1"/>
      <c r="BBV338" s="1"/>
      <c r="BBW338" s="1"/>
      <c r="BBX338" s="1"/>
      <c r="BBY338" s="1"/>
      <c r="BBZ338" s="1"/>
      <c r="BCA338" s="1"/>
      <c r="BCB338" s="1"/>
      <c r="BCC338" s="1"/>
      <c r="BCD338" s="1"/>
      <c r="BCE338" s="1"/>
      <c r="BCF338" s="1"/>
      <c r="BCG338" s="1"/>
      <c r="BCH338" s="1"/>
      <c r="BCI338" s="1"/>
      <c r="BCJ338" s="1"/>
      <c r="BCK338" s="1"/>
      <c r="BCL338" s="1"/>
      <c r="BCM338" s="1"/>
      <c r="BCN338" s="1"/>
      <c r="BCO338" s="1"/>
      <c r="BCP338" s="1"/>
      <c r="BCQ338" s="1"/>
      <c r="BCR338" s="1"/>
      <c r="BCS338" s="1"/>
      <c r="BCT338" s="1"/>
      <c r="BCU338" s="1"/>
      <c r="BCV338" s="1"/>
      <c r="BCW338" s="1"/>
      <c r="BCX338" s="1"/>
      <c r="BCY338" s="1"/>
      <c r="BCZ338" s="1"/>
      <c r="BDA338" s="1"/>
      <c r="BDB338" s="1"/>
      <c r="BDC338" s="1"/>
      <c r="BDD338" s="1"/>
      <c r="BDE338" s="1"/>
      <c r="BDF338" s="1"/>
      <c r="BDG338" s="1"/>
      <c r="BDH338" s="1"/>
      <c r="BDI338" s="1"/>
      <c r="BDJ338" s="1"/>
      <c r="BDK338" s="1"/>
      <c r="BDL338" s="1"/>
    </row>
    <row r="339" spans="2:1468" s="10" customFormat="1" x14ac:dyDescent="0.2">
      <c r="B339" s="10" t="s">
        <v>90</v>
      </c>
      <c r="C339" s="10">
        <v>20606</v>
      </c>
      <c r="E339" s="2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  <c r="OO339" s="1"/>
      <c r="OP339" s="1"/>
      <c r="OQ339" s="1"/>
      <c r="OR339" s="1"/>
      <c r="OS339" s="1"/>
      <c r="OT339" s="1"/>
      <c r="OU339" s="1"/>
      <c r="OV339" s="1"/>
      <c r="OW339" s="1"/>
      <c r="OX339" s="1"/>
      <c r="OY339" s="1"/>
      <c r="OZ339" s="1"/>
      <c r="PA339" s="1"/>
      <c r="PB339" s="1"/>
      <c r="PC339" s="1"/>
      <c r="PD339" s="1"/>
      <c r="PE339" s="1"/>
      <c r="PF339" s="1"/>
      <c r="PG339" s="1"/>
      <c r="PH339" s="1"/>
      <c r="PI339" s="1"/>
      <c r="PJ339" s="1"/>
      <c r="PK339" s="1"/>
      <c r="PL339" s="1"/>
      <c r="PM339" s="1"/>
      <c r="PN339" s="1"/>
      <c r="PO339" s="1"/>
      <c r="PP339" s="1"/>
      <c r="PQ339" s="1"/>
      <c r="PR339" s="1"/>
      <c r="PS339" s="1"/>
      <c r="PT339" s="1"/>
      <c r="PU339" s="1"/>
      <c r="PV339" s="1"/>
      <c r="PW339" s="1"/>
      <c r="PX339" s="1"/>
      <c r="PY339" s="1"/>
      <c r="PZ339" s="1"/>
      <c r="QA339" s="1"/>
      <c r="QB339" s="1"/>
      <c r="QC339" s="1"/>
      <c r="QD339" s="1"/>
      <c r="QE339" s="1"/>
      <c r="QF339" s="1"/>
      <c r="QG339" s="1"/>
      <c r="QH339" s="1"/>
      <c r="QI339" s="1"/>
      <c r="QJ339" s="1"/>
      <c r="QK339" s="1"/>
      <c r="QL339" s="1"/>
      <c r="QM339" s="1"/>
      <c r="QN339" s="1"/>
      <c r="QO339" s="1"/>
      <c r="QP339" s="1"/>
      <c r="QQ339" s="1"/>
      <c r="QR339" s="1"/>
      <c r="QS339" s="1"/>
      <c r="QT339" s="1"/>
      <c r="QU339" s="1"/>
      <c r="QV339" s="1"/>
      <c r="QW339" s="1"/>
      <c r="QX339" s="1"/>
      <c r="QY339" s="1"/>
      <c r="QZ339" s="1"/>
      <c r="RA339" s="1"/>
      <c r="RB339" s="1"/>
      <c r="RC339" s="1"/>
      <c r="RD339" s="1"/>
      <c r="RE339" s="1"/>
      <c r="RF339" s="1"/>
      <c r="RG339" s="1"/>
      <c r="RH339" s="1"/>
      <c r="RI339" s="1"/>
      <c r="RJ339" s="1"/>
      <c r="RK339" s="1"/>
      <c r="RL339" s="1"/>
      <c r="RM339" s="1"/>
      <c r="RN339" s="1"/>
      <c r="RO339" s="1"/>
      <c r="RP339" s="1"/>
      <c r="RQ339" s="1"/>
      <c r="RR339" s="1"/>
      <c r="RS339" s="1"/>
      <c r="RT339" s="1"/>
      <c r="RU339" s="1"/>
      <c r="RV339" s="1"/>
      <c r="RW339" s="1"/>
      <c r="RX339" s="1"/>
      <c r="RY339" s="1"/>
      <c r="RZ339" s="1"/>
      <c r="SA339" s="1"/>
      <c r="SB339" s="1"/>
      <c r="SC339" s="1"/>
      <c r="SD339" s="1"/>
      <c r="SE339" s="1"/>
      <c r="SF339" s="1"/>
      <c r="SG339" s="1"/>
      <c r="SH339" s="1"/>
      <c r="SI339" s="1"/>
      <c r="SJ339" s="1"/>
      <c r="SK339" s="1"/>
      <c r="SL339" s="1"/>
      <c r="SM339" s="1"/>
      <c r="SN339" s="1"/>
      <c r="SO339" s="1"/>
      <c r="SP339" s="1"/>
      <c r="SQ339" s="1"/>
      <c r="SR339" s="1"/>
      <c r="SS339" s="1"/>
      <c r="ST339" s="1"/>
      <c r="SU339" s="1"/>
      <c r="SV339" s="1"/>
      <c r="SW339" s="1"/>
      <c r="SX339" s="1"/>
      <c r="SY339" s="1"/>
      <c r="SZ339" s="1"/>
      <c r="TA339" s="1"/>
      <c r="TB339" s="1"/>
      <c r="TC339" s="1"/>
      <c r="TD339" s="1"/>
      <c r="TE339" s="1"/>
      <c r="TF339" s="1"/>
      <c r="TG339" s="1"/>
      <c r="TH339" s="1"/>
      <c r="TI339" s="1"/>
      <c r="TJ339" s="1"/>
      <c r="TK339" s="1"/>
      <c r="TL339" s="1"/>
      <c r="TM339" s="1"/>
      <c r="TN339" s="1"/>
      <c r="TO339" s="1"/>
      <c r="TP339" s="1"/>
      <c r="TQ339" s="1"/>
      <c r="TR339" s="1"/>
      <c r="TS339" s="1"/>
      <c r="TT339" s="1"/>
      <c r="TU339" s="1"/>
      <c r="TV339" s="1"/>
      <c r="TW339" s="1"/>
      <c r="TX339" s="1"/>
      <c r="TY339" s="1"/>
      <c r="TZ339" s="1"/>
      <c r="UA339" s="1"/>
      <c r="UB339" s="1"/>
      <c r="UC339" s="1"/>
      <c r="UD339" s="1"/>
      <c r="UE339" s="1"/>
      <c r="UF339" s="1"/>
      <c r="UG339" s="1"/>
      <c r="UH339" s="1"/>
      <c r="UI339" s="1"/>
      <c r="UJ339" s="1"/>
      <c r="UK339" s="1"/>
      <c r="UL339" s="1"/>
      <c r="UM339" s="1"/>
      <c r="UN339" s="1"/>
      <c r="UO339" s="1"/>
      <c r="UP339" s="1"/>
      <c r="UQ339" s="1"/>
      <c r="UR339" s="1"/>
      <c r="US339" s="1"/>
      <c r="UT339" s="1"/>
      <c r="UU339" s="1"/>
      <c r="UV339" s="1"/>
      <c r="UW339" s="1"/>
      <c r="UX339" s="1"/>
      <c r="UY339" s="1"/>
      <c r="UZ339" s="1"/>
      <c r="VA339" s="1"/>
      <c r="VB339" s="1"/>
      <c r="VC339" s="1"/>
      <c r="VD339" s="1"/>
      <c r="VE339" s="1"/>
      <c r="VF339" s="1"/>
      <c r="VG339" s="1"/>
      <c r="VH339" s="1"/>
      <c r="VI339" s="1"/>
      <c r="VJ339" s="1"/>
      <c r="VK339" s="1"/>
      <c r="VL339" s="1"/>
      <c r="VM339" s="1"/>
      <c r="VN339" s="1"/>
      <c r="VO339" s="1"/>
      <c r="VP339" s="1"/>
      <c r="VQ339" s="1"/>
      <c r="VR339" s="1"/>
      <c r="VS339" s="1"/>
      <c r="VT339" s="1"/>
      <c r="VU339" s="1"/>
      <c r="VV339" s="1"/>
      <c r="VW339" s="1"/>
      <c r="VX339" s="1"/>
      <c r="VY339" s="1"/>
      <c r="VZ339" s="1"/>
      <c r="WA339" s="1"/>
      <c r="WB339" s="1"/>
      <c r="WC339" s="1"/>
      <c r="WD339" s="1"/>
      <c r="WE339" s="1"/>
      <c r="WF339" s="1"/>
      <c r="WG339" s="1"/>
      <c r="WH339" s="1"/>
      <c r="WI339" s="1"/>
      <c r="WJ339" s="1"/>
      <c r="WK339" s="1"/>
      <c r="WL339" s="1"/>
      <c r="WM339" s="1"/>
      <c r="WN339" s="1"/>
      <c r="WO339" s="1"/>
      <c r="WP339" s="1"/>
      <c r="WQ339" s="1"/>
      <c r="WR339" s="1"/>
      <c r="WS339" s="1"/>
      <c r="WT339" s="1"/>
      <c r="WU339" s="1"/>
      <c r="WV339" s="1"/>
      <c r="WW339" s="1"/>
      <c r="WX339" s="1"/>
      <c r="WY339" s="1"/>
      <c r="WZ339" s="1"/>
      <c r="XA339" s="1"/>
      <c r="XB339" s="1"/>
      <c r="XC339" s="1"/>
      <c r="XD339" s="1"/>
      <c r="XE339" s="1"/>
      <c r="XF339" s="1"/>
      <c r="XG339" s="1"/>
      <c r="XH339" s="1"/>
      <c r="XI339" s="1"/>
      <c r="XJ339" s="1"/>
      <c r="XK339" s="1"/>
      <c r="XL339" s="1"/>
      <c r="XM339" s="1"/>
      <c r="XN339" s="1"/>
      <c r="XO339" s="1"/>
      <c r="XP339" s="1"/>
      <c r="XQ339" s="1"/>
      <c r="XR339" s="1"/>
      <c r="XS339" s="1"/>
      <c r="XT339" s="1"/>
      <c r="XU339" s="1"/>
      <c r="XV339" s="1"/>
      <c r="XW339" s="1"/>
      <c r="XX339" s="1"/>
      <c r="XY339" s="1"/>
      <c r="XZ339" s="1"/>
      <c r="YA339" s="1"/>
      <c r="YB339" s="1"/>
      <c r="YC339" s="1"/>
      <c r="YD339" s="1"/>
      <c r="YE339" s="1"/>
      <c r="YF339" s="1"/>
      <c r="YG339" s="1"/>
      <c r="YH339" s="1"/>
      <c r="YI339" s="1"/>
      <c r="YJ339" s="1"/>
      <c r="YK339" s="1"/>
      <c r="YL339" s="1"/>
      <c r="YM339" s="1"/>
      <c r="YN339" s="1"/>
      <c r="YO339" s="1"/>
      <c r="YP339" s="1"/>
      <c r="YQ339" s="1"/>
      <c r="YR339" s="1"/>
      <c r="YS339" s="1"/>
      <c r="YT339" s="1"/>
      <c r="YU339" s="1"/>
      <c r="YV339" s="1"/>
      <c r="YW339" s="1"/>
      <c r="YX339" s="1"/>
      <c r="YY339" s="1"/>
      <c r="YZ339" s="1"/>
      <c r="ZA339" s="1"/>
      <c r="ZB339" s="1"/>
      <c r="ZC339" s="1"/>
      <c r="ZD339" s="1"/>
      <c r="ZE339" s="1"/>
      <c r="ZF339" s="1"/>
      <c r="ZG339" s="1"/>
      <c r="ZH339" s="1"/>
      <c r="ZI339" s="1"/>
      <c r="ZJ339" s="1"/>
      <c r="ZK339" s="1"/>
      <c r="ZL339" s="1"/>
      <c r="ZM339" s="1"/>
      <c r="ZN339" s="1"/>
      <c r="ZO339" s="1"/>
      <c r="ZP339" s="1"/>
      <c r="ZQ339" s="1"/>
      <c r="ZR339" s="1"/>
      <c r="ZS339" s="1"/>
      <c r="ZT339" s="1"/>
      <c r="ZU339" s="1"/>
      <c r="ZV339" s="1"/>
      <c r="ZW339" s="1"/>
      <c r="ZX339" s="1"/>
      <c r="ZY339" s="1"/>
      <c r="ZZ339" s="1"/>
      <c r="AAA339" s="1"/>
      <c r="AAB339" s="1"/>
      <c r="AAC339" s="1"/>
      <c r="AAD339" s="1"/>
      <c r="AAE339" s="1"/>
      <c r="AAF339" s="1"/>
      <c r="AAG339" s="1"/>
      <c r="AAH339" s="1"/>
      <c r="AAI339" s="1"/>
      <c r="AAJ339" s="1"/>
      <c r="AAK339" s="1"/>
      <c r="AAL339" s="1"/>
      <c r="AAM339" s="1"/>
      <c r="AAN339" s="1"/>
      <c r="AAO339" s="1"/>
      <c r="AAP339" s="1"/>
      <c r="AAQ339" s="1"/>
      <c r="AAR339" s="1"/>
      <c r="AAS339" s="1"/>
      <c r="AAT339" s="1"/>
      <c r="AAU339" s="1"/>
      <c r="AAV339" s="1"/>
      <c r="AAW339" s="1"/>
      <c r="AAX339" s="1"/>
      <c r="AAY339" s="1"/>
      <c r="AAZ339" s="1"/>
      <c r="ABA339" s="1"/>
      <c r="ABB339" s="1"/>
      <c r="ABC339" s="1"/>
      <c r="ABD339" s="1"/>
      <c r="ABE339" s="1"/>
      <c r="ABF339" s="1"/>
      <c r="ABG339" s="1"/>
      <c r="ABH339" s="1"/>
      <c r="ABI339" s="1"/>
      <c r="ABJ339" s="1"/>
      <c r="ABK339" s="1"/>
      <c r="ABL339" s="1"/>
      <c r="ABM339" s="1"/>
      <c r="ABN339" s="1"/>
      <c r="ABO339" s="1"/>
      <c r="ABP339" s="1"/>
      <c r="ABQ339" s="1"/>
      <c r="ABR339" s="1"/>
      <c r="ABS339" s="1"/>
      <c r="ABT339" s="1"/>
      <c r="ABU339" s="1"/>
      <c r="ABV339" s="1"/>
      <c r="ABW339" s="1"/>
      <c r="ABX339" s="1"/>
      <c r="ABY339" s="1"/>
      <c r="ABZ339" s="1"/>
      <c r="ACA339" s="1"/>
      <c r="ACB339" s="1"/>
      <c r="ACC339" s="1"/>
      <c r="ACD339" s="1"/>
      <c r="ACE339" s="1"/>
      <c r="ACF339" s="1"/>
      <c r="ACG339" s="1"/>
      <c r="ACH339" s="1"/>
      <c r="ACI339" s="1"/>
      <c r="ACJ339" s="1"/>
      <c r="ACK339" s="1"/>
      <c r="ACL339" s="1"/>
      <c r="ACM339" s="1"/>
      <c r="ACN339" s="1"/>
      <c r="ACO339" s="1"/>
      <c r="ACP339" s="1"/>
      <c r="ACQ339" s="1"/>
      <c r="ACR339" s="1"/>
      <c r="ACS339" s="1"/>
      <c r="ACT339" s="1"/>
      <c r="ACU339" s="1"/>
      <c r="ACV339" s="1"/>
      <c r="ACW339" s="1"/>
      <c r="ACX339" s="1"/>
      <c r="ACY339" s="1"/>
      <c r="ACZ339" s="1"/>
      <c r="ADA339" s="1"/>
      <c r="ADB339" s="1"/>
      <c r="ADC339" s="1"/>
      <c r="ADD339" s="1"/>
      <c r="ADE339" s="1"/>
      <c r="ADF339" s="1"/>
      <c r="ADG339" s="1"/>
      <c r="ADH339" s="1"/>
      <c r="ADI339" s="1"/>
      <c r="ADJ339" s="1"/>
      <c r="ADK339" s="1"/>
      <c r="ADL339" s="1"/>
      <c r="ADM339" s="1"/>
      <c r="ADN339" s="1"/>
      <c r="ADO339" s="1"/>
      <c r="ADP339" s="1"/>
      <c r="ADQ339" s="1"/>
      <c r="ADR339" s="1"/>
      <c r="ADS339" s="1"/>
      <c r="ADT339" s="1"/>
      <c r="ADU339" s="1"/>
      <c r="ADV339" s="1"/>
      <c r="ADW339" s="1"/>
      <c r="ADX339" s="1"/>
      <c r="ADY339" s="1"/>
      <c r="ADZ339" s="1"/>
      <c r="AEA339" s="1"/>
      <c r="AEB339" s="1"/>
      <c r="AEC339" s="1"/>
      <c r="AED339" s="1"/>
      <c r="AEE339" s="1"/>
      <c r="AEF339" s="1"/>
      <c r="AEG339" s="1"/>
      <c r="AEH339" s="1"/>
      <c r="AEI339" s="1"/>
      <c r="AEJ339" s="1"/>
      <c r="AEK339" s="1"/>
      <c r="AEL339" s="1"/>
      <c r="AEM339" s="1"/>
      <c r="AEN339" s="1"/>
      <c r="AEO339" s="1"/>
      <c r="AEP339" s="1"/>
      <c r="AEQ339" s="1"/>
      <c r="AER339" s="1"/>
      <c r="AES339" s="1"/>
      <c r="AET339" s="1"/>
      <c r="AEU339" s="1"/>
      <c r="AEV339" s="1"/>
      <c r="AEW339" s="1"/>
      <c r="AEX339" s="1"/>
      <c r="AEY339" s="1"/>
      <c r="AEZ339" s="1"/>
      <c r="AFA339" s="1"/>
      <c r="AFB339" s="1"/>
      <c r="AFC339" s="1"/>
      <c r="AFD339" s="1"/>
      <c r="AFE339" s="1"/>
      <c r="AFF339" s="1"/>
      <c r="AFG339" s="1"/>
      <c r="AFH339" s="1"/>
      <c r="AFI339" s="1"/>
      <c r="AFJ339" s="1"/>
      <c r="AFK339" s="1"/>
      <c r="AFL339" s="1"/>
      <c r="AFM339" s="1"/>
      <c r="AFN339" s="1"/>
      <c r="AFO339" s="1"/>
      <c r="AFP339" s="1"/>
      <c r="AFQ339" s="1"/>
      <c r="AFR339" s="1"/>
      <c r="AFS339" s="1"/>
      <c r="AFT339" s="1"/>
      <c r="AFU339" s="1"/>
      <c r="AFV339" s="1"/>
      <c r="AFW339" s="1"/>
      <c r="AFX339" s="1"/>
      <c r="AFY339" s="1"/>
      <c r="AFZ339" s="1"/>
      <c r="AGA339" s="1"/>
      <c r="AGB339" s="1"/>
      <c r="AGC339" s="1"/>
      <c r="AGD339" s="1"/>
      <c r="AGE339" s="1"/>
      <c r="AGF339" s="1"/>
      <c r="AGG339" s="1"/>
      <c r="AGH339" s="1"/>
      <c r="AGI339" s="1"/>
      <c r="AGJ339" s="1"/>
      <c r="AGK339" s="1"/>
      <c r="AGL339" s="1"/>
      <c r="AGM339" s="1"/>
      <c r="AGN339" s="1"/>
      <c r="AGO339" s="1"/>
      <c r="AGP339" s="1"/>
      <c r="AGQ339" s="1"/>
      <c r="AGR339" s="1"/>
      <c r="AGS339" s="1"/>
      <c r="AGT339" s="1"/>
      <c r="AGU339" s="1"/>
      <c r="AGV339" s="1"/>
      <c r="AGW339" s="1"/>
      <c r="AGX339" s="1"/>
      <c r="AGY339" s="1"/>
      <c r="AGZ339" s="1"/>
      <c r="AHA339" s="1"/>
      <c r="AHB339" s="1"/>
      <c r="AHC339" s="1"/>
      <c r="AHD339" s="1"/>
      <c r="AHE339" s="1"/>
      <c r="AHF339" s="1"/>
      <c r="AHG339" s="1"/>
      <c r="AHH339" s="1"/>
      <c r="AHI339" s="1"/>
      <c r="AHJ339" s="1"/>
      <c r="AHK339" s="1"/>
      <c r="AHL339" s="1"/>
      <c r="AHM339" s="1"/>
      <c r="AHN339" s="1"/>
      <c r="AHO339" s="1"/>
      <c r="AHP339" s="1"/>
      <c r="AHQ339" s="1"/>
      <c r="AHR339" s="1"/>
      <c r="AHS339" s="1"/>
      <c r="AHT339" s="1"/>
      <c r="AHU339" s="1"/>
      <c r="AHV339" s="1"/>
      <c r="AHW339" s="1"/>
      <c r="AHX339" s="1"/>
      <c r="AHY339" s="1"/>
      <c r="AHZ339" s="1"/>
      <c r="AIA339" s="1"/>
      <c r="AIB339" s="1"/>
      <c r="AIC339" s="1"/>
      <c r="AID339" s="1"/>
      <c r="AIE339" s="1"/>
      <c r="AIF339" s="1"/>
      <c r="AIG339" s="1"/>
      <c r="AIH339" s="1"/>
      <c r="AII339" s="1"/>
      <c r="AIJ339" s="1"/>
      <c r="AIK339" s="1"/>
      <c r="AIL339" s="1"/>
      <c r="AIM339" s="1"/>
      <c r="AIN339" s="1"/>
      <c r="AIO339" s="1"/>
      <c r="AIP339" s="1"/>
      <c r="AIQ339" s="1"/>
      <c r="AIR339" s="1"/>
      <c r="AIS339" s="1"/>
      <c r="AIT339" s="1"/>
      <c r="AIU339" s="1"/>
      <c r="AIV339" s="1"/>
      <c r="AIW339" s="1"/>
      <c r="AIX339" s="1"/>
      <c r="AIY339" s="1"/>
      <c r="AIZ339" s="1"/>
      <c r="AJA339" s="1"/>
      <c r="AJB339" s="1"/>
      <c r="AJC339" s="1"/>
      <c r="AJD339" s="1"/>
      <c r="AJE339" s="1"/>
      <c r="AJF339" s="1"/>
      <c r="AJG339" s="1"/>
      <c r="AJH339" s="1"/>
      <c r="AJI339" s="1"/>
      <c r="AJJ339" s="1"/>
      <c r="AJK339" s="1"/>
      <c r="AJL339" s="1"/>
      <c r="AJM339" s="1"/>
      <c r="AJN339" s="1"/>
      <c r="AJO339" s="1"/>
      <c r="AJP339" s="1"/>
      <c r="AJQ339" s="1"/>
      <c r="AJR339" s="1"/>
      <c r="AJS339" s="1"/>
      <c r="AJT339" s="1"/>
      <c r="AJU339" s="1"/>
      <c r="AJV339" s="1"/>
      <c r="AJW339" s="1"/>
      <c r="AJX339" s="1"/>
      <c r="AJY339" s="1"/>
      <c r="AJZ339" s="1"/>
      <c r="AKA339" s="1"/>
      <c r="AKB339" s="1"/>
      <c r="AKC339" s="1"/>
      <c r="AKD339" s="1"/>
      <c r="AKE339" s="1"/>
      <c r="AKF339" s="1"/>
      <c r="AKG339" s="1"/>
      <c r="AKH339" s="1"/>
      <c r="AKI339" s="1"/>
      <c r="AKJ339" s="1"/>
      <c r="AKK339" s="1"/>
      <c r="AKL339" s="1"/>
      <c r="AKM339" s="1"/>
      <c r="AKN339" s="1"/>
      <c r="AKO339" s="1"/>
      <c r="AKP339" s="1"/>
      <c r="AKQ339" s="1"/>
      <c r="AKR339" s="1"/>
      <c r="AKS339" s="1"/>
      <c r="AKT339" s="1"/>
      <c r="AKU339" s="1"/>
      <c r="AKV339" s="1"/>
      <c r="AKW339" s="1"/>
      <c r="AKX339" s="1"/>
      <c r="AKY339" s="1"/>
      <c r="AKZ339" s="1"/>
      <c r="ALA339" s="1"/>
      <c r="ALB339" s="1"/>
      <c r="ALC339" s="1"/>
      <c r="ALD339" s="1"/>
      <c r="ALE339" s="1"/>
      <c r="ALF339" s="1"/>
      <c r="ALG339" s="1"/>
      <c r="ALH339" s="1"/>
      <c r="ALI339" s="1"/>
      <c r="ALJ339" s="1"/>
      <c r="ALK339" s="1"/>
      <c r="ALL339" s="1"/>
      <c r="ALM339" s="1"/>
      <c r="ALN339" s="1"/>
      <c r="ALO339" s="1"/>
      <c r="ALP339" s="1"/>
      <c r="ALQ339" s="1"/>
      <c r="ALR339" s="1"/>
      <c r="ALS339" s="1"/>
      <c r="ALT339" s="1"/>
      <c r="ALU339" s="1"/>
      <c r="ALV339" s="1"/>
      <c r="ALW339" s="1"/>
      <c r="ALX339" s="1"/>
      <c r="ALY339" s="1"/>
      <c r="ALZ339" s="1"/>
      <c r="AMA339" s="1"/>
      <c r="AMB339" s="1"/>
      <c r="AMC339" s="1"/>
      <c r="AMD339" s="1"/>
      <c r="AME339" s="1"/>
      <c r="AMF339" s="1"/>
      <c r="AMG339" s="1"/>
      <c r="AMH339" s="1"/>
      <c r="AMI339" s="1"/>
      <c r="AMJ339" s="1"/>
      <c r="AMK339" s="1"/>
      <c r="AML339" s="1"/>
      <c r="AMM339" s="1"/>
      <c r="AMN339" s="1"/>
      <c r="AMO339" s="1"/>
      <c r="AMP339" s="1"/>
      <c r="AMQ339" s="1"/>
      <c r="AMR339" s="1"/>
      <c r="AMS339" s="1"/>
      <c r="AMT339" s="1"/>
      <c r="AMU339" s="1"/>
      <c r="AMV339" s="1"/>
      <c r="AMW339" s="1"/>
      <c r="AMX339" s="1"/>
      <c r="AMY339" s="1"/>
      <c r="AMZ339" s="1"/>
      <c r="ANA339" s="1"/>
      <c r="ANB339" s="1"/>
      <c r="ANC339" s="1"/>
      <c r="AND339" s="1"/>
      <c r="ANE339" s="1"/>
      <c r="ANF339" s="1"/>
      <c r="ANG339" s="1"/>
      <c r="ANH339" s="1"/>
      <c r="ANI339" s="1"/>
      <c r="ANJ339" s="1"/>
      <c r="ANK339" s="1"/>
      <c r="ANL339" s="1"/>
      <c r="ANM339" s="1"/>
      <c r="ANN339" s="1"/>
      <c r="ANO339" s="1"/>
      <c r="ANP339" s="1"/>
      <c r="ANQ339" s="1"/>
      <c r="ANR339" s="1"/>
      <c r="ANS339" s="1"/>
      <c r="ANT339" s="1"/>
      <c r="ANU339" s="1"/>
      <c r="ANV339" s="1"/>
      <c r="ANW339" s="1"/>
      <c r="ANX339" s="1"/>
      <c r="ANY339" s="1"/>
      <c r="ANZ339" s="1"/>
      <c r="AOA339" s="1"/>
      <c r="AOB339" s="1"/>
      <c r="AOC339" s="1"/>
      <c r="AOD339" s="1"/>
      <c r="AOE339" s="1"/>
      <c r="AOF339" s="1"/>
      <c r="AOG339" s="1"/>
      <c r="AOH339" s="1"/>
      <c r="AOI339" s="1"/>
      <c r="AOJ339" s="1"/>
      <c r="AOK339" s="1"/>
      <c r="AOL339" s="1"/>
      <c r="AOM339" s="1"/>
      <c r="AON339" s="1"/>
      <c r="AOO339" s="1"/>
      <c r="AOP339" s="1"/>
      <c r="AOQ339" s="1"/>
      <c r="AOR339" s="1"/>
      <c r="AOS339" s="1"/>
      <c r="AOT339" s="1"/>
      <c r="AOU339" s="1"/>
      <c r="AOV339" s="1"/>
      <c r="AOW339" s="1"/>
      <c r="AOX339" s="1"/>
      <c r="AOY339" s="1"/>
      <c r="AOZ339" s="1"/>
      <c r="APA339" s="1"/>
      <c r="APB339" s="1"/>
      <c r="APC339" s="1"/>
      <c r="APD339" s="1"/>
      <c r="APE339" s="1"/>
      <c r="APF339" s="1"/>
      <c r="APG339" s="1"/>
      <c r="APH339" s="1"/>
      <c r="API339" s="1"/>
      <c r="APJ339" s="1"/>
      <c r="APK339" s="1"/>
      <c r="APL339" s="1"/>
      <c r="APM339" s="1"/>
      <c r="APN339" s="1"/>
      <c r="APO339" s="1"/>
      <c r="APP339" s="1"/>
      <c r="APQ339" s="1"/>
      <c r="APR339" s="1"/>
      <c r="APS339" s="1"/>
      <c r="APT339" s="1"/>
      <c r="APU339" s="1"/>
      <c r="APV339" s="1"/>
      <c r="APW339" s="1"/>
      <c r="APX339" s="1"/>
      <c r="APY339" s="1"/>
      <c r="APZ339" s="1"/>
      <c r="AQA339" s="1"/>
      <c r="AQB339" s="1"/>
      <c r="AQC339" s="1"/>
      <c r="AQD339" s="1"/>
      <c r="AQE339" s="1"/>
      <c r="AQF339" s="1"/>
      <c r="AQG339" s="1"/>
      <c r="AQH339" s="1"/>
      <c r="AQI339" s="1"/>
      <c r="AQJ339" s="1"/>
      <c r="AQK339" s="1"/>
      <c r="AQL339" s="1"/>
      <c r="AQM339" s="1"/>
      <c r="AQN339" s="1"/>
      <c r="AQO339" s="1"/>
      <c r="AQP339" s="1"/>
      <c r="AQQ339" s="1"/>
      <c r="AQR339" s="1"/>
      <c r="AQS339" s="1"/>
      <c r="AQT339" s="1"/>
      <c r="AQU339" s="1"/>
      <c r="AQV339" s="1"/>
      <c r="AQW339" s="1"/>
      <c r="AQX339" s="1"/>
      <c r="AQY339" s="1"/>
      <c r="AQZ339" s="1"/>
      <c r="ARA339" s="1"/>
      <c r="ARB339" s="1"/>
      <c r="ARC339" s="1"/>
      <c r="ARD339" s="1"/>
      <c r="ARE339" s="1"/>
      <c r="ARF339" s="1"/>
      <c r="ARG339" s="1"/>
      <c r="ARH339" s="1"/>
      <c r="ARI339" s="1"/>
      <c r="ARJ339" s="1"/>
      <c r="ARK339" s="1"/>
      <c r="ARL339" s="1"/>
      <c r="ARM339" s="1"/>
      <c r="ARN339" s="1"/>
      <c r="ARO339" s="1"/>
      <c r="ARP339" s="1"/>
      <c r="ARQ339" s="1"/>
      <c r="ARR339" s="1"/>
      <c r="ARS339" s="1"/>
      <c r="ART339" s="1"/>
      <c r="ARU339" s="1"/>
      <c r="ARV339" s="1"/>
      <c r="ARW339" s="1"/>
      <c r="ARX339" s="1"/>
      <c r="ARY339" s="1"/>
      <c r="ARZ339" s="1"/>
      <c r="ASA339" s="1"/>
      <c r="ASB339" s="1"/>
      <c r="ASC339" s="1"/>
      <c r="ASD339" s="1"/>
      <c r="ASE339" s="1"/>
      <c r="ASF339" s="1"/>
      <c r="ASG339" s="1"/>
      <c r="ASH339" s="1"/>
      <c r="ASI339" s="1"/>
      <c r="ASJ339" s="1"/>
      <c r="ASK339" s="1"/>
      <c r="ASL339" s="1"/>
      <c r="ASM339" s="1"/>
      <c r="ASN339" s="1"/>
      <c r="ASO339" s="1"/>
      <c r="ASP339" s="1"/>
      <c r="ASQ339" s="1"/>
      <c r="ASR339" s="1"/>
      <c r="ASS339" s="1"/>
      <c r="AST339" s="1"/>
      <c r="ASU339" s="1"/>
      <c r="ASV339" s="1"/>
      <c r="ASW339" s="1"/>
      <c r="ASX339" s="1"/>
      <c r="ASY339" s="1"/>
      <c r="ASZ339" s="1"/>
      <c r="ATA339" s="1"/>
      <c r="ATB339" s="1"/>
      <c r="ATC339" s="1"/>
      <c r="ATD339" s="1"/>
      <c r="ATE339" s="1"/>
      <c r="ATF339" s="1"/>
      <c r="ATG339" s="1"/>
      <c r="ATH339" s="1"/>
      <c r="ATI339" s="1"/>
      <c r="ATJ339" s="1"/>
      <c r="ATK339" s="1"/>
      <c r="ATL339" s="1"/>
      <c r="ATM339" s="1"/>
      <c r="ATN339" s="1"/>
      <c r="ATO339" s="1"/>
      <c r="ATP339" s="1"/>
      <c r="ATQ339" s="1"/>
      <c r="ATR339" s="1"/>
      <c r="ATS339" s="1"/>
      <c r="ATT339" s="1"/>
      <c r="ATU339" s="1"/>
      <c r="ATV339" s="1"/>
      <c r="ATW339" s="1"/>
      <c r="ATX339" s="1"/>
      <c r="ATY339" s="1"/>
      <c r="ATZ339" s="1"/>
      <c r="AUA339" s="1"/>
      <c r="AUB339" s="1"/>
      <c r="AUC339" s="1"/>
      <c r="AUD339" s="1"/>
      <c r="AUE339" s="1"/>
      <c r="AUF339" s="1"/>
      <c r="AUG339" s="1"/>
      <c r="AUH339" s="1"/>
      <c r="AUI339" s="1"/>
      <c r="AUJ339" s="1"/>
      <c r="AUK339" s="1"/>
      <c r="AUL339" s="1"/>
      <c r="AUM339" s="1"/>
      <c r="AUN339" s="1"/>
      <c r="AUO339" s="1"/>
      <c r="AUP339" s="1"/>
      <c r="AUQ339" s="1"/>
      <c r="AUR339" s="1"/>
      <c r="AUS339" s="1"/>
      <c r="AUT339" s="1"/>
      <c r="AUU339" s="1"/>
      <c r="AUV339" s="1"/>
      <c r="AUW339" s="1"/>
      <c r="AUX339" s="1"/>
      <c r="AUY339" s="1"/>
      <c r="AUZ339" s="1"/>
      <c r="AVA339" s="1"/>
      <c r="AVB339" s="1"/>
      <c r="AVC339" s="1"/>
      <c r="AVD339" s="1"/>
      <c r="AVE339" s="1"/>
      <c r="AVF339" s="1"/>
      <c r="AVG339" s="1"/>
      <c r="AVH339" s="1"/>
      <c r="AVI339" s="1"/>
      <c r="AVJ339" s="1"/>
      <c r="AVK339" s="1"/>
      <c r="AVL339" s="1"/>
      <c r="AVM339" s="1"/>
      <c r="AVN339" s="1"/>
      <c r="AVO339" s="1"/>
      <c r="AVP339" s="1"/>
      <c r="AVQ339" s="1"/>
      <c r="AVR339" s="1"/>
      <c r="AVS339" s="1"/>
      <c r="AVT339" s="1"/>
      <c r="AVU339" s="1"/>
      <c r="AVV339" s="1"/>
      <c r="AVW339" s="1"/>
      <c r="AVX339" s="1"/>
      <c r="AVY339" s="1"/>
      <c r="AVZ339" s="1"/>
      <c r="AWA339" s="1"/>
      <c r="AWB339" s="1"/>
      <c r="AWC339" s="1"/>
      <c r="AWD339" s="1"/>
      <c r="AWE339" s="1"/>
      <c r="AWF339" s="1"/>
      <c r="AWG339" s="1"/>
      <c r="AWH339" s="1"/>
      <c r="AWI339" s="1"/>
      <c r="AWJ339" s="1"/>
      <c r="AWK339" s="1"/>
      <c r="AWL339" s="1"/>
      <c r="AWM339" s="1"/>
      <c r="AWN339" s="1"/>
      <c r="AWO339" s="1"/>
      <c r="AWP339" s="1"/>
      <c r="AWQ339" s="1"/>
      <c r="AWR339" s="1"/>
      <c r="AWS339" s="1"/>
      <c r="AWT339" s="1"/>
      <c r="AWU339" s="1"/>
      <c r="AWV339" s="1"/>
      <c r="AWW339" s="1"/>
      <c r="AWX339" s="1"/>
      <c r="AWY339" s="1"/>
      <c r="AWZ339" s="1"/>
      <c r="AXA339" s="1"/>
      <c r="AXB339" s="1"/>
      <c r="AXC339" s="1"/>
      <c r="AXD339" s="1"/>
      <c r="AXE339" s="1"/>
      <c r="AXF339" s="1"/>
      <c r="AXG339" s="1"/>
      <c r="AXH339" s="1"/>
      <c r="AXI339" s="1"/>
      <c r="AXJ339" s="1"/>
      <c r="AXK339" s="1"/>
      <c r="AXL339" s="1"/>
      <c r="AXM339" s="1"/>
      <c r="AXN339" s="1"/>
      <c r="AXO339" s="1"/>
      <c r="AXP339" s="1"/>
      <c r="AXQ339" s="1"/>
      <c r="AXR339" s="1"/>
      <c r="AXS339" s="1"/>
      <c r="AXT339" s="1"/>
      <c r="AXU339" s="1"/>
      <c r="AXV339" s="1"/>
      <c r="AXW339" s="1"/>
      <c r="AXX339" s="1"/>
      <c r="AXY339" s="1"/>
      <c r="AXZ339" s="1"/>
      <c r="AYA339" s="1"/>
      <c r="AYB339" s="1"/>
      <c r="AYC339" s="1"/>
      <c r="AYD339" s="1"/>
      <c r="AYE339" s="1"/>
      <c r="AYF339" s="1"/>
      <c r="AYG339" s="1"/>
      <c r="AYH339" s="1"/>
      <c r="AYI339" s="1"/>
      <c r="AYJ339" s="1"/>
      <c r="AYK339" s="1"/>
      <c r="AYL339" s="1"/>
      <c r="AYM339" s="1"/>
      <c r="AYN339" s="1"/>
      <c r="AYO339" s="1"/>
      <c r="AYP339" s="1"/>
      <c r="AYQ339" s="1"/>
      <c r="AYR339" s="1"/>
      <c r="AYS339" s="1"/>
      <c r="AYT339" s="1"/>
      <c r="AYU339" s="1"/>
      <c r="AYV339" s="1"/>
      <c r="AYW339" s="1"/>
      <c r="AYX339" s="1"/>
      <c r="AYY339" s="1"/>
      <c r="AYZ339" s="1"/>
      <c r="AZA339" s="1"/>
      <c r="AZB339" s="1"/>
      <c r="AZC339" s="1"/>
      <c r="AZD339" s="1"/>
      <c r="AZE339" s="1"/>
      <c r="AZF339" s="1"/>
      <c r="AZG339" s="1"/>
      <c r="AZH339" s="1"/>
      <c r="AZI339" s="1"/>
      <c r="AZJ339" s="1"/>
      <c r="AZK339" s="1"/>
      <c r="AZL339" s="1"/>
      <c r="AZM339" s="1"/>
      <c r="AZN339" s="1"/>
      <c r="AZO339" s="1"/>
      <c r="AZP339" s="1"/>
      <c r="AZQ339" s="1"/>
      <c r="AZR339" s="1"/>
      <c r="AZS339" s="1"/>
      <c r="AZT339" s="1"/>
      <c r="AZU339" s="1"/>
      <c r="AZV339" s="1"/>
      <c r="AZW339" s="1"/>
      <c r="AZX339" s="1"/>
      <c r="AZY339" s="1"/>
      <c r="AZZ339" s="1"/>
      <c r="BAA339" s="1"/>
      <c r="BAB339" s="1"/>
      <c r="BAC339" s="1"/>
      <c r="BAD339" s="1"/>
      <c r="BAE339" s="1"/>
      <c r="BAF339" s="1"/>
      <c r="BAG339" s="1"/>
      <c r="BAH339" s="1"/>
      <c r="BAI339" s="1"/>
      <c r="BAJ339" s="1"/>
      <c r="BAK339" s="1"/>
      <c r="BAL339" s="1"/>
      <c r="BAM339" s="1"/>
      <c r="BAN339" s="1"/>
      <c r="BAO339" s="1"/>
      <c r="BAP339" s="1"/>
      <c r="BAQ339" s="1"/>
      <c r="BAR339" s="1"/>
      <c r="BAS339" s="1"/>
      <c r="BAT339" s="1"/>
      <c r="BAU339" s="1"/>
      <c r="BAV339" s="1"/>
      <c r="BAW339" s="1"/>
      <c r="BAX339" s="1"/>
      <c r="BAY339" s="1"/>
      <c r="BAZ339" s="1"/>
      <c r="BBA339" s="1"/>
      <c r="BBB339" s="1"/>
      <c r="BBC339" s="1"/>
      <c r="BBD339" s="1"/>
      <c r="BBE339" s="1"/>
      <c r="BBF339" s="1"/>
      <c r="BBG339" s="1"/>
      <c r="BBH339" s="1"/>
      <c r="BBI339" s="1"/>
      <c r="BBJ339" s="1"/>
      <c r="BBK339" s="1"/>
      <c r="BBL339" s="1"/>
      <c r="BBM339" s="1"/>
      <c r="BBN339" s="1"/>
      <c r="BBO339" s="1"/>
      <c r="BBP339" s="1"/>
      <c r="BBQ339" s="1"/>
      <c r="BBR339" s="1"/>
      <c r="BBS339" s="1"/>
      <c r="BBT339" s="1"/>
      <c r="BBU339" s="1"/>
      <c r="BBV339" s="1"/>
      <c r="BBW339" s="1"/>
      <c r="BBX339" s="1"/>
      <c r="BBY339" s="1"/>
      <c r="BBZ339" s="1"/>
      <c r="BCA339" s="1"/>
      <c r="BCB339" s="1"/>
      <c r="BCC339" s="1"/>
      <c r="BCD339" s="1"/>
      <c r="BCE339" s="1"/>
      <c r="BCF339" s="1"/>
      <c r="BCG339" s="1"/>
      <c r="BCH339" s="1"/>
      <c r="BCI339" s="1"/>
      <c r="BCJ339" s="1"/>
      <c r="BCK339" s="1"/>
      <c r="BCL339" s="1"/>
      <c r="BCM339" s="1"/>
      <c r="BCN339" s="1"/>
      <c r="BCO339" s="1"/>
      <c r="BCP339" s="1"/>
      <c r="BCQ339" s="1"/>
      <c r="BCR339" s="1"/>
      <c r="BCS339" s="1"/>
      <c r="BCT339" s="1"/>
      <c r="BCU339" s="1"/>
      <c r="BCV339" s="1"/>
      <c r="BCW339" s="1"/>
      <c r="BCX339" s="1"/>
      <c r="BCY339" s="1"/>
      <c r="BCZ339" s="1"/>
      <c r="BDA339" s="1"/>
      <c r="BDB339" s="1"/>
      <c r="BDC339" s="1"/>
      <c r="BDD339" s="1"/>
      <c r="BDE339" s="1"/>
      <c r="BDF339" s="1"/>
      <c r="BDG339" s="1"/>
      <c r="BDH339" s="1"/>
      <c r="BDI339" s="1"/>
      <c r="BDJ339" s="1"/>
      <c r="BDK339" s="1"/>
      <c r="BDL339" s="1"/>
    </row>
    <row r="340" spans="2:1468" s="10" customFormat="1" x14ac:dyDescent="0.2">
      <c r="B340" s="10" t="s">
        <v>91</v>
      </c>
      <c r="C340" s="10">
        <v>25000</v>
      </c>
      <c r="E340" s="2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  <c r="OO340" s="1"/>
      <c r="OP340" s="1"/>
      <c r="OQ340" s="1"/>
      <c r="OR340" s="1"/>
      <c r="OS340" s="1"/>
      <c r="OT340" s="1"/>
      <c r="OU340" s="1"/>
      <c r="OV340" s="1"/>
      <c r="OW340" s="1"/>
      <c r="OX340" s="1"/>
      <c r="OY340" s="1"/>
      <c r="OZ340" s="1"/>
      <c r="PA340" s="1"/>
      <c r="PB340" s="1"/>
      <c r="PC340" s="1"/>
      <c r="PD340" s="1"/>
      <c r="PE340" s="1"/>
      <c r="PF340" s="1"/>
      <c r="PG340" s="1"/>
      <c r="PH340" s="1"/>
      <c r="PI340" s="1"/>
      <c r="PJ340" s="1"/>
      <c r="PK340" s="1"/>
      <c r="PL340" s="1"/>
      <c r="PM340" s="1"/>
      <c r="PN340" s="1"/>
      <c r="PO340" s="1"/>
      <c r="PP340" s="1"/>
      <c r="PQ340" s="1"/>
      <c r="PR340" s="1"/>
      <c r="PS340" s="1"/>
      <c r="PT340" s="1"/>
      <c r="PU340" s="1"/>
      <c r="PV340" s="1"/>
      <c r="PW340" s="1"/>
      <c r="PX340" s="1"/>
      <c r="PY340" s="1"/>
      <c r="PZ340" s="1"/>
      <c r="QA340" s="1"/>
      <c r="QB340" s="1"/>
      <c r="QC340" s="1"/>
      <c r="QD340" s="1"/>
      <c r="QE340" s="1"/>
      <c r="QF340" s="1"/>
      <c r="QG340" s="1"/>
      <c r="QH340" s="1"/>
      <c r="QI340" s="1"/>
      <c r="QJ340" s="1"/>
      <c r="QK340" s="1"/>
      <c r="QL340" s="1"/>
      <c r="QM340" s="1"/>
      <c r="QN340" s="1"/>
      <c r="QO340" s="1"/>
      <c r="QP340" s="1"/>
      <c r="QQ340" s="1"/>
      <c r="QR340" s="1"/>
      <c r="QS340" s="1"/>
      <c r="QT340" s="1"/>
      <c r="QU340" s="1"/>
      <c r="QV340" s="1"/>
      <c r="QW340" s="1"/>
      <c r="QX340" s="1"/>
      <c r="QY340" s="1"/>
      <c r="QZ340" s="1"/>
      <c r="RA340" s="1"/>
      <c r="RB340" s="1"/>
      <c r="RC340" s="1"/>
      <c r="RD340" s="1"/>
      <c r="RE340" s="1"/>
      <c r="RF340" s="1"/>
      <c r="RG340" s="1"/>
      <c r="RH340" s="1"/>
      <c r="RI340" s="1"/>
      <c r="RJ340" s="1"/>
      <c r="RK340" s="1"/>
      <c r="RL340" s="1"/>
      <c r="RM340" s="1"/>
      <c r="RN340" s="1"/>
      <c r="RO340" s="1"/>
      <c r="RP340" s="1"/>
      <c r="RQ340" s="1"/>
      <c r="RR340" s="1"/>
      <c r="RS340" s="1"/>
      <c r="RT340" s="1"/>
      <c r="RU340" s="1"/>
      <c r="RV340" s="1"/>
      <c r="RW340" s="1"/>
      <c r="RX340" s="1"/>
      <c r="RY340" s="1"/>
      <c r="RZ340" s="1"/>
      <c r="SA340" s="1"/>
      <c r="SB340" s="1"/>
      <c r="SC340" s="1"/>
      <c r="SD340" s="1"/>
      <c r="SE340" s="1"/>
      <c r="SF340" s="1"/>
      <c r="SG340" s="1"/>
      <c r="SH340" s="1"/>
      <c r="SI340" s="1"/>
      <c r="SJ340" s="1"/>
      <c r="SK340" s="1"/>
      <c r="SL340" s="1"/>
      <c r="SM340" s="1"/>
      <c r="SN340" s="1"/>
      <c r="SO340" s="1"/>
      <c r="SP340" s="1"/>
      <c r="SQ340" s="1"/>
      <c r="SR340" s="1"/>
      <c r="SS340" s="1"/>
      <c r="ST340" s="1"/>
      <c r="SU340" s="1"/>
      <c r="SV340" s="1"/>
      <c r="SW340" s="1"/>
      <c r="SX340" s="1"/>
      <c r="SY340" s="1"/>
      <c r="SZ340" s="1"/>
      <c r="TA340" s="1"/>
      <c r="TB340" s="1"/>
      <c r="TC340" s="1"/>
      <c r="TD340" s="1"/>
      <c r="TE340" s="1"/>
      <c r="TF340" s="1"/>
      <c r="TG340" s="1"/>
      <c r="TH340" s="1"/>
      <c r="TI340" s="1"/>
      <c r="TJ340" s="1"/>
      <c r="TK340" s="1"/>
      <c r="TL340" s="1"/>
      <c r="TM340" s="1"/>
      <c r="TN340" s="1"/>
      <c r="TO340" s="1"/>
      <c r="TP340" s="1"/>
      <c r="TQ340" s="1"/>
      <c r="TR340" s="1"/>
      <c r="TS340" s="1"/>
      <c r="TT340" s="1"/>
      <c r="TU340" s="1"/>
      <c r="TV340" s="1"/>
      <c r="TW340" s="1"/>
      <c r="TX340" s="1"/>
      <c r="TY340" s="1"/>
      <c r="TZ340" s="1"/>
      <c r="UA340" s="1"/>
      <c r="UB340" s="1"/>
      <c r="UC340" s="1"/>
      <c r="UD340" s="1"/>
      <c r="UE340" s="1"/>
      <c r="UF340" s="1"/>
      <c r="UG340" s="1"/>
      <c r="UH340" s="1"/>
      <c r="UI340" s="1"/>
      <c r="UJ340" s="1"/>
      <c r="UK340" s="1"/>
      <c r="UL340" s="1"/>
      <c r="UM340" s="1"/>
      <c r="UN340" s="1"/>
      <c r="UO340" s="1"/>
      <c r="UP340" s="1"/>
      <c r="UQ340" s="1"/>
      <c r="UR340" s="1"/>
      <c r="US340" s="1"/>
      <c r="UT340" s="1"/>
      <c r="UU340" s="1"/>
      <c r="UV340" s="1"/>
      <c r="UW340" s="1"/>
      <c r="UX340" s="1"/>
      <c r="UY340" s="1"/>
      <c r="UZ340" s="1"/>
      <c r="VA340" s="1"/>
      <c r="VB340" s="1"/>
      <c r="VC340" s="1"/>
      <c r="VD340" s="1"/>
      <c r="VE340" s="1"/>
      <c r="VF340" s="1"/>
      <c r="VG340" s="1"/>
      <c r="VH340" s="1"/>
      <c r="VI340" s="1"/>
      <c r="VJ340" s="1"/>
      <c r="VK340" s="1"/>
      <c r="VL340" s="1"/>
      <c r="VM340" s="1"/>
      <c r="VN340" s="1"/>
      <c r="VO340" s="1"/>
      <c r="VP340" s="1"/>
      <c r="VQ340" s="1"/>
      <c r="VR340" s="1"/>
      <c r="VS340" s="1"/>
      <c r="VT340" s="1"/>
      <c r="VU340" s="1"/>
      <c r="VV340" s="1"/>
      <c r="VW340" s="1"/>
      <c r="VX340" s="1"/>
      <c r="VY340" s="1"/>
      <c r="VZ340" s="1"/>
      <c r="WA340" s="1"/>
      <c r="WB340" s="1"/>
      <c r="WC340" s="1"/>
      <c r="WD340" s="1"/>
      <c r="WE340" s="1"/>
      <c r="WF340" s="1"/>
      <c r="WG340" s="1"/>
      <c r="WH340" s="1"/>
      <c r="WI340" s="1"/>
      <c r="WJ340" s="1"/>
      <c r="WK340" s="1"/>
      <c r="WL340" s="1"/>
      <c r="WM340" s="1"/>
      <c r="WN340" s="1"/>
      <c r="WO340" s="1"/>
      <c r="WP340" s="1"/>
      <c r="WQ340" s="1"/>
      <c r="WR340" s="1"/>
      <c r="WS340" s="1"/>
      <c r="WT340" s="1"/>
      <c r="WU340" s="1"/>
      <c r="WV340" s="1"/>
      <c r="WW340" s="1"/>
      <c r="WX340" s="1"/>
      <c r="WY340" s="1"/>
      <c r="WZ340" s="1"/>
      <c r="XA340" s="1"/>
      <c r="XB340" s="1"/>
      <c r="XC340" s="1"/>
      <c r="XD340" s="1"/>
      <c r="XE340" s="1"/>
      <c r="XF340" s="1"/>
      <c r="XG340" s="1"/>
      <c r="XH340" s="1"/>
      <c r="XI340" s="1"/>
      <c r="XJ340" s="1"/>
      <c r="XK340" s="1"/>
      <c r="XL340" s="1"/>
      <c r="XM340" s="1"/>
      <c r="XN340" s="1"/>
      <c r="XO340" s="1"/>
      <c r="XP340" s="1"/>
      <c r="XQ340" s="1"/>
      <c r="XR340" s="1"/>
      <c r="XS340" s="1"/>
      <c r="XT340" s="1"/>
      <c r="XU340" s="1"/>
      <c r="XV340" s="1"/>
      <c r="XW340" s="1"/>
      <c r="XX340" s="1"/>
      <c r="XY340" s="1"/>
      <c r="XZ340" s="1"/>
      <c r="YA340" s="1"/>
      <c r="YB340" s="1"/>
      <c r="YC340" s="1"/>
      <c r="YD340" s="1"/>
      <c r="YE340" s="1"/>
      <c r="YF340" s="1"/>
      <c r="YG340" s="1"/>
      <c r="YH340" s="1"/>
      <c r="YI340" s="1"/>
      <c r="YJ340" s="1"/>
      <c r="YK340" s="1"/>
      <c r="YL340" s="1"/>
      <c r="YM340" s="1"/>
      <c r="YN340" s="1"/>
      <c r="YO340" s="1"/>
      <c r="YP340" s="1"/>
      <c r="YQ340" s="1"/>
      <c r="YR340" s="1"/>
      <c r="YS340" s="1"/>
      <c r="YT340" s="1"/>
      <c r="YU340" s="1"/>
      <c r="YV340" s="1"/>
      <c r="YW340" s="1"/>
      <c r="YX340" s="1"/>
      <c r="YY340" s="1"/>
      <c r="YZ340" s="1"/>
      <c r="ZA340" s="1"/>
      <c r="ZB340" s="1"/>
      <c r="ZC340" s="1"/>
      <c r="ZD340" s="1"/>
      <c r="ZE340" s="1"/>
      <c r="ZF340" s="1"/>
      <c r="ZG340" s="1"/>
      <c r="ZH340" s="1"/>
      <c r="ZI340" s="1"/>
      <c r="ZJ340" s="1"/>
      <c r="ZK340" s="1"/>
      <c r="ZL340" s="1"/>
      <c r="ZM340" s="1"/>
      <c r="ZN340" s="1"/>
      <c r="ZO340" s="1"/>
      <c r="ZP340" s="1"/>
      <c r="ZQ340" s="1"/>
      <c r="ZR340" s="1"/>
      <c r="ZS340" s="1"/>
      <c r="ZT340" s="1"/>
      <c r="ZU340" s="1"/>
      <c r="ZV340" s="1"/>
      <c r="ZW340" s="1"/>
      <c r="ZX340" s="1"/>
      <c r="ZY340" s="1"/>
      <c r="ZZ340" s="1"/>
      <c r="AAA340" s="1"/>
      <c r="AAB340" s="1"/>
      <c r="AAC340" s="1"/>
      <c r="AAD340" s="1"/>
      <c r="AAE340" s="1"/>
      <c r="AAF340" s="1"/>
      <c r="AAG340" s="1"/>
      <c r="AAH340" s="1"/>
      <c r="AAI340" s="1"/>
      <c r="AAJ340" s="1"/>
      <c r="AAK340" s="1"/>
      <c r="AAL340" s="1"/>
      <c r="AAM340" s="1"/>
      <c r="AAN340" s="1"/>
      <c r="AAO340" s="1"/>
      <c r="AAP340" s="1"/>
      <c r="AAQ340" s="1"/>
      <c r="AAR340" s="1"/>
      <c r="AAS340" s="1"/>
      <c r="AAT340" s="1"/>
      <c r="AAU340" s="1"/>
      <c r="AAV340" s="1"/>
      <c r="AAW340" s="1"/>
      <c r="AAX340" s="1"/>
      <c r="AAY340" s="1"/>
      <c r="AAZ340" s="1"/>
      <c r="ABA340" s="1"/>
      <c r="ABB340" s="1"/>
      <c r="ABC340" s="1"/>
      <c r="ABD340" s="1"/>
      <c r="ABE340" s="1"/>
      <c r="ABF340" s="1"/>
      <c r="ABG340" s="1"/>
      <c r="ABH340" s="1"/>
      <c r="ABI340" s="1"/>
      <c r="ABJ340" s="1"/>
      <c r="ABK340" s="1"/>
      <c r="ABL340" s="1"/>
      <c r="ABM340" s="1"/>
      <c r="ABN340" s="1"/>
      <c r="ABO340" s="1"/>
      <c r="ABP340" s="1"/>
      <c r="ABQ340" s="1"/>
      <c r="ABR340" s="1"/>
      <c r="ABS340" s="1"/>
      <c r="ABT340" s="1"/>
      <c r="ABU340" s="1"/>
      <c r="ABV340" s="1"/>
      <c r="ABW340" s="1"/>
      <c r="ABX340" s="1"/>
      <c r="ABY340" s="1"/>
      <c r="ABZ340" s="1"/>
      <c r="ACA340" s="1"/>
      <c r="ACB340" s="1"/>
      <c r="ACC340" s="1"/>
      <c r="ACD340" s="1"/>
      <c r="ACE340" s="1"/>
      <c r="ACF340" s="1"/>
      <c r="ACG340" s="1"/>
      <c r="ACH340" s="1"/>
      <c r="ACI340" s="1"/>
      <c r="ACJ340" s="1"/>
      <c r="ACK340" s="1"/>
      <c r="ACL340" s="1"/>
      <c r="ACM340" s="1"/>
      <c r="ACN340" s="1"/>
      <c r="ACO340" s="1"/>
      <c r="ACP340" s="1"/>
      <c r="ACQ340" s="1"/>
      <c r="ACR340" s="1"/>
      <c r="ACS340" s="1"/>
      <c r="ACT340" s="1"/>
      <c r="ACU340" s="1"/>
      <c r="ACV340" s="1"/>
      <c r="ACW340" s="1"/>
      <c r="ACX340" s="1"/>
      <c r="ACY340" s="1"/>
      <c r="ACZ340" s="1"/>
      <c r="ADA340" s="1"/>
      <c r="ADB340" s="1"/>
      <c r="ADC340" s="1"/>
      <c r="ADD340" s="1"/>
      <c r="ADE340" s="1"/>
      <c r="ADF340" s="1"/>
      <c r="ADG340" s="1"/>
      <c r="ADH340" s="1"/>
      <c r="ADI340" s="1"/>
      <c r="ADJ340" s="1"/>
      <c r="ADK340" s="1"/>
      <c r="ADL340" s="1"/>
      <c r="ADM340" s="1"/>
      <c r="ADN340" s="1"/>
      <c r="ADO340" s="1"/>
      <c r="ADP340" s="1"/>
      <c r="ADQ340" s="1"/>
      <c r="ADR340" s="1"/>
      <c r="ADS340" s="1"/>
      <c r="ADT340" s="1"/>
      <c r="ADU340" s="1"/>
      <c r="ADV340" s="1"/>
      <c r="ADW340" s="1"/>
      <c r="ADX340" s="1"/>
      <c r="ADY340" s="1"/>
      <c r="ADZ340" s="1"/>
      <c r="AEA340" s="1"/>
      <c r="AEB340" s="1"/>
      <c r="AEC340" s="1"/>
      <c r="AED340" s="1"/>
      <c r="AEE340" s="1"/>
      <c r="AEF340" s="1"/>
      <c r="AEG340" s="1"/>
      <c r="AEH340" s="1"/>
      <c r="AEI340" s="1"/>
      <c r="AEJ340" s="1"/>
      <c r="AEK340" s="1"/>
      <c r="AEL340" s="1"/>
      <c r="AEM340" s="1"/>
      <c r="AEN340" s="1"/>
      <c r="AEO340" s="1"/>
      <c r="AEP340" s="1"/>
      <c r="AEQ340" s="1"/>
      <c r="AER340" s="1"/>
      <c r="AES340" s="1"/>
      <c r="AET340" s="1"/>
      <c r="AEU340" s="1"/>
      <c r="AEV340" s="1"/>
      <c r="AEW340" s="1"/>
      <c r="AEX340" s="1"/>
      <c r="AEY340" s="1"/>
      <c r="AEZ340" s="1"/>
      <c r="AFA340" s="1"/>
      <c r="AFB340" s="1"/>
      <c r="AFC340" s="1"/>
      <c r="AFD340" s="1"/>
      <c r="AFE340" s="1"/>
      <c r="AFF340" s="1"/>
      <c r="AFG340" s="1"/>
      <c r="AFH340" s="1"/>
      <c r="AFI340" s="1"/>
      <c r="AFJ340" s="1"/>
      <c r="AFK340" s="1"/>
      <c r="AFL340" s="1"/>
      <c r="AFM340" s="1"/>
      <c r="AFN340" s="1"/>
      <c r="AFO340" s="1"/>
      <c r="AFP340" s="1"/>
      <c r="AFQ340" s="1"/>
      <c r="AFR340" s="1"/>
      <c r="AFS340" s="1"/>
      <c r="AFT340" s="1"/>
      <c r="AFU340" s="1"/>
      <c r="AFV340" s="1"/>
      <c r="AFW340" s="1"/>
      <c r="AFX340" s="1"/>
      <c r="AFY340" s="1"/>
      <c r="AFZ340" s="1"/>
      <c r="AGA340" s="1"/>
      <c r="AGB340" s="1"/>
      <c r="AGC340" s="1"/>
      <c r="AGD340" s="1"/>
      <c r="AGE340" s="1"/>
      <c r="AGF340" s="1"/>
      <c r="AGG340" s="1"/>
      <c r="AGH340" s="1"/>
      <c r="AGI340" s="1"/>
      <c r="AGJ340" s="1"/>
      <c r="AGK340" s="1"/>
      <c r="AGL340" s="1"/>
      <c r="AGM340" s="1"/>
      <c r="AGN340" s="1"/>
      <c r="AGO340" s="1"/>
      <c r="AGP340" s="1"/>
      <c r="AGQ340" s="1"/>
      <c r="AGR340" s="1"/>
      <c r="AGS340" s="1"/>
      <c r="AGT340" s="1"/>
      <c r="AGU340" s="1"/>
      <c r="AGV340" s="1"/>
      <c r="AGW340" s="1"/>
      <c r="AGX340" s="1"/>
      <c r="AGY340" s="1"/>
      <c r="AGZ340" s="1"/>
      <c r="AHA340" s="1"/>
      <c r="AHB340" s="1"/>
      <c r="AHC340" s="1"/>
      <c r="AHD340" s="1"/>
      <c r="AHE340" s="1"/>
      <c r="AHF340" s="1"/>
      <c r="AHG340" s="1"/>
      <c r="AHH340" s="1"/>
      <c r="AHI340" s="1"/>
      <c r="AHJ340" s="1"/>
      <c r="AHK340" s="1"/>
      <c r="AHL340" s="1"/>
      <c r="AHM340" s="1"/>
      <c r="AHN340" s="1"/>
      <c r="AHO340" s="1"/>
      <c r="AHP340" s="1"/>
      <c r="AHQ340" s="1"/>
      <c r="AHR340" s="1"/>
      <c r="AHS340" s="1"/>
      <c r="AHT340" s="1"/>
      <c r="AHU340" s="1"/>
      <c r="AHV340" s="1"/>
      <c r="AHW340" s="1"/>
      <c r="AHX340" s="1"/>
      <c r="AHY340" s="1"/>
      <c r="AHZ340" s="1"/>
      <c r="AIA340" s="1"/>
      <c r="AIB340" s="1"/>
      <c r="AIC340" s="1"/>
      <c r="AID340" s="1"/>
      <c r="AIE340" s="1"/>
      <c r="AIF340" s="1"/>
      <c r="AIG340" s="1"/>
      <c r="AIH340" s="1"/>
      <c r="AII340" s="1"/>
      <c r="AIJ340" s="1"/>
      <c r="AIK340" s="1"/>
      <c r="AIL340" s="1"/>
      <c r="AIM340" s="1"/>
      <c r="AIN340" s="1"/>
      <c r="AIO340" s="1"/>
      <c r="AIP340" s="1"/>
      <c r="AIQ340" s="1"/>
      <c r="AIR340" s="1"/>
      <c r="AIS340" s="1"/>
      <c r="AIT340" s="1"/>
      <c r="AIU340" s="1"/>
      <c r="AIV340" s="1"/>
      <c r="AIW340" s="1"/>
      <c r="AIX340" s="1"/>
      <c r="AIY340" s="1"/>
      <c r="AIZ340" s="1"/>
      <c r="AJA340" s="1"/>
      <c r="AJB340" s="1"/>
      <c r="AJC340" s="1"/>
      <c r="AJD340" s="1"/>
      <c r="AJE340" s="1"/>
      <c r="AJF340" s="1"/>
      <c r="AJG340" s="1"/>
      <c r="AJH340" s="1"/>
      <c r="AJI340" s="1"/>
      <c r="AJJ340" s="1"/>
      <c r="AJK340" s="1"/>
      <c r="AJL340" s="1"/>
      <c r="AJM340" s="1"/>
      <c r="AJN340" s="1"/>
      <c r="AJO340" s="1"/>
      <c r="AJP340" s="1"/>
      <c r="AJQ340" s="1"/>
      <c r="AJR340" s="1"/>
      <c r="AJS340" s="1"/>
      <c r="AJT340" s="1"/>
      <c r="AJU340" s="1"/>
      <c r="AJV340" s="1"/>
      <c r="AJW340" s="1"/>
      <c r="AJX340" s="1"/>
      <c r="AJY340" s="1"/>
      <c r="AJZ340" s="1"/>
      <c r="AKA340" s="1"/>
      <c r="AKB340" s="1"/>
      <c r="AKC340" s="1"/>
      <c r="AKD340" s="1"/>
      <c r="AKE340" s="1"/>
      <c r="AKF340" s="1"/>
      <c r="AKG340" s="1"/>
      <c r="AKH340" s="1"/>
      <c r="AKI340" s="1"/>
      <c r="AKJ340" s="1"/>
      <c r="AKK340" s="1"/>
      <c r="AKL340" s="1"/>
      <c r="AKM340" s="1"/>
      <c r="AKN340" s="1"/>
      <c r="AKO340" s="1"/>
      <c r="AKP340" s="1"/>
      <c r="AKQ340" s="1"/>
      <c r="AKR340" s="1"/>
      <c r="AKS340" s="1"/>
      <c r="AKT340" s="1"/>
      <c r="AKU340" s="1"/>
      <c r="AKV340" s="1"/>
      <c r="AKW340" s="1"/>
      <c r="AKX340" s="1"/>
      <c r="AKY340" s="1"/>
      <c r="AKZ340" s="1"/>
      <c r="ALA340" s="1"/>
      <c r="ALB340" s="1"/>
      <c r="ALC340" s="1"/>
      <c r="ALD340" s="1"/>
      <c r="ALE340" s="1"/>
      <c r="ALF340" s="1"/>
      <c r="ALG340" s="1"/>
      <c r="ALH340" s="1"/>
      <c r="ALI340" s="1"/>
      <c r="ALJ340" s="1"/>
      <c r="ALK340" s="1"/>
      <c r="ALL340" s="1"/>
      <c r="ALM340" s="1"/>
      <c r="ALN340" s="1"/>
      <c r="ALO340" s="1"/>
      <c r="ALP340" s="1"/>
      <c r="ALQ340" s="1"/>
      <c r="ALR340" s="1"/>
      <c r="ALS340" s="1"/>
      <c r="ALT340" s="1"/>
      <c r="ALU340" s="1"/>
      <c r="ALV340" s="1"/>
      <c r="ALW340" s="1"/>
      <c r="ALX340" s="1"/>
      <c r="ALY340" s="1"/>
      <c r="ALZ340" s="1"/>
      <c r="AMA340" s="1"/>
      <c r="AMB340" s="1"/>
      <c r="AMC340" s="1"/>
      <c r="AMD340" s="1"/>
      <c r="AME340" s="1"/>
      <c r="AMF340" s="1"/>
      <c r="AMG340" s="1"/>
      <c r="AMH340" s="1"/>
      <c r="AMI340" s="1"/>
      <c r="AMJ340" s="1"/>
      <c r="AMK340" s="1"/>
      <c r="AML340" s="1"/>
      <c r="AMM340" s="1"/>
      <c r="AMN340" s="1"/>
      <c r="AMO340" s="1"/>
      <c r="AMP340" s="1"/>
      <c r="AMQ340" s="1"/>
      <c r="AMR340" s="1"/>
      <c r="AMS340" s="1"/>
      <c r="AMT340" s="1"/>
      <c r="AMU340" s="1"/>
      <c r="AMV340" s="1"/>
      <c r="AMW340" s="1"/>
      <c r="AMX340" s="1"/>
      <c r="AMY340" s="1"/>
      <c r="AMZ340" s="1"/>
      <c r="ANA340" s="1"/>
      <c r="ANB340" s="1"/>
      <c r="ANC340" s="1"/>
      <c r="AND340" s="1"/>
      <c r="ANE340" s="1"/>
      <c r="ANF340" s="1"/>
      <c r="ANG340" s="1"/>
      <c r="ANH340" s="1"/>
      <c r="ANI340" s="1"/>
      <c r="ANJ340" s="1"/>
      <c r="ANK340" s="1"/>
      <c r="ANL340" s="1"/>
      <c r="ANM340" s="1"/>
      <c r="ANN340" s="1"/>
      <c r="ANO340" s="1"/>
      <c r="ANP340" s="1"/>
      <c r="ANQ340" s="1"/>
      <c r="ANR340" s="1"/>
      <c r="ANS340" s="1"/>
      <c r="ANT340" s="1"/>
      <c r="ANU340" s="1"/>
      <c r="ANV340" s="1"/>
      <c r="ANW340" s="1"/>
      <c r="ANX340" s="1"/>
      <c r="ANY340" s="1"/>
      <c r="ANZ340" s="1"/>
      <c r="AOA340" s="1"/>
      <c r="AOB340" s="1"/>
      <c r="AOC340" s="1"/>
      <c r="AOD340" s="1"/>
      <c r="AOE340" s="1"/>
      <c r="AOF340" s="1"/>
      <c r="AOG340" s="1"/>
      <c r="AOH340" s="1"/>
      <c r="AOI340" s="1"/>
      <c r="AOJ340" s="1"/>
      <c r="AOK340" s="1"/>
      <c r="AOL340" s="1"/>
      <c r="AOM340" s="1"/>
      <c r="AON340" s="1"/>
      <c r="AOO340" s="1"/>
      <c r="AOP340" s="1"/>
      <c r="AOQ340" s="1"/>
      <c r="AOR340" s="1"/>
      <c r="AOS340" s="1"/>
      <c r="AOT340" s="1"/>
      <c r="AOU340" s="1"/>
      <c r="AOV340" s="1"/>
      <c r="AOW340" s="1"/>
      <c r="AOX340" s="1"/>
      <c r="AOY340" s="1"/>
      <c r="AOZ340" s="1"/>
      <c r="APA340" s="1"/>
      <c r="APB340" s="1"/>
      <c r="APC340" s="1"/>
      <c r="APD340" s="1"/>
      <c r="APE340" s="1"/>
      <c r="APF340" s="1"/>
      <c r="APG340" s="1"/>
      <c r="APH340" s="1"/>
      <c r="API340" s="1"/>
      <c r="APJ340" s="1"/>
      <c r="APK340" s="1"/>
      <c r="APL340" s="1"/>
      <c r="APM340" s="1"/>
      <c r="APN340" s="1"/>
      <c r="APO340" s="1"/>
      <c r="APP340" s="1"/>
      <c r="APQ340" s="1"/>
      <c r="APR340" s="1"/>
      <c r="APS340" s="1"/>
      <c r="APT340" s="1"/>
      <c r="APU340" s="1"/>
      <c r="APV340" s="1"/>
      <c r="APW340" s="1"/>
      <c r="APX340" s="1"/>
      <c r="APY340" s="1"/>
      <c r="APZ340" s="1"/>
      <c r="AQA340" s="1"/>
      <c r="AQB340" s="1"/>
      <c r="AQC340" s="1"/>
      <c r="AQD340" s="1"/>
      <c r="AQE340" s="1"/>
      <c r="AQF340" s="1"/>
      <c r="AQG340" s="1"/>
      <c r="AQH340" s="1"/>
      <c r="AQI340" s="1"/>
      <c r="AQJ340" s="1"/>
      <c r="AQK340" s="1"/>
      <c r="AQL340" s="1"/>
      <c r="AQM340" s="1"/>
      <c r="AQN340" s="1"/>
      <c r="AQO340" s="1"/>
      <c r="AQP340" s="1"/>
      <c r="AQQ340" s="1"/>
      <c r="AQR340" s="1"/>
      <c r="AQS340" s="1"/>
      <c r="AQT340" s="1"/>
      <c r="AQU340" s="1"/>
      <c r="AQV340" s="1"/>
      <c r="AQW340" s="1"/>
      <c r="AQX340" s="1"/>
      <c r="AQY340" s="1"/>
      <c r="AQZ340" s="1"/>
      <c r="ARA340" s="1"/>
      <c r="ARB340" s="1"/>
      <c r="ARC340" s="1"/>
      <c r="ARD340" s="1"/>
      <c r="ARE340" s="1"/>
      <c r="ARF340" s="1"/>
      <c r="ARG340" s="1"/>
      <c r="ARH340" s="1"/>
      <c r="ARI340" s="1"/>
      <c r="ARJ340" s="1"/>
      <c r="ARK340" s="1"/>
      <c r="ARL340" s="1"/>
      <c r="ARM340" s="1"/>
      <c r="ARN340" s="1"/>
      <c r="ARO340" s="1"/>
      <c r="ARP340" s="1"/>
      <c r="ARQ340" s="1"/>
      <c r="ARR340" s="1"/>
      <c r="ARS340" s="1"/>
      <c r="ART340" s="1"/>
      <c r="ARU340" s="1"/>
      <c r="ARV340" s="1"/>
      <c r="ARW340" s="1"/>
      <c r="ARX340" s="1"/>
      <c r="ARY340" s="1"/>
      <c r="ARZ340" s="1"/>
      <c r="ASA340" s="1"/>
      <c r="ASB340" s="1"/>
      <c r="ASC340" s="1"/>
      <c r="ASD340" s="1"/>
      <c r="ASE340" s="1"/>
      <c r="ASF340" s="1"/>
      <c r="ASG340" s="1"/>
      <c r="ASH340" s="1"/>
      <c r="ASI340" s="1"/>
      <c r="ASJ340" s="1"/>
      <c r="ASK340" s="1"/>
      <c r="ASL340" s="1"/>
      <c r="ASM340" s="1"/>
      <c r="ASN340" s="1"/>
      <c r="ASO340" s="1"/>
      <c r="ASP340" s="1"/>
      <c r="ASQ340" s="1"/>
      <c r="ASR340" s="1"/>
      <c r="ASS340" s="1"/>
      <c r="AST340" s="1"/>
      <c r="ASU340" s="1"/>
      <c r="ASV340" s="1"/>
      <c r="ASW340" s="1"/>
      <c r="ASX340" s="1"/>
      <c r="ASY340" s="1"/>
      <c r="ASZ340" s="1"/>
      <c r="ATA340" s="1"/>
      <c r="ATB340" s="1"/>
      <c r="ATC340" s="1"/>
      <c r="ATD340" s="1"/>
      <c r="ATE340" s="1"/>
      <c r="ATF340" s="1"/>
      <c r="ATG340" s="1"/>
      <c r="ATH340" s="1"/>
      <c r="ATI340" s="1"/>
      <c r="ATJ340" s="1"/>
      <c r="ATK340" s="1"/>
      <c r="ATL340" s="1"/>
      <c r="ATM340" s="1"/>
      <c r="ATN340" s="1"/>
      <c r="ATO340" s="1"/>
      <c r="ATP340" s="1"/>
      <c r="ATQ340" s="1"/>
      <c r="ATR340" s="1"/>
      <c r="ATS340" s="1"/>
      <c r="ATT340" s="1"/>
      <c r="ATU340" s="1"/>
      <c r="ATV340" s="1"/>
      <c r="ATW340" s="1"/>
      <c r="ATX340" s="1"/>
      <c r="ATY340" s="1"/>
      <c r="ATZ340" s="1"/>
      <c r="AUA340" s="1"/>
      <c r="AUB340" s="1"/>
      <c r="AUC340" s="1"/>
      <c r="AUD340" s="1"/>
      <c r="AUE340" s="1"/>
      <c r="AUF340" s="1"/>
      <c r="AUG340" s="1"/>
      <c r="AUH340" s="1"/>
      <c r="AUI340" s="1"/>
      <c r="AUJ340" s="1"/>
      <c r="AUK340" s="1"/>
      <c r="AUL340" s="1"/>
      <c r="AUM340" s="1"/>
      <c r="AUN340" s="1"/>
      <c r="AUO340" s="1"/>
      <c r="AUP340" s="1"/>
      <c r="AUQ340" s="1"/>
      <c r="AUR340" s="1"/>
      <c r="AUS340" s="1"/>
      <c r="AUT340" s="1"/>
      <c r="AUU340" s="1"/>
      <c r="AUV340" s="1"/>
      <c r="AUW340" s="1"/>
      <c r="AUX340" s="1"/>
      <c r="AUY340" s="1"/>
      <c r="AUZ340" s="1"/>
      <c r="AVA340" s="1"/>
      <c r="AVB340" s="1"/>
      <c r="AVC340" s="1"/>
      <c r="AVD340" s="1"/>
      <c r="AVE340" s="1"/>
      <c r="AVF340" s="1"/>
      <c r="AVG340" s="1"/>
      <c r="AVH340" s="1"/>
      <c r="AVI340" s="1"/>
      <c r="AVJ340" s="1"/>
      <c r="AVK340" s="1"/>
      <c r="AVL340" s="1"/>
      <c r="AVM340" s="1"/>
      <c r="AVN340" s="1"/>
      <c r="AVO340" s="1"/>
      <c r="AVP340" s="1"/>
      <c r="AVQ340" s="1"/>
      <c r="AVR340" s="1"/>
      <c r="AVS340" s="1"/>
      <c r="AVT340" s="1"/>
      <c r="AVU340" s="1"/>
      <c r="AVV340" s="1"/>
      <c r="AVW340" s="1"/>
      <c r="AVX340" s="1"/>
      <c r="AVY340" s="1"/>
      <c r="AVZ340" s="1"/>
      <c r="AWA340" s="1"/>
      <c r="AWB340" s="1"/>
      <c r="AWC340" s="1"/>
      <c r="AWD340" s="1"/>
      <c r="AWE340" s="1"/>
      <c r="AWF340" s="1"/>
      <c r="AWG340" s="1"/>
      <c r="AWH340" s="1"/>
      <c r="AWI340" s="1"/>
      <c r="AWJ340" s="1"/>
      <c r="AWK340" s="1"/>
      <c r="AWL340" s="1"/>
      <c r="AWM340" s="1"/>
      <c r="AWN340" s="1"/>
      <c r="AWO340" s="1"/>
      <c r="AWP340" s="1"/>
      <c r="AWQ340" s="1"/>
      <c r="AWR340" s="1"/>
      <c r="AWS340" s="1"/>
      <c r="AWT340" s="1"/>
      <c r="AWU340" s="1"/>
      <c r="AWV340" s="1"/>
      <c r="AWW340" s="1"/>
      <c r="AWX340" s="1"/>
      <c r="AWY340" s="1"/>
      <c r="AWZ340" s="1"/>
      <c r="AXA340" s="1"/>
      <c r="AXB340" s="1"/>
      <c r="AXC340" s="1"/>
      <c r="AXD340" s="1"/>
      <c r="AXE340" s="1"/>
      <c r="AXF340" s="1"/>
      <c r="AXG340" s="1"/>
      <c r="AXH340" s="1"/>
      <c r="AXI340" s="1"/>
      <c r="AXJ340" s="1"/>
      <c r="AXK340" s="1"/>
      <c r="AXL340" s="1"/>
      <c r="AXM340" s="1"/>
      <c r="AXN340" s="1"/>
      <c r="AXO340" s="1"/>
      <c r="AXP340" s="1"/>
      <c r="AXQ340" s="1"/>
      <c r="AXR340" s="1"/>
      <c r="AXS340" s="1"/>
      <c r="AXT340" s="1"/>
      <c r="AXU340" s="1"/>
      <c r="AXV340" s="1"/>
      <c r="AXW340" s="1"/>
      <c r="AXX340" s="1"/>
      <c r="AXY340" s="1"/>
      <c r="AXZ340" s="1"/>
      <c r="AYA340" s="1"/>
      <c r="AYB340" s="1"/>
      <c r="AYC340" s="1"/>
      <c r="AYD340" s="1"/>
      <c r="AYE340" s="1"/>
      <c r="AYF340" s="1"/>
      <c r="AYG340" s="1"/>
      <c r="AYH340" s="1"/>
      <c r="AYI340" s="1"/>
      <c r="AYJ340" s="1"/>
      <c r="AYK340" s="1"/>
      <c r="AYL340" s="1"/>
      <c r="AYM340" s="1"/>
      <c r="AYN340" s="1"/>
      <c r="AYO340" s="1"/>
      <c r="AYP340" s="1"/>
      <c r="AYQ340" s="1"/>
      <c r="AYR340" s="1"/>
      <c r="AYS340" s="1"/>
      <c r="AYT340" s="1"/>
      <c r="AYU340" s="1"/>
      <c r="AYV340" s="1"/>
      <c r="AYW340" s="1"/>
      <c r="AYX340" s="1"/>
      <c r="AYY340" s="1"/>
      <c r="AYZ340" s="1"/>
      <c r="AZA340" s="1"/>
      <c r="AZB340" s="1"/>
      <c r="AZC340" s="1"/>
      <c r="AZD340" s="1"/>
      <c r="AZE340" s="1"/>
      <c r="AZF340" s="1"/>
      <c r="AZG340" s="1"/>
      <c r="AZH340" s="1"/>
      <c r="AZI340" s="1"/>
      <c r="AZJ340" s="1"/>
      <c r="AZK340" s="1"/>
      <c r="AZL340" s="1"/>
      <c r="AZM340" s="1"/>
      <c r="AZN340" s="1"/>
      <c r="AZO340" s="1"/>
      <c r="AZP340" s="1"/>
      <c r="AZQ340" s="1"/>
      <c r="AZR340" s="1"/>
      <c r="AZS340" s="1"/>
      <c r="AZT340" s="1"/>
      <c r="AZU340" s="1"/>
      <c r="AZV340" s="1"/>
      <c r="AZW340" s="1"/>
      <c r="AZX340" s="1"/>
      <c r="AZY340" s="1"/>
      <c r="AZZ340" s="1"/>
      <c r="BAA340" s="1"/>
      <c r="BAB340" s="1"/>
      <c r="BAC340" s="1"/>
      <c r="BAD340" s="1"/>
      <c r="BAE340" s="1"/>
      <c r="BAF340" s="1"/>
      <c r="BAG340" s="1"/>
      <c r="BAH340" s="1"/>
      <c r="BAI340" s="1"/>
      <c r="BAJ340" s="1"/>
      <c r="BAK340" s="1"/>
      <c r="BAL340" s="1"/>
      <c r="BAM340" s="1"/>
      <c r="BAN340" s="1"/>
      <c r="BAO340" s="1"/>
      <c r="BAP340" s="1"/>
      <c r="BAQ340" s="1"/>
      <c r="BAR340" s="1"/>
      <c r="BAS340" s="1"/>
      <c r="BAT340" s="1"/>
      <c r="BAU340" s="1"/>
      <c r="BAV340" s="1"/>
      <c r="BAW340" s="1"/>
      <c r="BAX340" s="1"/>
      <c r="BAY340" s="1"/>
      <c r="BAZ340" s="1"/>
      <c r="BBA340" s="1"/>
      <c r="BBB340" s="1"/>
      <c r="BBC340" s="1"/>
      <c r="BBD340" s="1"/>
      <c r="BBE340" s="1"/>
      <c r="BBF340" s="1"/>
      <c r="BBG340" s="1"/>
      <c r="BBH340" s="1"/>
      <c r="BBI340" s="1"/>
      <c r="BBJ340" s="1"/>
      <c r="BBK340" s="1"/>
      <c r="BBL340" s="1"/>
      <c r="BBM340" s="1"/>
      <c r="BBN340" s="1"/>
      <c r="BBO340" s="1"/>
      <c r="BBP340" s="1"/>
      <c r="BBQ340" s="1"/>
      <c r="BBR340" s="1"/>
      <c r="BBS340" s="1"/>
      <c r="BBT340" s="1"/>
      <c r="BBU340" s="1"/>
      <c r="BBV340" s="1"/>
      <c r="BBW340" s="1"/>
      <c r="BBX340" s="1"/>
      <c r="BBY340" s="1"/>
      <c r="BBZ340" s="1"/>
      <c r="BCA340" s="1"/>
      <c r="BCB340" s="1"/>
      <c r="BCC340" s="1"/>
      <c r="BCD340" s="1"/>
      <c r="BCE340" s="1"/>
      <c r="BCF340" s="1"/>
      <c r="BCG340" s="1"/>
      <c r="BCH340" s="1"/>
      <c r="BCI340" s="1"/>
      <c r="BCJ340" s="1"/>
      <c r="BCK340" s="1"/>
      <c r="BCL340" s="1"/>
      <c r="BCM340" s="1"/>
      <c r="BCN340" s="1"/>
      <c r="BCO340" s="1"/>
      <c r="BCP340" s="1"/>
      <c r="BCQ340" s="1"/>
      <c r="BCR340" s="1"/>
      <c r="BCS340" s="1"/>
      <c r="BCT340" s="1"/>
      <c r="BCU340" s="1"/>
      <c r="BCV340" s="1"/>
      <c r="BCW340" s="1"/>
      <c r="BCX340" s="1"/>
      <c r="BCY340" s="1"/>
      <c r="BCZ340" s="1"/>
      <c r="BDA340" s="1"/>
      <c r="BDB340" s="1"/>
      <c r="BDC340" s="1"/>
      <c r="BDD340" s="1"/>
      <c r="BDE340" s="1"/>
      <c r="BDF340" s="1"/>
      <c r="BDG340" s="1"/>
      <c r="BDH340" s="1"/>
      <c r="BDI340" s="1"/>
      <c r="BDJ340" s="1"/>
      <c r="BDK340" s="1"/>
      <c r="BDL340" s="1"/>
    </row>
    <row r="341" spans="2:1468" s="10" customFormat="1" ht="64" x14ac:dyDescent="0.2">
      <c r="B341" s="32" t="s">
        <v>92</v>
      </c>
      <c r="C341" s="10">
        <v>60000</v>
      </c>
      <c r="E341" s="2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  <c r="OO341" s="1"/>
      <c r="OP341" s="1"/>
      <c r="OQ341" s="1"/>
      <c r="OR341" s="1"/>
      <c r="OS341" s="1"/>
      <c r="OT341" s="1"/>
      <c r="OU341" s="1"/>
      <c r="OV341" s="1"/>
      <c r="OW341" s="1"/>
      <c r="OX341" s="1"/>
      <c r="OY341" s="1"/>
      <c r="OZ341" s="1"/>
      <c r="PA341" s="1"/>
      <c r="PB341" s="1"/>
      <c r="PC341" s="1"/>
      <c r="PD341" s="1"/>
      <c r="PE341" s="1"/>
      <c r="PF341" s="1"/>
      <c r="PG341" s="1"/>
      <c r="PH341" s="1"/>
      <c r="PI341" s="1"/>
      <c r="PJ341" s="1"/>
      <c r="PK341" s="1"/>
      <c r="PL341" s="1"/>
      <c r="PM341" s="1"/>
      <c r="PN341" s="1"/>
      <c r="PO341" s="1"/>
      <c r="PP341" s="1"/>
      <c r="PQ341" s="1"/>
      <c r="PR341" s="1"/>
      <c r="PS341" s="1"/>
      <c r="PT341" s="1"/>
      <c r="PU341" s="1"/>
      <c r="PV341" s="1"/>
      <c r="PW341" s="1"/>
      <c r="PX341" s="1"/>
      <c r="PY341" s="1"/>
      <c r="PZ341" s="1"/>
      <c r="QA341" s="1"/>
      <c r="QB341" s="1"/>
      <c r="QC341" s="1"/>
      <c r="QD341" s="1"/>
      <c r="QE341" s="1"/>
      <c r="QF341" s="1"/>
      <c r="QG341" s="1"/>
      <c r="QH341" s="1"/>
      <c r="QI341" s="1"/>
      <c r="QJ341" s="1"/>
      <c r="QK341" s="1"/>
      <c r="QL341" s="1"/>
      <c r="QM341" s="1"/>
      <c r="QN341" s="1"/>
      <c r="QO341" s="1"/>
      <c r="QP341" s="1"/>
      <c r="QQ341" s="1"/>
      <c r="QR341" s="1"/>
      <c r="QS341" s="1"/>
      <c r="QT341" s="1"/>
      <c r="QU341" s="1"/>
      <c r="QV341" s="1"/>
      <c r="QW341" s="1"/>
      <c r="QX341" s="1"/>
      <c r="QY341" s="1"/>
      <c r="QZ341" s="1"/>
      <c r="RA341" s="1"/>
      <c r="RB341" s="1"/>
      <c r="RC341" s="1"/>
      <c r="RD341" s="1"/>
      <c r="RE341" s="1"/>
      <c r="RF341" s="1"/>
      <c r="RG341" s="1"/>
      <c r="RH341" s="1"/>
      <c r="RI341" s="1"/>
      <c r="RJ341" s="1"/>
      <c r="RK341" s="1"/>
      <c r="RL341" s="1"/>
      <c r="RM341" s="1"/>
      <c r="RN341" s="1"/>
      <c r="RO341" s="1"/>
      <c r="RP341" s="1"/>
      <c r="RQ341" s="1"/>
      <c r="RR341" s="1"/>
      <c r="RS341" s="1"/>
      <c r="RT341" s="1"/>
      <c r="RU341" s="1"/>
      <c r="RV341" s="1"/>
      <c r="RW341" s="1"/>
      <c r="RX341" s="1"/>
      <c r="RY341" s="1"/>
      <c r="RZ341" s="1"/>
      <c r="SA341" s="1"/>
      <c r="SB341" s="1"/>
      <c r="SC341" s="1"/>
      <c r="SD341" s="1"/>
      <c r="SE341" s="1"/>
      <c r="SF341" s="1"/>
      <c r="SG341" s="1"/>
      <c r="SH341" s="1"/>
      <c r="SI341" s="1"/>
      <c r="SJ341" s="1"/>
      <c r="SK341" s="1"/>
      <c r="SL341" s="1"/>
      <c r="SM341" s="1"/>
      <c r="SN341" s="1"/>
      <c r="SO341" s="1"/>
      <c r="SP341" s="1"/>
      <c r="SQ341" s="1"/>
      <c r="SR341" s="1"/>
      <c r="SS341" s="1"/>
      <c r="ST341" s="1"/>
      <c r="SU341" s="1"/>
      <c r="SV341" s="1"/>
      <c r="SW341" s="1"/>
      <c r="SX341" s="1"/>
      <c r="SY341" s="1"/>
      <c r="SZ341" s="1"/>
      <c r="TA341" s="1"/>
      <c r="TB341" s="1"/>
      <c r="TC341" s="1"/>
      <c r="TD341" s="1"/>
      <c r="TE341" s="1"/>
      <c r="TF341" s="1"/>
      <c r="TG341" s="1"/>
      <c r="TH341" s="1"/>
      <c r="TI341" s="1"/>
      <c r="TJ341" s="1"/>
      <c r="TK341" s="1"/>
      <c r="TL341" s="1"/>
      <c r="TM341" s="1"/>
      <c r="TN341" s="1"/>
      <c r="TO341" s="1"/>
      <c r="TP341" s="1"/>
      <c r="TQ341" s="1"/>
      <c r="TR341" s="1"/>
      <c r="TS341" s="1"/>
      <c r="TT341" s="1"/>
      <c r="TU341" s="1"/>
      <c r="TV341" s="1"/>
      <c r="TW341" s="1"/>
      <c r="TX341" s="1"/>
      <c r="TY341" s="1"/>
      <c r="TZ341" s="1"/>
      <c r="UA341" s="1"/>
      <c r="UB341" s="1"/>
      <c r="UC341" s="1"/>
      <c r="UD341" s="1"/>
      <c r="UE341" s="1"/>
      <c r="UF341" s="1"/>
      <c r="UG341" s="1"/>
      <c r="UH341" s="1"/>
      <c r="UI341" s="1"/>
      <c r="UJ341" s="1"/>
      <c r="UK341" s="1"/>
      <c r="UL341" s="1"/>
      <c r="UM341" s="1"/>
      <c r="UN341" s="1"/>
      <c r="UO341" s="1"/>
      <c r="UP341" s="1"/>
      <c r="UQ341" s="1"/>
      <c r="UR341" s="1"/>
      <c r="US341" s="1"/>
      <c r="UT341" s="1"/>
      <c r="UU341" s="1"/>
      <c r="UV341" s="1"/>
      <c r="UW341" s="1"/>
      <c r="UX341" s="1"/>
      <c r="UY341" s="1"/>
      <c r="UZ341" s="1"/>
      <c r="VA341" s="1"/>
      <c r="VB341" s="1"/>
      <c r="VC341" s="1"/>
      <c r="VD341" s="1"/>
      <c r="VE341" s="1"/>
      <c r="VF341" s="1"/>
      <c r="VG341" s="1"/>
      <c r="VH341" s="1"/>
      <c r="VI341" s="1"/>
      <c r="VJ341" s="1"/>
      <c r="VK341" s="1"/>
      <c r="VL341" s="1"/>
      <c r="VM341" s="1"/>
      <c r="VN341" s="1"/>
      <c r="VO341" s="1"/>
      <c r="VP341" s="1"/>
      <c r="VQ341" s="1"/>
      <c r="VR341" s="1"/>
      <c r="VS341" s="1"/>
      <c r="VT341" s="1"/>
      <c r="VU341" s="1"/>
      <c r="VV341" s="1"/>
      <c r="VW341" s="1"/>
      <c r="VX341" s="1"/>
      <c r="VY341" s="1"/>
      <c r="VZ341" s="1"/>
      <c r="WA341" s="1"/>
      <c r="WB341" s="1"/>
      <c r="WC341" s="1"/>
      <c r="WD341" s="1"/>
      <c r="WE341" s="1"/>
      <c r="WF341" s="1"/>
      <c r="WG341" s="1"/>
      <c r="WH341" s="1"/>
      <c r="WI341" s="1"/>
      <c r="WJ341" s="1"/>
      <c r="WK341" s="1"/>
      <c r="WL341" s="1"/>
      <c r="WM341" s="1"/>
      <c r="WN341" s="1"/>
      <c r="WO341" s="1"/>
      <c r="WP341" s="1"/>
      <c r="WQ341" s="1"/>
      <c r="WR341" s="1"/>
      <c r="WS341" s="1"/>
      <c r="WT341" s="1"/>
      <c r="WU341" s="1"/>
      <c r="WV341" s="1"/>
      <c r="WW341" s="1"/>
      <c r="WX341" s="1"/>
      <c r="WY341" s="1"/>
      <c r="WZ341" s="1"/>
      <c r="XA341" s="1"/>
      <c r="XB341" s="1"/>
      <c r="XC341" s="1"/>
      <c r="XD341" s="1"/>
      <c r="XE341" s="1"/>
      <c r="XF341" s="1"/>
      <c r="XG341" s="1"/>
      <c r="XH341" s="1"/>
      <c r="XI341" s="1"/>
      <c r="XJ341" s="1"/>
      <c r="XK341" s="1"/>
      <c r="XL341" s="1"/>
      <c r="XM341" s="1"/>
      <c r="XN341" s="1"/>
      <c r="XO341" s="1"/>
      <c r="XP341" s="1"/>
      <c r="XQ341" s="1"/>
      <c r="XR341" s="1"/>
      <c r="XS341" s="1"/>
      <c r="XT341" s="1"/>
      <c r="XU341" s="1"/>
      <c r="XV341" s="1"/>
      <c r="XW341" s="1"/>
      <c r="XX341" s="1"/>
      <c r="XY341" s="1"/>
      <c r="XZ341" s="1"/>
      <c r="YA341" s="1"/>
      <c r="YB341" s="1"/>
      <c r="YC341" s="1"/>
      <c r="YD341" s="1"/>
      <c r="YE341" s="1"/>
      <c r="YF341" s="1"/>
      <c r="YG341" s="1"/>
      <c r="YH341" s="1"/>
      <c r="YI341" s="1"/>
      <c r="YJ341" s="1"/>
      <c r="YK341" s="1"/>
      <c r="YL341" s="1"/>
      <c r="YM341" s="1"/>
      <c r="YN341" s="1"/>
      <c r="YO341" s="1"/>
      <c r="YP341" s="1"/>
      <c r="YQ341" s="1"/>
      <c r="YR341" s="1"/>
      <c r="YS341" s="1"/>
      <c r="YT341" s="1"/>
      <c r="YU341" s="1"/>
      <c r="YV341" s="1"/>
      <c r="YW341" s="1"/>
      <c r="YX341" s="1"/>
      <c r="YY341" s="1"/>
      <c r="YZ341" s="1"/>
      <c r="ZA341" s="1"/>
      <c r="ZB341" s="1"/>
      <c r="ZC341" s="1"/>
      <c r="ZD341" s="1"/>
      <c r="ZE341" s="1"/>
      <c r="ZF341" s="1"/>
      <c r="ZG341" s="1"/>
      <c r="ZH341" s="1"/>
      <c r="ZI341" s="1"/>
      <c r="ZJ341" s="1"/>
      <c r="ZK341" s="1"/>
      <c r="ZL341" s="1"/>
      <c r="ZM341" s="1"/>
      <c r="ZN341" s="1"/>
      <c r="ZO341" s="1"/>
      <c r="ZP341" s="1"/>
      <c r="ZQ341" s="1"/>
      <c r="ZR341" s="1"/>
      <c r="ZS341" s="1"/>
      <c r="ZT341" s="1"/>
      <c r="ZU341" s="1"/>
      <c r="ZV341" s="1"/>
      <c r="ZW341" s="1"/>
      <c r="ZX341" s="1"/>
      <c r="ZY341" s="1"/>
      <c r="ZZ341" s="1"/>
      <c r="AAA341" s="1"/>
      <c r="AAB341" s="1"/>
      <c r="AAC341" s="1"/>
      <c r="AAD341" s="1"/>
      <c r="AAE341" s="1"/>
      <c r="AAF341" s="1"/>
      <c r="AAG341" s="1"/>
      <c r="AAH341" s="1"/>
      <c r="AAI341" s="1"/>
      <c r="AAJ341" s="1"/>
      <c r="AAK341" s="1"/>
      <c r="AAL341" s="1"/>
      <c r="AAM341" s="1"/>
      <c r="AAN341" s="1"/>
      <c r="AAO341" s="1"/>
      <c r="AAP341" s="1"/>
      <c r="AAQ341" s="1"/>
      <c r="AAR341" s="1"/>
      <c r="AAS341" s="1"/>
      <c r="AAT341" s="1"/>
      <c r="AAU341" s="1"/>
      <c r="AAV341" s="1"/>
      <c r="AAW341" s="1"/>
      <c r="AAX341" s="1"/>
      <c r="AAY341" s="1"/>
      <c r="AAZ341" s="1"/>
      <c r="ABA341" s="1"/>
      <c r="ABB341" s="1"/>
      <c r="ABC341" s="1"/>
      <c r="ABD341" s="1"/>
      <c r="ABE341" s="1"/>
      <c r="ABF341" s="1"/>
      <c r="ABG341" s="1"/>
      <c r="ABH341" s="1"/>
      <c r="ABI341" s="1"/>
      <c r="ABJ341" s="1"/>
      <c r="ABK341" s="1"/>
      <c r="ABL341" s="1"/>
      <c r="ABM341" s="1"/>
      <c r="ABN341" s="1"/>
      <c r="ABO341" s="1"/>
      <c r="ABP341" s="1"/>
      <c r="ABQ341" s="1"/>
      <c r="ABR341" s="1"/>
      <c r="ABS341" s="1"/>
      <c r="ABT341" s="1"/>
      <c r="ABU341" s="1"/>
      <c r="ABV341" s="1"/>
      <c r="ABW341" s="1"/>
      <c r="ABX341" s="1"/>
      <c r="ABY341" s="1"/>
      <c r="ABZ341" s="1"/>
      <c r="ACA341" s="1"/>
      <c r="ACB341" s="1"/>
      <c r="ACC341" s="1"/>
      <c r="ACD341" s="1"/>
      <c r="ACE341" s="1"/>
      <c r="ACF341" s="1"/>
      <c r="ACG341" s="1"/>
      <c r="ACH341" s="1"/>
      <c r="ACI341" s="1"/>
      <c r="ACJ341" s="1"/>
      <c r="ACK341" s="1"/>
      <c r="ACL341" s="1"/>
      <c r="ACM341" s="1"/>
      <c r="ACN341" s="1"/>
      <c r="ACO341" s="1"/>
      <c r="ACP341" s="1"/>
      <c r="ACQ341" s="1"/>
      <c r="ACR341" s="1"/>
      <c r="ACS341" s="1"/>
      <c r="ACT341" s="1"/>
      <c r="ACU341" s="1"/>
      <c r="ACV341" s="1"/>
      <c r="ACW341" s="1"/>
      <c r="ACX341" s="1"/>
      <c r="ACY341" s="1"/>
      <c r="ACZ341" s="1"/>
      <c r="ADA341" s="1"/>
      <c r="ADB341" s="1"/>
      <c r="ADC341" s="1"/>
      <c r="ADD341" s="1"/>
      <c r="ADE341" s="1"/>
      <c r="ADF341" s="1"/>
      <c r="ADG341" s="1"/>
      <c r="ADH341" s="1"/>
      <c r="ADI341" s="1"/>
      <c r="ADJ341" s="1"/>
      <c r="ADK341" s="1"/>
      <c r="ADL341" s="1"/>
      <c r="ADM341" s="1"/>
      <c r="ADN341" s="1"/>
      <c r="ADO341" s="1"/>
      <c r="ADP341" s="1"/>
      <c r="ADQ341" s="1"/>
      <c r="ADR341" s="1"/>
      <c r="ADS341" s="1"/>
      <c r="ADT341" s="1"/>
      <c r="ADU341" s="1"/>
      <c r="ADV341" s="1"/>
      <c r="ADW341" s="1"/>
      <c r="ADX341" s="1"/>
      <c r="ADY341" s="1"/>
      <c r="ADZ341" s="1"/>
      <c r="AEA341" s="1"/>
      <c r="AEB341" s="1"/>
      <c r="AEC341" s="1"/>
      <c r="AED341" s="1"/>
      <c r="AEE341" s="1"/>
      <c r="AEF341" s="1"/>
      <c r="AEG341" s="1"/>
      <c r="AEH341" s="1"/>
      <c r="AEI341" s="1"/>
      <c r="AEJ341" s="1"/>
      <c r="AEK341" s="1"/>
      <c r="AEL341" s="1"/>
      <c r="AEM341" s="1"/>
      <c r="AEN341" s="1"/>
      <c r="AEO341" s="1"/>
      <c r="AEP341" s="1"/>
      <c r="AEQ341" s="1"/>
      <c r="AER341" s="1"/>
      <c r="AES341" s="1"/>
      <c r="AET341" s="1"/>
      <c r="AEU341" s="1"/>
      <c r="AEV341" s="1"/>
      <c r="AEW341" s="1"/>
      <c r="AEX341" s="1"/>
      <c r="AEY341" s="1"/>
      <c r="AEZ341" s="1"/>
      <c r="AFA341" s="1"/>
      <c r="AFB341" s="1"/>
      <c r="AFC341" s="1"/>
      <c r="AFD341" s="1"/>
      <c r="AFE341" s="1"/>
      <c r="AFF341" s="1"/>
      <c r="AFG341" s="1"/>
      <c r="AFH341" s="1"/>
      <c r="AFI341" s="1"/>
      <c r="AFJ341" s="1"/>
      <c r="AFK341" s="1"/>
      <c r="AFL341" s="1"/>
      <c r="AFM341" s="1"/>
      <c r="AFN341" s="1"/>
      <c r="AFO341" s="1"/>
      <c r="AFP341" s="1"/>
      <c r="AFQ341" s="1"/>
      <c r="AFR341" s="1"/>
      <c r="AFS341" s="1"/>
      <c r="AFT341" s="1"/>
      <c r="AFU341" s="1"/>
      <c r="AFV341" s="1"/>
      <c r="AFW341" s="1"/>
      <c r="AFX341" s="1"/>
      <c r="AFY341" s="1"/>
      <c r="AFZ341" s="1"/>
      <c r="AGA341" s="1"/>
      <c r="AGB341" s="1"/>
      <c r="AGC341" s="1"/>
      <c r="AGD341" s="1"/>
      <c r="AGE341" s="1"/>
      <c r="AGF341" s="1"/>
      <c r="AGG341" s="1"/>
      <c r="AGH341" s="1"/>
      <c r="AGI341" s="1"/>
      <c r="AGJ341" s="1"/>
      <c r="AGK341" s="1"/>
      <c r="AGL341" s="1"/>
      <c r="AGM341" s="1"/>
      <c r="AGN341" s="1"/>
      <c r="AGO341" s="1"/>
      <c r="AGP341" s="1"/>
      <c r="AGQ341" s="1"/>
      <c r="AGR341" s="1"/>
      <c r="AGS341" s="1"/>
      <c r="AGT341" s="1"/>
      <c r="AGU341" s="1"/>
      <c r="AGV341" s="1"/>
      <c r="AGW341" s="1"/>
      <c r="AGX341" s="1"/>
      <c r="AGY341" s="1"/>
      <c r="AGZ341" s="1"/>
      <c r="AHA341" s="1"/>
      <c r="AHB341" s="1"/>
      <c r="AHC341" s="1"/>
      <c r="AHD341" s="1"/>
      <c r="AHE341" s="1"/>
      <c r="AHF341" s="1"/>
      <c r="AHG341" s="1"/>
      <c r="AHH341" s="1"/>
      <c r="AHI341" s="1"/>
      <c r="AHJ341" s="1"/>
      <c r="AHK341" s="1"/>
      <c r="AHL341" s="1"/>
      <c r="AHM341" s="1"/>
      <c r="AHN341" s="1"/>
      <c r="AHO341" s="1"/>
      <c r="AHP341" s="1"/>
      <c r="AHQ341" s="1"/>
      <c r="AHR341" s="1"/>
      <c r="AHS341" s="1"/>
      <c r="AHT341" s="1"/>
      <c r="AHU341" s="1"/>
      <c r="AHV341" s="1"/>
      <c r="AHW341" s="1"/>
      <c r="AHX341" s="1"/>
      <c r="AHY341" s="1"/>
      <c r="AHZ341" s="1"/>
      <c r="AIA341" s="1"/>
      <c r="AIB341" s="1"/>
      <c r="AIC341" s="1"/>
      <c r="AID341" s="1"/>
      <c r="AIE341" s="1"/>
      <c r="AIF341" s="1"/>
      <c r="AIG341" s="1"/>
      <c r="AIH341" s="1"/>
      <c r="AII341" s="1"/>
      <c r="AIJ341" s="1"/>
      <c r="AIK341" s="1"/>
      <c r="AIL341" s="1"/>
      <c r="AIM341" s="1"/>
      <c r="AIN341" s="1"/>
      <c r="AIO341" s="1"/>
      <c r="AIP341" s="1"/>
      <c r="AIQ341" s="1"/>
      <c r="AIR341" s="1"/>
      <c r="AIS341" s="1"/>
      <c r="AIT341" s="1"/>
      <c r="AIU341" s="1"/>
      <c r="AIV341" s="1"/>
      <c r="AIW341" s="1"/>
      <c r="AIX341" s="1"/>
      <c r="AIY341" s="1"/>
      <c r="AIZ341" s="1"/>
      <c r="AJA341" s="1"/>
      <c r="AJB341" s="1"/>
      <c r="AJC341" s="1"/>
      <c r="AJD341" s="1"/>
      <c r="AJE341" s="1"/>
      <c r="AJF341" s="1"/>
      <c r="AJG341" s="1"/>
      <c r="AJH341" s="1"/>
      <c r="AJI341" s="1"/>
      <c r="AJJ341" s="1"/>
      <c r="AJK341" s="1"/>
      <c r="AJL341" s="1"/>
      <c r="AJM341" s="1"/>
      <c r="AJN341" s="1"/>
      <c r="AJO341" s="1"/>
      <c r="AJP341" s="1"/>
      <c r="AJQ341" s="1"/>
      <c r="AJR341" s="1"/>
      <c r="AJS341" s="1"/>
      <c r="AJT341" s="1"/>
      <c r="AJU341" s="1"/>
      <c r="AJV341" s="1"/>
      <c r="AJW341" s="1"/>
      <c r="AJX341" s="1"/>
      <c r="AJY341" s="1"/>
      <c r="AJZ341" s="1"/>
      <c r="AKA341" s="1"/>
      <c r="AKB341" s="1"/>
      <c r="AKC341" s="1"/>
      <c r="AKD341" s="1"/>
      <c r="AKE341" s="1"/>
      <c r="AKF341" s="1"/>
      <c r="AKG341" s="1"/>
      <c r="AKH341" s="1"/>
      <c r="AKI341" s="1"/>
      <c r="AKJ341" s="1"/>
      <c r="AKK341" s="1"/>
      <c r="AKL341" s="1"/>
      <c r="AKM341" s="1"/>
      <c r="AKN341" s="1"/>
      <c r="AKO341" s="1"/>
      <c r="AKP341" s="1"/>
      <c r="AKQ341" s="1"/>
      <c r="AKR341" s="1"/>
      <c r="AKS341" s="1"/>
      <c r="AKT341" s="1"/>
      <c r="AKU341" s="1"/>
      <c r="AKV341" s="1"/>
      <c r="AKW341" s="1"/>
      <c r="AKX341" s="1"/>
      <c r="AKY341" s="1"/>
      <c r="AKZ341" s="1"/>
      <c r="ALA341" s="1"/>
      <c r="ALB341" s="1"/>
      <c r="ALC341" s="1"/>
      <c r="ALD341" s="1"/>
      <c r="ALE341" s="1"/>
      <c r="ALF341" s="1"/>
      <c r="ALG341" s="1"/>
      <c r="ALH341" s="1"/>
      <c r="ALI341" s="1"/>
      <c r="ALJ341" s="1"/>
      <c r="ALK341" s="1"/>
      <c r="ALL341" s="1"/>
      <c r="ALM341" s="1"/>
      <c r="ALN341" s="1"/>
      <c r="ALO341" s="1"/>
      <c r="ALP341" s="1"/>
      <c r="ALQ341" s="1"/>
      <c r="ALR341" s="1"/>
      <c r="ALS341" s="1"/>
      <c r="ALT341" s="1"/>
      <c r="ALU341" s="1"/>
      <c r="ALV341" s="1"/>
      <c r="ALW341" s="1"/>
      <c r="ALX341" s="1"/>
      <c r="ALY341" s="1"/>
      <c r="ALZ341" s="1"/>
      <c r="AMA341" s="1"/>
      <c r="AMB341" s="1"/>
      <c r="AMC341" s="1"/>
      <c r="AMD341" s="1"/>
      <c r="AME341" s="1"/>
      <c r="AMF341" s="1"/>
      <c r="AMG341" s="1"/>
      <c r="AMH341" s="1"/>
      <c r="AMI341" s="1"/>
      <c r="AMJ341" s="1"/>
      <c r="AMK341" s="1"/>
      <c r="AML341" s="1"/>
      <c r="AMM341" s="1"/>
      <c r="AMN341" s="1"/>
      <c r="AMO341" s="1"/>
      <c r="AMP341" s="1"/>
      <c r="AMQ341" s="1"/>
      <c r="AMR341" s="1"/>
      <c r="AMS341" s="1"/>
      <c r="AMT341" s="1"/>
      <c r="AMU341" s="1"/>
      <c r="AMV341" s="1"/>
      <c r="AMW341" s="1"/>
      <c r="AMX341" s="1"/>
      <c r="AMY341" s="1"/>
      <c r="AMZ341" s="1"/>
      <c r="ANA341" s="1"/>
      <c r="ANB341" s="1"/>
      <c r="ANC341" s="1"/>
      <c r="AND341" s="1"/>
      <c r="ANE341" s="1"/>
      <c r="ANF341" s="1"/>
      <c r="ANG341" s="1"/>
      <c r="ANH341" s="1"/>
      <c r="ANI341" s="1"/>
      <c r="ANJ341" s="1"/>
      <c r="ANK341" s="1"/>
      <c r="ANL341" s="1"/>
      <c r="ANM341" s="1"/>
      <c r="ANN341" s="1"/>
      <c r="ANO341" s="1"/>
      <c r="ANP341" s="1"/>
      <c r="ANQ341" s="1"/>
      <c r="ANR341" s="1"/>
      <c r="ANS341" s="1"/>
      <c r="ANT341" s="1"/>
      <c r="ANU341" s="1"/>
      <c r="ANV341" s="1"/>
      <c r="ANW341" s="1"/>
      <c r="ANX341" s="1"/>
      <c r="ANY341" s="1"/>
      <c r="ANZ341" s="1"/>
      <c r="AOA341" s="1"/>
      <c r="AOB341" s="1"/>
      <c r="AOC341" s="1"/>
      <c r="AOD341" s="1"/>
      <c r="AOE341" s="1"/>
      <c r="AOF341" s="1"/>
      <c r="AOG341" s="1"/>
      <c r="AOH341" s="1"/>
      <c r="AOI341" s="1"/>
      <c r="AOJ341" s="1"/>
      <c r="AOK341" s="1"/>
      <c r="AOL341" s="1"/>
      <c r="AOM341" s="1"/>
      <c r="AON341" s="1"/>
      <c r="AOO341" s="1"/>
      <c r="AOP341" s="1"/>
      <c r="AOQ341" s="1"/>
      <c r="AOR341" s="1"/>
      <c r="AOS341" s="1"/>
      <c r="AOT341" s="1"/>
      <c r="AOU341" s="1"/>
      <c r="AOV341" s="1"/>
      <c r="AOW341" s="1"/>
      <c r="AOX341" s="1"/>
      <c r="AOY341" s="1"/>
      <c r="AOZ341" s="1"/>
      <c r="APA341" s="1"/>
      <c r="APB341" s="1"/>
      <c r="APC341" s="1"/>
      <c r="APD341" s="1"/>
      <c r="APE341" s="1"/>
      <c r="APF341" s="1"/>
      <c r="APG341" s="1"/>
      <c r="APH341" s="1"/>
      <c r="API341" s="1"/>
      <c r="APJ341" s="1"/>
      <c r="APK341" s="1"/>
      <c r="APL341" s="1"/>
      <c r="APM341" s="1"/>
      <c r="APN341" s="1"/>
      <c r="APO341" s="1"/>
      <c r="APP341" s="1"/>
      <c r="APQ341" s="1"/>
      <c r="APR341" s="1"/>
      <c r="APS341" s="1"/>
      <c r="APT341" s="1"/>
      <c r="APU341" s="1"/>
      <c r="APV341" s="1"/>
      <c r="APW341" s="1"/>
      <c r="APX341" s="1"/>
      <c r="APY341" s="1"/>
      <c r="APZ341" s="1"/>
      <c r="AQA341" s="1"/>
      <c r="AQB341" s="1"/>
      <c r="AQC341" s="1"/>
      <c r="AQD341" s="1"/>
      <c r="AQE341" s="1"/>
      <c r="AQF341" s="1"/>
      <c r="AQG341" s="1"/>
      <c r="AQH341" s="1"/>
      <c r="AQI341" s="1"/>
      <c r="AQJ341" s="1"/>
      <c r="AQK341" s="1"/>
      <c r="AQL341" s="1"/>
      <c r="AQM341" s="1"/>
      <c r="AQN341" s="1"/>
      <c r="AQO341" s="1"/>
      <c r="AQP341" s="1"/>
      <c r="AQQ341" s="1"/>
      <c r="AQR341" s="1"/>
      <c r="AQS341" s="1"/>
      <c r="AQT341" s="1"/>
      <c r="AQU341" s="1"/>
      <c r="AQV341" s="1"/>
      <c r="AQW341" s="1"/>
      <c r="AQX341" s="1"/>
      <c r="AQY341" s="1"/>
      <c r="AQZ341" s="1"/>
      <c r="ARA341" s="1"/>
      <c r="ARB341" s="1"/>
      <c r="ARC341" s="1"/>
      <c r="ARD341" s="1"/>
      <c r="ARE341" s="1"/>
      <c r="ARF341" s="1"/>
      <c r="ARG341" s="1"/>
      <c r="ARH341" s="1"/>
      <c r="ARI341" s="1"/>
      <c r="ARJ341" s="1"/>
      <c r="ARK341" s="1"/>
      <c r="ARL341" s="1"/>
      <c r="ARM341" s="1"/>
      <c r="ARN341" s="1"/>
      <c r="ARO341" s="1"/>
      <c r="ARP341" s="1"/>
      <c r="ARQ341" s="1"/>
      <c r="ARR341" s="1"/>
      <c r="ARS341" s="1"/>
      <c r="ART341" s="1"/>
      <c r="ARU341" s="1"/>
      <c r="ARV341" s="1"/>
      <c r="ARW341" s="1"/>
      <c r="ARX341" s="1"/>
      <c r="ARY341" s="1"/>
      <c r="ARZ341" s="1"/>
      <c r="ASA341" s="1"/>
      <c r="ASB341" s="1"/>
      <c r="ASC341" s="1"/>
      <c r="ASD341" s="1"/>
      <c r="ASE341" s="1"/>
      <c r="ASF341" s="1"/>
      <c r="ASG341" s="1"/>
      <c r="ASH341" s="1"/>
      <c r="ASI341" s="1"/>
      <c r="ASJ341" s="1"/>
      <c r="ASK341" s="1"/>
      <c r="ASL341" s="1"/>
      <c r="ASM341" s="1"/>
      <c r="ASN341" s="1"/>
      <c r="ASO341" s="1"/>
      <c r="ASP341" s="1"/>
      <c r="ASQ341" s="1"/>
      <c r="ASR341" s="1"/>
      <c r="ASS341" s="1"/>
      <c r="AST341" s="1"/>
      <c r="ASU341" s="1"/>
      <c r="ASV341" s="1"/>
      <c r="ASW341" s="1"/>
      <c r="ASX341" s="1"/>
      <c r="ASY341" s="1"/>
      <c r="ASZ341" s="1"/>
      <c r="ATA341" s="1"/>
      <c r="ATB341" s="1"/>
      <c r="ATC341" s="1"/>
      <c r="ATD341" s="1"/>
      <c r="ATE341" s="1"/>
      <c r="ATF341" s="1"/>
      <c r="ATG341" s="1"/>
      <c r="ATH341" s="1"/>
      <c r="ATI341" s="1"/>
      <c r="ATJ341" s="1"/>
      <c r="ATK341" s="1"/>
      <c r="ATL341" s="1"/>
      <c r="ATM341" s="1"/>
      <c r="ATN341" s="1"/>
      <c r="ATO341" s="1"/>
      <c r="ATP341" s="1"/>
      <c r="ATQ341" s="1"/>
      <c r="ATR341" s="1"/>
      <c r="ATS341" s="1"/>
      <c r="ATT341" s="1"/>
      <c r="ATU341" s="1"/>
      <c r="ATV341" s="1"/>
      <c r="ATW341" s="1"/>
      <c r="ATX341" s="1"/>
      <c r="ATY341" s="1"/>
      <c r="ATZ341" s="1"/>
      <c r="AUA341" s="1"/>
      <c r="AUB341" s="1"/>
      <c r="AUC341" s="1"/>
      <c r="AUD341" s="1"/>
      <c r="AUE341" s="1"/>
      <c r="AUF341" s="1"/>
      <c r="AUG341" s="1"/>
      <c r="AUH341" s="1"/>
      <c r="AUI341" s="1"/>
      <c r="AUJ341" s="1"/>
      <c r="AUK341" s="1"/>
      <c r="AUL341" s="1"/>
      <c r="AUM341" s="1"/>
      <c r="AUN341" s="1"/>
      <c r="AUO341" s="1"/>
      <c r="AUP341" s="1"/>
      <c r="AUQ341" s="1"/>
      <c r="AUR341" s="1"/>
      <c r="AUS341" s="1"/>
      <c r="AUT341" s="1"/>
      <c r="AUU341" s="1"/>
      <c r="AUV341" s="1"/>
      <c r="AUW341" s="1"/>
      <c r="AUX341" s="1"/>
      <c r="AUY341" s="1"/>
      <c r="AUZ341" s="1"/>
      <c r="AVA341" s="1"/>
      <c r="AVB341" s="1"/>
      <c r="AVC341" s="1"/>
      <c r="AVD341" s="1"/>
      <c r="AVE341" s="1"/>
      <c r="AVF341" s="1"/>
      <c r="AVG341" s="1"/>
      <c r="AVH341" s="1"/>
      <c r="AVI341" s="1"/>
      <c r="AVJ341" s="1"/>
      <c r="AVK341" s="1"/>
      <c r="AVL341" s="1"/>
      <c r="AVM341" s="1"/>
      <c r="AVN341" s="1"/>
      <c r="AVO341" s="1"/>
      <c r="AVP341" s="1"/>
      <c r="AVQ341" s="1"/>
      <c r="AVR341" s="1"/>
      <c r="AVS341" s="1"/>
      <c r="AVT341" s="1"/>
      <c r="AVU341" s="1"/>
      <c r="AVV341" s="1"/>
      <c r="AVW341" s="1"/>
      <c r="AVX341" s="1"/>
      <c r="AVY341" s="1"/>
      <c r="AVZ341" s="1"/>
      <c r="AWA341" s="1"/>
      <c r="AWB341" s="1"/>
      <c r="AWC341" s="1"/>
      <c r="AWD341" s="1"/>
      <c r="AWE341" s="1"/>
      <c r="AWF341" s="1"/>
      <c r="AWG341" s="1"/>
      <c r="AWH341" s="1"/>
      <c r="AWI341" s="1"/>
      <c r="AWJ341" s="1"/>
      <c r="AWK341" s="1"/>
      <c r="AWL341" s="1"/>
      <c r="AWM341" s="1"/>
      <c r="AWN341" s="1"/>
      <c r="AWO341" s="1"/>
      <c r="AWP341" s="1"/>
      <c r="AWQ341" s="1"/>
      <c r="AWR341" s="1"/>
      <c r="AWS341" s="1"/>
      <c r="AWT341" s="1"/>
      <c r="AWU341" s="1"/>
      <c r="AWV341" s="1"/>
      <c r="AWW341" s="1"/>
      <c r="AWX341" s="1"/>
      <c r="AWY341" s="1"/>
      <c r="AWZ341" s="1"/>
      <c r="AXA341" s="1"/>
      <c r="AXB341" s="1"/>
      <c r="AXC341" s="1"/>
      <c r="AXD341" s="1"/>
      <c r="AXE341" s="1"/>
      <c r="AXF341" s="1"/>
      <c r="AXG341" s="1"/>
      <c r="AXH341" s="1"/>
      <c r="AXI341" s="1"/>
      <c r="AXJ341" s="1"/>
      <c r="AXK341" s="1"/>
      <c r="AXL341" s="1"/>
      <c r="AXM341" s="1"/>
      <c r="AXN341" s="1"/>
      <c r="AXO341" s="1"/>
      <c r="AXP341" s="1"/>
      <c r="AXQ341" s="1"/>
      <c r="AXR341" s="1"/>
      <c r="AXS341" s="1"/>
      <c r="AXT341" s="1"/>
      <c r="AXU341" s="1"/>
      <c r="AXV341" s="1"/>
      <c r="AXW341" s="1"/>
      <c r="AXX341" s="1"/>
      <c r="AXY341" s="1"/>
      <c r="AXZ341" s="1"/>
      <c r="AYA341" s="1"/>
      <c r="AYB341" s="1"/>
      <c r="AYC341" s="1"/>
      <c r="AYD341" s="1"/>
      <c r="AYE341" s="1"/>
      <c r="AYF341" s="1"/>
      <c r="AYG341" s="1"/>
      <c r="AYH341" s="1"/>
      <c r="AYI341" s="1"/>
      <c r="AYJ341" s="1"/>
      <c r="AYK341" s="1"/>
      <c r="AYL341" s="1"/>
      <c r="AYM341" s="1"/>
      <c r="AYN341" s="1"/>
      <c r="AYO341" s="1"/>
      <c r="AYP341" s="1"/>
      <c r="AYQ341" s="1"/>
      <c r="AYR341" s="1"/>
      <c r="AYS341" s="1"/>
      <c r="AYT341" s="1"/>
      <c r="AYU341" s="1"/>
      <c r="AYV341" s="1"/>
      <c r="AYW341" s="1"/>
      <c r="AYX341" s="1"/>
      <c r="AYY341" s="1"/>
      <c r="AYZ341" s="1"/>
      <c r="AZA341" s="1"/>
      <c r="AZB341" s="1"/>
      <c r="AZC341" s="1"/>
      <c r="AZD341" s="1"/>
      <c r="AZE341" s="1"/>
      <c r="AZF341" s="1"/>
      <c r="AZG341" s="1"/>
      <c r="AZH341" s="1"/>
      <c r="AZI341" s="1"/>
      <c r="AZJ341" s="1"/>
      <c r="AZK341" s="1"/>
      <c r="AZL341" s="1"/>
      <c r="AZM341" s="1"/>
      <c r="AZN341" s="1"/>
      <c r="AZO341" s="1"/>
      <c r="AZP341" s="1"/>
      <c r="AZQ341" s="1"/>
      <c r="AZR341" s="1"/>
      <c r="AZS341" s="1"/>
      <c r="AZT341" s="1"/>
      <c r="AZU341" s="1"/>
      <c r="AZV341" s="1"/>
      <c r="AZW341" s="1"/>
      <c r="AZX341" s="1"/>
      <c r="AZY341" s="1"/>
      <c r="AZZ341" s="1"/>
      <c r="BAA341" s="1"/>
      <c r="BAB341" s="1"/>
      <c r="BAC341" s="1"/>
      <c r="BAD341" s="1"/>
      <c r="BAE341" s="1"/>
      <c r="BAF341" s="1"/>
      <c r="BAG341" s="1"/>
      <c r="BAH341" s="1"/>
      <c r="BAI341" s="1"/>
      <c r="BAJ341" s="1"/>
      <c r="BAK341" s="1"/>
      <c r="BAL341" s="1"/>
      <c r="BAM341" s="1"/>
      <c r="BAN341" s="1"/>
      <c r="BAO341" s="1"/>
      <c r="BAP341" s="1"/>
      <c r="BAQ341" s="1"/>
      <c r="BAR341" s="1"/>
      <c r="BAS341" s="1"/>
      <c r="BAT341" s="1"/>
      <c r="BAU341" s="1"/>
      <c r="BAV341" s="1"/>
      <c r="BAW341" s="1"/>
      <c r="BAX341" s="1"/>
      <c r="BAY341" s="1"/>
      <c r="BAZ341" s="1"/>
      <c r="BBA341" s="1"/>
      <c r="BBB341" s="1"/>
      <c r="BBC341" s="1"/>
      <c r="BBD341" s="1"/>
      <c r="BBE341" s="1"/>
      <c r="BBF341" s="1"/>
      <c r="BBG341" s="1"/>
      <c r="BBH341" s="1"/>
      <c r="BBI341" s="1"/>
      <c r="BBJ341" s="1"/>
      <c r="BBK341" s="1"/>
      <c r="BBL341" s="1"/>
      <c r="BBM341" s="1"/>
      <c r="BBN341" s="1"/>
      <c r="BBO341" s="1"/>
      <c r="BBP341" s="1"/>
      <c r="BBQ341" s="1"/>
      <c r="BBR341" s="1"/>
      <c r="BBS341" s="1"/>
      <c r="BBT341" s="1"/>
      <c r="BBU341" s="1"/>
      <c r="BBV341" s="1"/>
      <c r="BBW341" s="1"/>
      <c r="BBX341" s="1"/>
      <c r="BBY341" s="1"/>
      <c r="BBZ341" s="1"/>
      <c r="BCA341" s="1"/>
      <c r="BCB341" s="1"/>
      <c r="BCC341" s="1"/>
      <c r="BCD341" s="1"/>
      <c r="BCE341" s="1"/>
      <c r="BCF341" s="1"/>
      <c r="BCG341" s="1"/>
      <c r="BCH341" s="1"/>
      <c r="BCI341" s="1"/>
      <c r="BCJ341" s="1"/>
      <c r="BCK341" s="1"/>
      <c r="BCL341" s="1"/>
      <c r="BCM341" s="1"/>
      <c r="BCN341" s="1"/>
      <c r="BCO341" s="1"/>
      <c r="BCP341" s="1"/>
      <c r="BCQ341" s="1"/>
      <c r="BCR341" s="1"/>
      <c r="BCS341" s="1"/>
      <c r="BCT341" s="1"/>
      <c r="BCU341" s="1"/>
      <c r="BCV341" s="1"/>
      <c r="BCW341" s="1"/>
      <c r="BCX341" s="1"/>
      <c r="BCY341" s="1"/>
      <c r="BCZ341" s="1"/>
      <c r="BDA341" s="1"/>
      <c r="BDB341" s="1"/>
      <c r="BDC341" s="1"/>
      <c r="BDD341" s="1"/>
      <c r="BDE341" s="1"/>
      <c r="BDF341" s="1"/>
      <c r="BDG341" s="1"/>
      <c r="BDH341" s="1"/>
      <c r="BDI341" s="1"/>
      <c r="BDJ341" s="1"/>
      <c r="BDK341" s="1"/>
      <c r="BDL341" s="1"/>
    </row>
    <row r="342" spans="2:1468" s="10" customFormat="1" ht="16" x14ac:dyDescent="0.2">
      <c r="B342" s="11" t="s">
        <v>93</v>
      </c>
      <c r="C342" s="10">
        <v>25000</v>
      </c>
      <c r="E342" s="2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  <c r="OO342" s="1"/>
      <c r="OP342" s="1"/>
      <c r="OQ342" s="1"/>
      <c r="OR342" s="1"/>
      <c r="OS342" s="1"/>
      <c r="OT342" s="1"/>
      <c r="OU342" s="1"/>
      <c r="OV342" s="1"/>
      <c r="OW342" s="1"/>
      <c r="OX342" s="1"/>
      <c r="OY342" s="1"/>
      <c r="OZ342" s="1"/>
      <c r="PA342" s="1"/>
      <c r="PB342" s="1"/>
      <c r="PC342" s="1"/>
      <c r="PD342" s="1"/>
      <c r="PE342" s="1"/>
      <c r="PF342" s="1"/>
      <c r="PG342" s="1"/>
      <c r="PH342" s="1"/>
      <c r="PI342" s="1"/>
      <c r="PJ342" s="1"/>
      <c r="PK342" s="1"/>
      <c r="PL342" s="1"/>
      <c r="PM342" s="1"/>
      <c r="PN342" s="1"/>
      <c r="PO342" s="1"/>
      <c r="PP342" s="1"/>
      <c r="PQ342" s="1"/>
      <c r="PR342" s="1"/>
      <c r="PS342" s="1"/>
      <c r="PT342" s="1"/>
      <c r="PU342" s="1"/>
      <c r="PV342" s="1"/>
      <c r="PW342" s="1"/>
      <c r="PX342" s="1"/>
      <c r="PY342" s="1"/>
      <c r="PZ342" s="1"/>
      <c r="QA342" s="1"/>
      <c r="QB342" s="1"/>
      <c r="QC342" s="1"/>
      <c r="QD342" s="1"/>
      <c r="QE342" s="1"/>
      <c r="QF342" s="1"/>
      <c r="QG342" s="1"/>
      <c r="QH342" s="1"/>
      <c r="QI342" s="1"/>
      <c r="QJ342" s="1"/>
      <c r="QK342" s="1"/>
      <c r="QL342" s="1"/>
      <c r="QM342" s="1"/>
      <c r="QN342" s="1"/>
      <c r="QO342" s="1"/>
      <c r="QP342" s="1"/>
      <c r="QQ342" s="1"/>
      <c r="QR342" s="1"/>
      <c r="QS342" s="1"/>
      <c r="QT342" s="1"/>
      <c r="QU342" s="1"/>
      <c r="QV342" s="1"/>
      <c r="QW342" s="1"/>
      <c r="QX342" s="1"/>
      <c r="QY342" s="1"/>
      <c r="QZ342" s="1"/>
      <c r="RA342" s="1"/>
      <c r="RB342" s="1"/>
      <c r="RC342" s="1"/>
      <c r="RD342" s="1"/>
      <c r="RE342" s="1"/>
      <c r="RF342" s="1"/>
      <c r="RG342" s="1"/>
      <c r="RH342" s="1"/>
      <c r="RI342" s="1"/>
      <c r="RJ342" s="1"/>
      <c r="RK342" s="1"/>
      <c r="RL342" s="1"/>
      <c r="RM342" s="1"/>
      <c r="RN342" s="1"/>
      <c r="RO342" s="1"/>
      <c r="RP342" s="1"/>
      <c r="RQ342" s="1"/>
      <c r="RR342" s="1"/>
      <c r="RS342" s="1"/>
      <c r="RT342" s="1"/>
      <c r="RU342" s="1"/>
      <c r="RV342" s="1"/>
      <c r="RW342" s="1"/>
      <c r="RX342" s="1"/>
      <c r="RY342" s="1"/>
      <c r="RZ342" s="1"/>
      <c r="SA342" s="1"/>
      <c r="SB342" s="1"/>
      <c r="SC342" s="1"/>
      <c r="SD342" s="1"/>
      <c r="SE342" s="1"/>
      <c r="SF342" s="1"/>
      <c r="SG342" s="1"/>
      <c r="SH342" s="1"/>
      <c r="SI342" s="1"/>
      <c r="SJ342" s="1"/>
      <c r="SK342" s="1"/>
      <c r="SL342" s="1"/>
      <c r="SM342" s="1"/>
      <c r="SN342" s="1"/>
      <c r="SO342" s="1"/>
      <c r="SP342" s="1"/>
      <c r="SQ342" s="1"/>
      <c r="SR342" s="1"/>
      <c r="SS342" s="1"/>
      <c r="ST342" s="1"/>
      <c r="SU342" s="1"/>
      <c r="SV342" s="1"/>
      <c r="SW342" s="1"/>
      <c r="SX342" s="1"/>
      <c r="SY342" s="1"/>
      <c r="SZ342" s="1"/>
      <c r="TA342" s="1"/>
      <c r="TB342" s="1"/>
      <c r="TC342" s="1"/>
      <c r="TD342" s="1"/>
      <c r="TE342" s="1"/>
      <c r="TF342" s="1"/>
      <c r="TG342" s="1"/>
      <c r="TH342" s="1"/>
      <c r="TI342" s="1"/>
      <c r="TJ342" s="1"/>
      <c r="TK342" s="1"/>
      <c r="TL342" s="1"/>
      <c r="TM342" s="1"/>
      <c r="TN342" s="1"/>
      <c r="TO342" s="1"/>
      <c r="TP342" s="1"/>
      <c r="TQ342" s="1"/>
      <c r="TR342" s="1"/>
      <c r="TS342" s="1"/>
      <c r="TT342" s="1"/>
      <c r="TU342" s="1"/>
      <c r="TV342" s="1"/>
      <c r="TW342" s="1"/>
      <c r="TX342" s="1"/>
      <c r="TY342" s="1"/>
      <c r="TZ342" s="1"/>
      <c r="UA342" s="1"/>
      <c r="UB342" s="1"/>
      <c r="UC342" s="1"/>
      <c r="UD342" s="1"/>
      <c r="UE342" s="1"/>
      <c r="UF342" s="1"/>
      <c r="UG342" s="1"/>
      <c r="UH342" s="1"/>
      <c r="UI342" s="1"/>
      <c r="UJ342" s="1"/>
      <c r="UK342" s="1"/>
      <c r="UL342" s="1"/>
      <c r="UM342" s="1"/>
      <c r="UN342" s="1"/>
      <c r="UO342" s="1"/>
      <c r="UP342" s="1"/>
      <c r="UQ342" s="1"/>
      <c r="UR342" s="1"/>
      <c r="US342" s="1"/>
      <c r="UT342" s="1"/>
      <c r="UU342" s="1"/>
      <c r="UV342" s="1"/>
      <c r="UW342" s="1"/>
      <c r="UX342" s="1"/>
      <c r="UY342" s="1"/>
      <c r="UZ342" s="1"/>
      <c r="VA342" s="1"/>
      <c r="VB342" s="1"/>
      <c r="VC342" s="1"/>
      <c r="VD342" s="1"/>
      <c r="VE342" s="1"/>
      <c r="VF342" s="1"/>
      <c r="VG342" s="1"/>
      <c r="VH342" s="1"/>
      <c r="VI342" s="1"/>
      <c r="VJ342" s="1"/>
      <c r="VK342" s="1"/>
      <c r="VL342" s="1"/>
      <c r="VM342" s="1"/>
      <c r="VN342" s="1"/>
      <c r="VO342" s="1"/>
      <c r="VP342" s="1"/>
      <c r="VQ342" s="1"/>
      <c r="VR342" s="1"/>
      <c r="VS342" s="1"/>
      <c r="VT342" s="1"/>
      <c r="VU342" s="1"/>
      <c r="VV342" s="1"/>
      <c r="VW342" s="1"/>
      <c r="VX342" s="1"/>
      <c r="VY342" s="1"/>
      <c r="VZ342" s="1"/>
      <c r="WA342" s="1"/>
      <c r="WB342" s="1"/>
      <c r="WC342" s="1"/>
      <c r="WD342" s="1"/>
      <c r="WE342" s="1"/>
      <c r="WF342" s="1"/>
      <c r="WG342" s="1"/>
      <c r="WH342" s="1"/>
      <c r="WI342" s="1"/>
      <c r="WJ342" s="1"/>
      <c r="WK342" s="1"/>
      <c r="WL342" s="1"/>
      <c r="WM342" s="1"/>
      <c r="WN342" s="1"/>
      <c r="WO342" s="1"/>
      <c r="WP342" s="1"/>
      <c r="WQ342" s="1"/>
      <c r="WR342" s="1"/>
      <c r="WS342" s="1"/>
      <c r="WT342" s="1"/>
      <c r="WU342" s="1"/>
      <c r="WV342" s="1"/>
      <c r="WW342" s="1"/>
      <c r="WX342" s="1"/>
      <c r="WY342" s="1"/>
      <c r="WZ342" s="1"/>
      <c r="XA342" s="1"/>
      <c r="XB342" s="1"/>
      <c r="XC342" s="1"/>
      <c r="XD342" s="1"/>
      <c r="XE342" s="1"/>
      <c r="XF342" s="1"/>
      <c r="XG342" s="1"/>
      <c r="XH342" s="1"/>
      <c r="XI342" s="1"/>
      <c r="XJ342" s="1"/>
      <c r="XK342" s="1"/>
      <c r="XL342" s="1"/>
      <c r="XM342" s="1"/>
      <c r="XN342" s="1"/>
      <c r="XO342" s="1"/>
      <c r="XP342" s="1"/>
      <c r="XQ342" s="1"/>
      <c r="XR342" s="1"/>
      <c r="XS342" s="1"/>
      <c r="XT342" s="1"/>
      <c r="XU342" s="1"/>
      <c r="XV342" s="1"/>
      <c r="XW342" s="1"/>
      <c r="XX342" s="1"/>
      <c r="XY342" s="1"/>
      <c r="XZ342" s="1"/>
      <c r="YA342" s="1"/>
      <c r="YB342" s="1"/>
      <c r="YC342" s="1"/>
      <c r="YD342" s="1"/>
      <c r="YE342" s="1"/>
      <c r="YF342" s="1"/>
      <c r="YG342" s="1"/>
      <c r="YH342" s="1"/>
      <c r="YI342" s="1"/>
      <c r="YJ342" s="1"/>
      <c r="YK342" s="1"/>
      <c r="YL342" s="1"/>
      <c r="YM342" s="1"/>
      <c r="YN342" s="1"/>
      <c r="YO342" s="1"/>
      <c r="YP342" s="1"/>
      <c r="YQ342" s="1"/>
      <c r="YR342" s="1"/>
      <c r="YS342" s="1"/>
      <c r="YT342" s="1"/>
      <c r="YU342" s="1"/>
      <c r="YV342" s="1"/>
      <c r="YW342" s="1"/>
      <c r="YX342" s="1"/>
      <c r="YY342" s="1"/>
      <c r="YZ342" s="1"/>
      <c r="ZA342" s="1"/>
      <c r="ZB342" s="1"/>
      <c r="ZC342" s="1"/>
      <c r="ZD342" s="1"/>
      <c r="ZE342" s="1"/>
      <c r="ZF342" s="1"/>
      <c r="ZG342" s="1"/>
      <c r="ZH342" s="1"/>
      <c r="ZI342" s="1"/>
      <c r="ZJ342" s="1"/>
      <c r="ZK342" s="1"/>
      <c r="ZL342" s="1"/>
      <c r="ZM342" s="1"/>
      <c r="ZN342" s="1"/>
      <c r="ZO342" s="1"/>
      <c r="ZP342" s="1"/>
      <c r="ZQ342" s="1"/>
      <c r="ZR342" s="1"/>
      <c r="ZS342" s="1"/>
      <c r="ZT342" s="1"/>
      <c r="ZU342" s="1"/>
      <c r="ZV342" s="1"/>
      <c r="ZW342" s="1"/>
      <c r="ZX342" s="1"/>
      <c r="ZY342" s="1"/>
      <c r="ZZ342" s="1"/>
      <c r="AAA342" s="1"/>
      <c r="AAB342" s="1"/>
      <c r="AAC342" s="1"/>
      <c r="AAD342" s="1"/>
      <c r="AAE342" s="1"/>
      <c r="AAF342" s="1"/>
      <c r="AAG342" s="1"/>
      <c r="AAH342" s="1"/>
      <c r="AAI342" s="1"/>
      <c r="AAJ342" s="1"/>
      <c r="AAK342" s="1"/>
      <c r="AAL342" s="1"/>
      <c r="AAM342" s="1"/>
      <c r="AAN342" s="1"/>
      <c r="AAO342" s="1"/>
      <c r="AAP342" s="1"/>
      <c r="AAQ342" s="1"/>
      <c r="AAR342" s="1"/>
      <c r="AAS342" s="1"/>
      <c r="AAT342" s="1"/>
      <c r="AAU342" s="1"/>
      <c r="AAV342" s="1"/>
      <c r="AAW342" s="1"/>
      <c r="AAX342" s="1"/>
      <c r="AAY342" s="1"/>
      <c r="AAZ342" s="1"/>
      <c r="ABA342" s="1"/>
      <c r="ABB342" s="1"/>
      <c r="ABC342" s="1"/>
      <c r="ABD342" s="1"/>
      <c r="ABE342" s="1"/>
      <c r="ABF342" s="1"/>
      <c r="ABG342" s="1"/>
      <c r="ABH342" s="1"/>
      <c r="ABI342" s="1"/>
      <c r="ABJ342" s="1"/>
      <c r="ABK342" s="1"/>
      <c r="ABL342" s="1"/>
      <c r="ABM342" s="1"/>
      <c r="ABN342" s="1"/>
      <c r="ABO342" s="1"/>
      <c r="ABP342" s="1"/>
      <c r="ABQ342" s="1"/>
      <c r="ABR342" s="1"/>
      <c r="ABS342" s="1"/>
      <c r="ABT342" s="1"/>
      <c r="ABU342" s="1"/>
      <c r="ABV342" s="1"/>
      <c r="ABW342" s="1"/>
      <c r="ABX342" s="1"/>
      <c r="ABY342" s="1"/>
      <c r="ABZ342" s="1"/>
      <c r="ACA342" s="1"/>
      <c r="ACB342" s="1"/>
      <c r="ACC342" s="1"/>
      <c r="ACD342" s="1"/>
      <c r="ACE342" s="1"/>
      <c r="ACF342" s="1"/>
      <c r="ACG342" s="1"/>
      <c r="ACH342" s="1"/>
      <c r="ACI342" s="1"/>
      <c r="ACJ342" s="1"/>
      <c r="ACK342" s="1"/>
      <c r="ACL342" s="1"/>
      <c r="ACM342" s="1"/>
      <c r="ACN342" s="1"/>
      <c r="ACO342" s="1"/>
      <c r="ACP342" s="1"/>
      <c r="ACQ342" s="1"/>
      <c r="ACR342" s="1"/>
      <c r="ACS342" s="1"/>
      <c r="ACT342" s="1"/>
      <c r="ACU342" s="1"/>
      <c r="ACV342" s="1"/>
      <c r="ACW342" s="1"/>
      <c r="ACX342" s="1"/>
      <c r="ACY342" s="1"/>
      <c r="ACZ342" s="1"/>
      <c r="ADA342" s="1"/>
      <c r="ADB342" s="1"/>
      <c r="ADC342" s="1"/>
      <c r="ADD342" s="1"/>
      <c r="ADE342" s="1"/>
      <c r="ADF342" s="1"/>
      <c r="ADG342" s="1"/>
      <c r="ADH342" s="1"/>
      <c r="ADI342" s="1"/>
      <c r="ADJ342" s="1"/>
      <c r="ADK342" s="1"/>
      <c r="ADL342" s="1"/>
      <c r="ADM342" s="1"/>
      <c r="ADN342" s="1"/>
      <c r="ADO342" s="1"/>
      <c r="ADP342" s="1"/>
      <c r="ADQ342" s="1"/>
      <c r="ADR342" s="1"/>
      <c r="ADS342" s="1"/>
      <c r="ADT342" s="1"/>
      <c r="ADU342" s="1"/>
      <c r="ADV342" s="1"/>
      <c r="ADW342" s="1"/>
      <c r="ADX342" s="1"/>
      <c r="ADY342" s="1"/>
      <c r="ADZ342" s="1"/>
      <c r="AEA342" s="1"/>
      <c r="AEB342" s="1"/>
      <c r="AEC342" s="1"/>
      <c r="AED342" s="1"/>
      <c r="AEE342" s="1"/>
      <c r="AEF342" s="1"/>
      <c r="AEG342" s="1"/>
      <c r="AEH342" s="1"/>
      <c r="AEI342" s="1"/>
      <c r="AEJ342" s="1"/>
      <c r="AEK342" s="1"/>
      <c r="AEL342" s="1"/>
      <c r="AEM342" s="1"/>
      <c r="AEN342" s="1"/>
      <c r="AEO342" s="1"/>
      <c r="AEP342" s="1"/>
      <c r="AEQ342" s="1"/>
      <c r="AER342" s="1"/>
      <c r="AES342" s="1"/>
      <c r="AET342" s="1"/>
      <c r="AEU342" s="1"/>
      <c r="AEV342" s="1"/>
      <c r="AEW342" s="1"/>
      <c r="AEX342" s="1"/>
      <c r="AEY342" s="1"/>
      <c r="AEZ342" s="1"/>
      <c r="AFA342" s="1"/>
      <c r="AFB342" s="1"/>
      <c r="AFC342" s="1"/>
      <c r="AFD342" s="1"/>
      <c r="AFE342" s="1"/>
      <c r="AFF342" s="1"/>
      <c r="AFG342" s="1"/>
      <c r="AFH342" s="1"/>
      <c r="AFI342" s="1"/>
      <c r="AFJ342" s="1"/>
      <c r="AFK342" s="1"/>
      <c r="AFL342" s="1"/>
      <c r="AFM342" s="1"/>
      <c r="AFN342" s="1"/>
      <c r="AFO342" s="1"/>
      <c r="AFP342" s="1"/>
      <c r="AFQ342" s="1"/>
      <c r="AFR342" s="1"/>
      <c r="AFS342" s="1"/>
      <c r="AFT342" s="1"/>
      <c r="AFU342" s="1"/>
      <c r="AFV342" s="1"/>
      <c r="AFW342" s="1"/>
      <c r="AFX342" s="1"/>
      <c r="AFY342" s="1"/>
      <c r="AFZ342" s="1"/>
      <c r="AGA342" s="1"/>
      <c r="AGB342" s="1"/>
      <c r="AGC342" s="1"/>
      <c r="AGD342" s="1"/>
      <c r="AGE342" s="1"/>
      <c r="AGF342" s="1"/>
      <c r="AGG342" s="1"/>
      <c r="AGH342" s="1"/>
      <c r="AGI342" s="1"/>
      <c r="AGJ342" s="1"/>
      <c r="AGK342" s="1"/>
      <c r="AGL342" s="1"/>
      <c r="AGM342" s="1"/>
      <c r="AGN342" s="1"/>
      <c r="AGO342" s="1"/>
      <c r="AGP342" s="1"/>
      <c r="AGQ342" s="1"/>
      <c r="AGR342" s="1"/>
      <c r="AGS342" s="1"/>
      <c r="AGT342" s="1"/>
      <c r="AGU342" s="1"/>
      <c r="AGV342" s="1"/>
      <c r="AGW342" s="1"/>
      <c r="AGX342" s="1"/>
      <c r="AGY342" s="1"/>
      <c r="AGZ342" s="1"/>
      <c r="AHA342" s="1"/>
      <c r="AHB342" s="1"/>
      <c r="AHC342" s="1"/>
      <c r="AHD342" s="1"/>
      <c r="AHE342" s="1"/>
      <c r="AHF342" s="1"/>
      <c r="AHG342" s="1"/>
      <c r="AHH342" s="1"/>
      <c r="AHI342" s="1"/>
      <c r="AHJ342" s="1"/>
      <c r="AHK342" s="1"/>
      <c r="AHL342" s="1"/>
      <c r="AHM342" s="1"/>
      <c r="AHN342" s="1"/>
      <c r="AHO342" s="1"/>
      <c r="AHP342" s="1"/>
      <c r="AHQ342" s="1"/>
      <c r="AHR342" s="1"/>
      <c r="AHS342" s="1"/>
      <c r="AHT342" s="1"/>
      <c r="AHU342" s="1"/>
      <c r="AHV342" s="1"/>
      <c r="AHW342" s="1"/>
      <c r="AHX342" s="1"/>
      <c r="AHY342" s="1"/>
      <c r="AHZ342" s="1"/>
      <c r="AIA342" s="1"/>
      <c r="AIB342" s="1"/>
      <c r="AIC342" s="1"/>
      <c r="AID342" s="1"/>
      <c r="AIE342" s="1"/>
      <c r="AIF342" s="1"/>
      <c r="AIG342" s="1"/>
      <c r="AIH342" s="1"/>
      <c r="AII342" s="1"/>
      <c r="AIJ342" s="1"/>
      <c r="AIK342" s="1"/>
      <c r="AIL342" s="1"/>
      <c r="AIM342" s="1"/>
      <c r="AIN342" s="1"/>
      <c r="AIO342" s="1"/>
      <c r="AIP342" s="1"/>
      <c r="AIQ342" s="1"/>
      <c r="AIR342" s="1"/>
      <c r="AIS342" s="1"/>
      <c r="AIT342" s="1"/>
      <c r="AIU342" s="1"/>
      <c r="AIV342" s="1"/>
      <c r="AIW342" s="1"/>
      <c r="AIX342" s="1"/>
      <c r="AIY342" s="1"/>
      <c r="AIZ342" s="1"/>
      <c r="AJA342" s="1"/>
      <c r="AJB342" s="1"/>
      <c r="AJC342" s="1"/>
      <c r="AJD342" s="1"/>
      <c r="AJE342" s="1"/>
      <c r="AJF342" s="1"/>
      <c r="AJG342" s="1"/>
      <c r="AJH342" s="1"/>
      <c r="AJI342" s="1"/>
      <c r="AJJ342" s="1"/>
      <c r="AJK342" s="1"/>
      <c r="AJL342" s="1"/>
      <c r="AJM342" s="1"/>
      <c r="AJN342" s="1"/>
      <c r="AJO342" s="1"/>
      <c r="AJP342" s="1"/>
      <c r="AJQ342" s="1"/>
      <c r="AJR342" s="1"/>
      <c r="AJS342" s="1"/>
      <c r="AJT342" s="1"/>
      <c r="AJU342" s="1"/>
      <c r="AJV342" s="1"/>
      <c r="AJW342" s="1"/>
      <c r="AJX342" s="1"/>
      <c r="AJY342" s="1"/>
      <c r="AJZ342" s="1"/>
      <c r="AKA342" s="1"/>
      <c r="AKB342" s="1"/>
      <c r="AKC342" s="1"/>
      <c r="AKD342" s="1"/>
      <c r="AKE342" s="1"/>
      <c r="AKF342" s="1"/>
      <c r="AKG342" s="1"/>
      <c r="AKH342" s="1"/>
      <c r="AKI342" s="1"/>
      <c r="AKJ342" s="1"/>
      <c r="AKK342" s="1"/>
      <c r="AKL342" s="1"/>
      <c r="AKM342" s="1"/>
      <c r="AKN342" s="1"/>
      <c r="AKO342" s="1"/>
      <c r="AKP342" s="1"/>
      <c r="AKQ342" s="1"/>
      <c r="AKR342" s="1"/>
      <c r="AKS342" s="1"/>
      <c r="AKT342" s="1"/>
      <c r="AKU342" s="1"/>
      <c r="AKV342" s="1"/>
      <c r="AKW342" s="1"/>
      <c r="AKX342" s="1"/>
      <c r="AKY342" s="1"/>
      <c r="AKZ342" s="1"/>
      <c r="ALA342" s="1"/>
      <c r="ALB342" s="1"/>
      <c r="ALC342" s="1"/>
      <c r="ALD342" s="1"/>
      <c r="ALE342" s="1"/>
      <c r="ALF342" s="1"/>
      <c r="ALG342" s="1"/>
      <c r="ALH342" s="1"/>
      <c r="ALI342" s="1"/>
      <c r="ALJ342" s="1"/>
      <c r="ALK342" s="1"/>
      <c r="ALL342" s="1"/>
      <c r="ALM342" s="1"/>
      <c r="ALN342" s="1"/>
      <c r="ALO342" s="1"/>
      <c r="ALP342" s="1"/>
      <c r="ALQ342" s="1"/>
      <c r="ALR342" s="1"/>
      <c r="ALS342" s="1"/>
      <c r="ALT342" s="1"/>
      <c r="ALU342" s="1"/>
      <c r="ALV342" s="1"/>
      <c r="ALW342" s="1"/>
      <c r="ALX342" s="1"/>
      <c r="ALY342" s="1"/>
      <c r="ALZ342" s="1"/>
      <c r="AMA342" s="1"/>
      <c r="AMB342" s="1"/>
      <c r="AMC342" s="1"/>
      <c r="AMD342" s="1"/>
      <c r="AME342" s="1"/>
      <c r="AMF342" s="1"/>
      <c r="AMG342" s="1"/>
      <c r="AMH342" s="1"/>
      <c r="AMI342" s="1"/>
      <c r="AMJ342" s="1"/>
      <c r="AMK342" s="1"/>
      <c r="AML342" s="1"/>
      <c r="AMM342" s="1"/>
      <c r="AMN342" s="1"/>
      <c r="AMO342" s="1"/>
      <c r="AMP342" s="1"/>
      <c r="AMQ342" s="1"/>
      <c r="AMR342" s="1"/>
      <c r="AMS342" s="1"/>
      <c r="AMT342" s="1"/>
      <c r="AMU342" s="1"/>
      <c r="AMV342" s="1"/>
      <c r="AMW342" s="1"/>
      <c r="AMX342" s="1"/>
      <c r="AMY342" s="1"/>
      <c r="AMZ342" s="1"/>
      <c r="ANA342" s="1"/>
      <c r="ANB342" s="1"/>
      <c r="ANC342" s="1"/>
      <c r="AND342" s="1"/>
      <c r="ANE342" s="1"/>
      <c r="ANF342" s="1"/>
      <c r="ANG342" s="1"/>
      <c r="ANH342" s="1"/>
      <c r="ANI342" s="1"/>
      <c r="ANJ342" s="1"/>
      <c r="ANK342" s="1"/>
      <c r="ANL342" s="1"/>
      <c r="ANM342" s="1"/>
      <c r="ANN342" s="1"/>
      <c r="ANO342" s="1"/>
      <c r="ANP342" s="1"/>
      <c r="ANQ342" s="1"/>
      <c r="ANR342" s="1"/>
      <c r="ANS342" s="1"/>
      <c r="ANT342" s="1"/>
      <c r="ANU342" s="1"/>
      <c r="ANV342" s="1"/>
      <c r="ANW342" s="1"/>
      <c r="ANX342" s="1"/>
      <c r="ANY342" s="1"/>
      <c r="ANZ342" s="1"/>
      <c r="AOA342" s="1"/>
      <c r="AOB342" s="1"/>
      <c r="AOC342" s="1"/>
      <c r="AOD342" s="1"/>
      <c r="AOE342" s="1"/>
      <c r="AOF342" s="1"/>
      <c r="AOG342" s="1"/>
      <c r="AOH342" s="1"/>
      <c r="AOI342" s="1"/>
      <c r="AOJ342" s="1"/>
      <c r="AOK342" s="1"/>
      <c r="AOL342" s="1"/>
      <c r="AOM342" s="1"/>
      <c r="AON342" s="1"/>
      <c r="AOO342" s="1"/>
      <c r="AOP342" s="1"/>
      <c r="AOQ342" s="1"/>
      <c r="AOR342" s="1"/>
      <c r="AOS342" s="1"/>
      <c r="AOT342" s="1"/>
      <c r="AOU342" s="1"/>
      <c r="AOV342" s="1"/>
      <c r="AOW342" s="1"/>
      <c r="AOX342" s="1"/>
      <c r="AOY342" s="1"/>
      <c r="AOZ342" s="1"/>
      <c r="APA342" s="1"/>
      <c r="APB342" s="1"/>
      <c r="APC342" s="1"/>
      <c r="APD342" s="1"/>
      <c r="APE342" s="1"/>
      <c r="APF342" s="1"/>
      <c r="APG342" s="1"/>
      <c r="APH342" s="1"/>
      <c r="API342" s="1"/>
      <c r="APJ342" s="1"/>
      <c r="APK342" s="1"/>
      <c r="APL342" s="1"/>
      <c r="APM342" s="1"/>
      <c r="APN342" s="1"/>
      <c r="APO342" s="1"/>
      <c r="APP342" s="1"/>
      <c r="APQ342" s="1"/>
      <c r="APR342" s="1"/>
      <c r="APS342" s="1"/>
      <c r="APT342" s="1"/>
      <c r="APU342" s="1"/>
      <c r="APV342" s="1"/>
      <c r="APW342" s="1"/>
      <c r="APX342" s="1"/>
      <c r="APY342" s="1"/>
      <c r="APZ342" s="1"/>
      <c r="AQA342" s="1"/>
      <c r="AQB342" s="1"/>
      <c r="AQC342" s="1"/>
      <c r="AQD342" s="1"/>
      <c r="AQE342" s="1"/>
      <c r="AQF342" s="1"/>
      <c r="AQG342" s="1"/>
      <c r="AQH342" s="1"/>
      <c r="AQI342" s="1"/>
      <c r="AQJ342" s="1"/>
      <c r="AQK342" s="1"/>
      <c r="AQL342" s="1"/>
      <c r="AQM342" s="1"/>
      <c r="AQN342" s="1"/>
      <c r="AQO342" s="1"/>
      <c r="AQP342" s="1"/>
      <c r="AQQ342" s="1"/>
      <c r="AQR342" s="1"/>
      <c r="AQS342" s="1"/>
      <c r="AQT342" s="1"/>
      <c r="AQU342" s="1"/>
      <c r="AQV342" s="1"/>
      <c r="AQW342" s="1"/>
      <c r="AQX342" s="1"/>
      <c r="AQY342" s="1"/>
      <c r="AQZ342" s="1"/>
      <c r="ARA342" s="1"/>
      <c r="ARB342" s="1"/>
      <c r="ARC342" s="1"/>
      <c r="ARD342" s="1"/>
      <c r="ARE342" s="1"/>
      <c r="ARF342" s="1"/>
      <c r="ARG342" s="1"/>
      <c r="ARH342" s="1"/>
      <c r="ARI342" s="1"/>
      <c r="ARJ342" s="1"/>
      <c r="ARK342" s="1"/>
      <c r="ARL342" s="1"/>
      <c r="ARM342" s="1"/>
      <c r="ARN342" s="1"/>
      <c r="ARO342" s="1"/>
      <c r="ARP342" s="1"/>
      <c r="ARQ342" s="1"/>
      <c r="ARR342" s="1"/>
      <c r="ARS342" s="1"/>
      <c r="ART342" s="1"/>
      <c r="ARU342" s="1"/>
      <c r="ARV342" s="1"/>
      <c r="ARW342" s="1"/>
      <c r="ARX342" s="1"/>
      <c r="ARY342" s="1"/>
      <c r="ARZ342" s="1"/>
      <c r="ASA342" s="1"/>
      <c r="ASB342" s="1"/>
      <c r="ASC342" s="1"/>
      <c r="ASD342" s="1"/>
      <c r="ASE342" s="1"/>
      <c r="ASF342" s="1"/>
      <c r="ASG342" s="1"/>
      <c r="ASH342" s="1"/>
      <c r="ASI342" s="1"/>
      <c r="ASJ342" s="1"/>
      <c r="ASK342" s="1"/>
      <c r="ASL342" s="1"/>
      <c r="ASM342" s="1"/>
      <c r="ASN342" s="1"/>
      <c r="ASO342" s="1"/>
      <c r="ASP342" s="1"/>
      <c r="ASQ342" s="1"/>
      <c r="ASR342" s="1"/>
      <c r="ASS342" s="1"/>
      <c r="AST342" s="1"/>
      <c r="ASU342" s="1"/>
      <c r="ASV342" s="1"/>
      <c r="ASW342" s="1"/>
      <c r="ASX342" s="1"/>
      <c r="ASY342" s="1"/>
      <c r="ASZ342" s="1"/>
      <c r="ATA342" s="1"/>
      <c r="ATB342" s="1"/>
      <c r="ATC342" s="1"/>
      <c r="ATD342" s="1"/>
      <c r="ATE342" s="1"/>
      <c r="ATF342" s="1"/>
      <c r="ATG342" s="1"/>
      <c r="ATH342" s="1"/>
      <c r="ATI342" s="1"/>
      <c r="ATJ342" s="1"/>
      <c r="ATK342" s="1"/>
      <c r="ATL342" s="1"/>
      <c r="ATM342" s="1"/>
      <c r="ATN342" s="1"/>
      <c r="ATO342" s="1"/>
      <c r="ATP342" s="1"/>
      <c r="ATQ342" s="1"/>
      <c r="ATR342" s="1"/>
      <c r="ATS342" s="1"/>
      <c r="ATT342" s="1"/>
      <c r="ATU342" s="1"/>
      <c r="ATV342" s="1"/>
      <c r="ATW342" s="1"/>
      <c r="ATX342" s="1"/>
      <c r="ATY342" s="1"/>
      <c r="ATZ342" s="1"/>
      <c r="AUA342" s="1"/>
      <c r="AUB342" s="1"/>
      <c r="AUC342" s="1"/>
      <c r="AUD342" s="1"/>
      <c r="AUE342" s="1"/>
      <c r="AUF342" s="1"/>
      <c r="AUG342" s="1"/>
      <c r="AUH342" s="1"/>
      <c r="AUI342" s="1"/>
      <c r="AUJ342" s="1"/>
      <c r="AUK342" s="1"/>
      <c r="AUL342" s="1"/>
      <c r="AUM342" s="1"/>
      <c r="AUN342" s="1"/>
      <c r="AUO342" s="1"/>
      <c r="AUP342" s="1"/>
      <c r="AUQ342" s="1"/>
      <c r="AUR342" s="1"/>
      <c r="AUS342" s="1"/>
      <c r="AUT342" s="1"/>
      <c r="AUU342" s="1"/>
      <c r="AUV342" s="1"/>
      <c r="AUW342" s="1"/>
      <c r="AUX342" s="1"/>
      <c r="AUY342" s="1"/>
      <c r="AUZ342" s="1"/>
      <c r="AVA342" s="1"/>
      <c r="AVB342" s="1"/>
      <c r="AVC342" s="1"/>
      <c r="AVD342" s="1"/>
      <c r="AVE342" s="1"/>
      <c r="AVF342" s="1"/>
      <c r="AVG342" s="1"/>
      <c r="AVH342" s="1"/>
      <c r="AVI342" s="1"/>
      <c r="AVJ342" s="1"/>
      <c r="AVK342" s="1"/>
      <c r="AVL342" s="1"/>
      <c r="AVM342" s="1"/>
      <c r="AVN342" s="1"/>
      <c r="AVO342" s="1"/>
      <c r="AVP342" s="1"/>
      <c r="AVQ342" s="1"/>
      <c r="AVR342" s="1"/>
      <c r="AVS342" s="1"/>
      <c r="AVT342" s="1"/>
      <c r="AVU342" s="1"/>
      <c r="AVV342" s="1"/>
      <c r="AVW342" s="1"/>
      <c r="AVX342" s="1"/>
      <c r="AVY342" s="1"/>
      <c r="AVZ342" s="1"/>
      <c r="AWA342" s="1"/>
      <c r="AWB342" s="1"/>
      <c r="AWC342" s="1"/>
      <c r="AWD342" s="1"/>
      <c r="AWE342" s="1"/>
      <c r="AWF342" s="1"/>
      <c r="AWG342" s="1"/>
      <c r="AWH342" s="1"/>
      <c r="AWI342" s="1"/>
      <c r="AWJ342" s="1"/>
      <c r="AWK342" s="1"/>
      <c r="AWL342" s="1"/>
      <c r="AWM342" s="1"/>
      <c r="AWN342" s="1"/>
      <c r="AWO342" s="1"/>
      <c r="AWP342" s="1"/>
      <c r="AWQ342" s="1"/>
      <c r="AWR342" s="1"/>
      <c r="AWS342" s="1"/>
      <c r="AWT342" s="1"/>
      <c r="AWU342" s="1"/>
      <c r="AWV342" s="1"/>
      <c r="AWW342" s="1"/>
      <c r="AWX342" s="1"/>
      <c r="AWY342" s="1"/>
      <c r="AWZ342" s="1"/>
      <c r="AXA342" s="1"/>
      <c r="AXB342" s="1"/>
      <c r="AXC342" s="1"/>
      <c r="AXD342" s="1"/>
      <c r="AXE342" s="1"/>
      <c r="AXF342" s="1"/>
      <c r="AXG342" s="1"/>
      <c r="AXH342" s="1"/>
      <c r="AXI342" s="1"/>
      <c r="AXJ342" s="1"/>
      <c r="AXK342" s="1"/>
      <c r="AXL342" s="1"/>
      <c r="AXM342" s="1"/>
      <c r="AXN342" s="1"/>
      <c r="AXO342" s="1"/>
      <c r="AXP342" s="1"/>
      <c r="AXQ342" s="1"/>
      <c r="AXR342" s="1"/>
      <c r="AXS342" s="1"/>
      <c r="AXT342" s="1"/>
      <c r="AXU342" s="1"/>
      <c r="AXV342" s="1"/>
      <c r="AXW342" s="1"/>
      <c r="AXX342" s="1"/>
      <c r="AXY342" s="1"/>
      <c r="AXZ342" s="1"/>
      <c r="AYA342" s="1"/>
      <c r="AYB342" s="1"/>
      <c r="AYC342" s="1"/>
      <c r="AYD342" s="1"/>
      <c r="AYE342" s="1"/>
      <c r="AYF342" s="1"/>
      <c r="AYG342" s="1"/>
      <c r="AYH342" s="1"/>
      <c r="AYI342" s="1"/>
      <c r="AYJ342" s="1"/>
      <c r="AYK342" s="1"/>
      <c r="AYL342" s="1"/>
      <c r="AYM342" s="1"/>
      <c r="AYN342" s="1"/>
      <c r="AYO342" s="1"/>
      <c r="AYP342" s="1"/>
      <c r="AYQ342" s="1"/>
      <c r="AYR342" s="1"/>
      <c r="AYS342" s="1"/>
      <c r="AYT342" s="1"/>
      <c r="AYU342" s="1"/>
      <c r="AYV342" s="1"/>
      <c r="AYW342" s="1"/>
      <c r="AYX342" s="1"/>
      <c r="AYY342" s="1"/>
      <c r="AYZ342" s="1"/>
      <c r="AZA342" s="1"/>
      <c r="AZB342" s="1"/>
      <c r="AZC342" s="1"/>
      <c r="AZD342" s="1"/>
      <c r="AZE342" s="1"/>
      <c r="AZF342" s="1"/>
      <c r="AZG342" s="1"/>
      <c r="AZH342" s="1"/>
      <c r="AZI342" s="1"/>
      <c r="AZJ342" s="1"/>
      <c r="AZK342" s="1"/>
      <c r="AZL342" s="1"/>
      <c r="AZM342" s="1"/>
      <c r="AZN342" s="1"/>
      <c r="AZO342" s="1"/>
      <c r="AZP342" s="1"/>
      <c r="AZQ342" s="1"/>
      <c r="AZR342" s="1"/>
      <c r="AZS342" s="1"/>
      <c r="AZT342" s="1"/>
      <c r="AZU342" s="1"/>
      <c r="AZV342" s="1"/>
      <c r="AZW342" s="1"/>
      <c r="AZX342" s="1"/>
      <c r="AZY342" s="1"/>
      <c r="AZZ342" s="1"/>
      <c r="BAA342" s="1"/>
      <c r="BAB342" s="1"/>
      <c r="BAC342" s="1"/>
      <c r="BAD342" s="1"/>
      <c r="BAE342" s="1"/>
      <c r="BAF342" s="1"/>
      <c r="BAG342" s="1"/>
      <c r="BAH342" s="1"/>
      <c r="BAI342" s="1"/>
      <c r="BAJ342" s="1"/>
      <c r="BAK342" s="1"/>
      <c r="BAL342" s="1"/>
      <c r="BAM342" s="1"/>
      <c r="BAN342" s="1"/>
      <c r="BAO342" s="1"/>
      <c r="BAP342" s="1"/>
      <c r="BAQ342" s="1"/>
      <c r="BAR342" s="1"/>
      <c r="BAS342" s="1"/>
      <c r="BAT342" s="1"/>
      <c r="BAU342" s="1"/>
      <c r="BAV342" s="1"/>
      <c r="BAW342" s="1"/>
      <c r="BAX342" s="1"/>
      <c r="BAY342" s="1"/>
      <c r="BAZ342" s="1"/>
      <c r="BBA342" s="1"/>
      <c r="BBB342" s="1"/>
      <c r="BBC342" s="1"/>
      <c r="BBD342" s="1"/>
      <c r="BBE342" s="1"/>
      <c r="BBF342" s="1"/>
      <c r="BBG342" s="1"/>
      <c r="BBH342" s="1"/>
      <c r="BBI342" s="1"/>
      <c r="BBJ342" s="1"/>
      <c r="BBK342" s="1"/>
      <c r="BBL342" s="1"/>
      <c r="BBM342" s="1"/>
      <c r="BBN342" s="1"/>
      <c r="BBO342" s="1"/>
      <c r="BBP342" s="1"/>
      <c r="BBQ342" s="1"/>
      <c r="BBR342" s="1"/>
      <c r="BBS342" s="1"/>
      <c r="BBT342" s="1"/>
      <c r="BBU342" s="1"/>
      <c r="BBV342" s="1"/>
      <c r="BBW342" s="1"/>
      <c r="BBX342" s="1"/>
      <c r="BBY342" s="1"/>
      <c r="BBZ342" s="1"/>
      <c r="BCA342" s="1"/>
      <c r="BCB342" s="1"/>
      <c r="BCC342" s="1"/>
      <c r="BCD342" s="1"/>
      <c r="BCE342" s="1"/>
      <c r="BCF342" s="1"/>
      <c r="BCG342" s="1"/>
      <c r="BCH342" s="1"/>
      <c r="BCI342" s="1"/>
      <c r="BCJ342" s="1"/>
      <c r="BCK342" s="1"/>
      <c r="BCL342" s="1"/>
      <c r="BCM342" s="1"/>
      <c r="BCN342" s="1"/>
      <c r="BCO342" s="1"/>
      <c r="BCP342" s="1"/>
      <c r="BCQ342" s="1"/>
      <c r="BCR342" s="1"/>
      <c r="BCS342" s="1"/>
      <c r="BCT342" s="1"/>
      <c r="BCU342" s="1"/>
      <c r="BCV342" s="1"/>
      <c r="BCW342" s="1"/>
      <c r="BCX342" s="1"/>
      <c r="BCY342" s="1"/>
      <c r="BCZ342" s="1"/>
      <c r="BDA342" s="1"/>
      <c r="BDB342" s="1"/>
      <c r="BDC342" s="1"/>
      <c r="BDD342" s="1"/>
      <c r="BDE342" s="1"/>
      <c r="BDF342" s="1"/>
      <c r="BDG342" s="1"/>
      <c r="BDH342" s="1"/>
      <c r="BDI342" s="1"/>
      <c r="BDJ342" s="1"/>
      <c r="BDK342" s="1"/>
      <c r="BDL342" s="1"/>
    </row>
    <row r="343" spans="2:1468" s="10" customFormat="1" ht="32" x14ac:dyDescent="0.2">
      <c r="B343" s="11" t="s">
        <v>94</v>
      </c>
      <c r="C343" s="10">
        <v>10000</v>
      </c>
      <c r="E343" s="2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  <c r="OO343" s="1"/>
      <c r="OP343" s="1"/>
      <c r="OQ343" s="1"/>
      <c r="OR343" s="1"/>
      <c r="OS343" s="1"/>
      <c r="OT343" s="1"/>
      <c r="OU343" s="1"/>
      <c r="OV343" s="1"/>
      <c r="OW343" s="1"/>
      <c r="OX343" s="1"/>
      <c r="OY343" s="1"/>
      <c r="OZ343" s="1"/>
      <c r="PA343" s="1"/>
      <c r="PB343" s="1"/>
      <c r="PC343" s="1"/>
      <c r="PD343" s="1"/>
      <c r="PE343" s="1"/>
      <c r="PF343" s="1"/>
      <c r="PG343" s="1"/>
      <c r="PH343" s="1"/>
      <c r="PI343" s="1"/>
      <c r="PJ343" s="1"/>
      <c r="PK343" s="1"/>
      <c r="PL343" s="1"/>
      <c r="PM343" s="1"/>
      <c r="PN343" s="1"/>
      <c r="PO343" s="1"/>
      <c r="PP343" s="1"/>
      <c r="PQ343" s="1"/>
      <c r="PR343" s="1"/>
      <c r="PS343" s="1"/>
      <c r="PT343" s="1"/>
      <c r="PU343" s="1"/>
      <c r="PV343" s="1"/>
      <c r="PW343" s="1"/>
      <c r="PX343" s="1"/>
      <c r="PY343" s="1"/>
      <c r="PZ343" s="1"/>
      <c r="QA343" s="1"/>
      <c r="QB343" s="1"/>
      <c r="QC343" s="1"/>
      <c r="QD343" s="1"/>
      <c r="QE343" s="1"/>
      <c r="QF343" s="1"/>
      <c r="QG343" s="1"/>
      <c r="QH343" s="1"/>
      <c r="QI343" s="1"/>
      <c r="QJ343" s="1"/>
      <c r="QK343" s="1"/>
      <c r="QL343" s="1"/>
      <c r="QM343" s="1"/>
      <c r="QN343" s="1"/>
      <c r="QO343" s="1"/>
      <c r="QP343" s="1"/>
      <c r="QQ343" s="1"/>
      <c r="QR343" s="1"/>
      <c r="QS343" s="1"/>
      <c r="QT343" s="1"/>
      <c r="QU343" s="1"/>
      <c r="QV343" s="1"/>
      <c r="QW343" s="1"/>
      <c r="QX343" s="1"/>
      <c r="QY343" s="1"/>
      <c r="QZ343" s="1"/>
      <c r="RA343" s="1"/>
      <c r="RB343" s="1"/>
      <c r="RC343" s="1"/>
      <c r="RD343" s="1"/>
      <c r="RE343" s="1"/>
      <c r="RF343" s="1"/>
      <c r="RG343" s="1"/>
      <c r="RH343" s="1"/>
      <c r="RI343" s="1"/>
      <c r="RJ343" s="1"/>
      <c r="RK343" s="1"/>
      <c r="RL343" s="1"/>
      <c r="RM343" s="1"/>
      <c r="RN343" s="1"/>
      <c r="RO343" s="1"/>
      <c r="RP343" s="1"/>
      <c r="RQ343" s="1"/>
      <c r="RR343" s="1"/>
      <c r="RS343" s="1"/>
      <c r="RT343" s="1"/>
      <c r="RU343" s="1"/>
      <c r="RV343" s="1"/>
      <c r="RW343" s="1"/>
      <c r="RX343" s="1"/>
      <c r="RY343" s="1"/>
      <c r="RZ343" s="1"/>
      <c r="SA343" s="1"/>
      <c r="SB343" s="1"/>
      <c r="SC343" s="1"/>
      <c r="SD343" s="1"/>
      <c r="SE343" s="1"/>
      <c r="SF343" s="1"/>
      <c r="SG343" s="1"/>
      <c r="SH343" s="1"/>
      <c r="SI343" s="1"/>
      <c r="SJ343" s="1"/>
      <c r="SK343" s="1"/>
      <c r="SL343" s="1"/>
      <c r="SM343" s="1"/>
      <c r="SN343" s="1"/>
      <c r="SO343" s="1"/>
      <c r="SP343" s="1"/>
      <c r="SQ343" s="1"/>
      <c r="SR343" s="1"/>
      <c r="SS343" s="1"/>
      <c r="ST343" s="1"/>
      <c r="SU343" s="1"/>
      <c r="SV343" s="1"/>
      <c r="SW343" s="1"/>
      <c r="SX343" s="1"/>
      <c r="SY343" s="1"/>
      <c r="SZ343" s="1"/>
      <c r="TA343" s="1"/>
      <c r="TB343" s="1"/>
      <c r="TC343" s="1"/>
      <c r="TD343" s="1"/>
      <c r="TE343" s="1"/>
      <c r="TF343" s="1"/>
      <c r="TG343" s="1"/>
      <c r="TH343" s="1"/>
      <c r="TI343" s="1"/>
      <c r="TJ343" s="1"/>
      <c r="TK343" s="1"/>
      <c r="TL343" s="1"/>
      <c r="TM343" s="1"/>
      <c r="TN343" s="1"/>
      <c r="TO343" s="1"/>
      <c r="TP343" s="1"/>
      <c r="TQ343" s="1"/>
      <c r="TR343" s="1"/>
      <c r="TS343" s="1"/>
      <c r="TT343" s="1"/>
      <c r="TU343" s="1"/>
      <c r="TV343" s="1"/>
      <c r="TW343" s="1"/>
      <c r="TX343" s="1"/>
      <c r="TY343" s="1"/>
      <c r="TZ343" s="1"/>
      <c r="UA343" s="1"/>
      <c r="UB343" s="1"/>
      <c r="UC343" s="1"/>
      <c r="UD343" s="1"/>
      <c r="UE343" s="1"/>
      <c r="UF343" s="1"/>
      <c r="UG343" s="1"/>
      <c r="UH343" s="1"/>
      <c r="UI343" s="1"/>
      <c r="UJ343" s="1"/>
      <c r="UK343" s="1"/>
      <c r="UL343" s="1"/>
      <c r="UM343" s="1"/>
      <c r="UN343" s="1"/>
      <c r="UO343" s="1"/>
      <c r="UP343" s="1"/>
      <c r="UQ343" s="1"/>
      <c r="UR343" s="1"/>
      <c r="US343" s="1"/>
      <c r="UT343" s="1"/>
      <c r="UU343" s="1"/>
      <c r="UV343" s="1"/>
      <c r="UW343" s="1"/>
      <c r="UX343" s="1"/>
      <c r="UY343" s="1"/>
      <c r="UZ343" s="1"/>
      <c r="VA343" s="1"/>
      <c r="VB343" s="1"/>
      <c r="VC343" s="1"/>
      <c r="VD343" s="1"/>
      <c r="VE343" s="1"/>
      <c r="VF343" s="1"/>
      <c r="VG343" s="1"/>
      <c r="VH343" s="1"/>
      <c r="VI343" s="1"/>
      <c r="VJ343" s="1"/>
      <c r="VK343" s="1"/>
      <c r="VL343" s="1"/>
      <c r="VM343" s="1"/>
      <c r="VN343" s="1"/>
      <c r="VO343" s="1"/>
      <c r="VP343" s="1"/>
      <c r="VQ343" s="1"/>
      <c r="VR343" s="1"/>
      <c r="VS343" s="1"/>
      <c r="VT343" s="1"/>
      <c r="VU343" s="1"/>
      <c r="VV343" s="1"/>
      <c r="VW343" s="1"/>
      <c r="VX343" s="1"/>
      <c r="VY343" s="1"/>
      <c r="VZ343" s="1"/>
      <c r="WA343" s="1"/>
      <c r="WB343" s="1"/>
      <c r="WC343" s="1"/>
      <c r="WD343" s="1"/>
      <c r="WE343" s="1"/>
      <c r="WF343" s="1"/>
      <c r="WG343" s="1"/>
      <c r="WH343" s="1"/>
      <c r="WI343" s="1"/>
      <c r="WJ343" s="1"/>
      <c r="WK343" s="1"/>
      <c r="WL343" s="1"/>
      <c r="WM343" s="1"/>
      <c r="WN343" s="1"/>
      <c r="WO343" s="1"/>
      <c r="WP343" s="1"/>
      <c r="WQ343" s="1"/>
      <c r="WR343" s="1"/>
      <c r="WS343" s="1"/>
      <c r="WT343" s="1"/>
      <c r="WU343" s="1"/>
      <c r="WV343" s="1"/>
      <c r="WW343" s="1"/>
      <c r="WX343" s="1"/>
      <c r="WY343" s="1"/>
      <c r="WZ343" s="1"/>
      <c r="XA343" s="1"/>
      <c r="XB343" s="1"/>
      <c r="XC343" s="1"/>
      <c r="XD343" s="1"/>
      <c r="XE343" s="1"/>
      <c r="XF343" s="1"/>
      <c r="XG343" s="1"/>
      <c r="XH343" s="1"/>
      <c r="XI343" s="1"/>
      <c r="XJ343" s="1"/>
      <c r="XK343" s="1"/>
      <c r="XL343" s="1"/>
      <c r="XM343" s="1"/>
      <c r="XN343" s="1"/>
      <c r="XO343" s="1"/>
      <c r="XP343" s="1"/>
      <c r="XQ343" s="1"/>
      <c r="XR343" s="1"/>
      <c r="XS343" s="1"/>
      <c r="XT343" s="1"/>
      <c r="XU343" s="1"/>
      <c r="XV343" s="1"/>
      <c r="XW343" s="1"/>
      <c r="XX343" s="1"/>
      <c r="XY343" s="1"/>
      <c r="XZ343" s="1"/>
      <c r="YA343" s="1"/>
      <c r="YB343" s="1"/>
      <c r="YC343" s="1"/>
      <c r="YD343" s="1"/>
      <c r="YE343" s="1"/>
      <c r="YF343" s="1"/>
      <c r="YG343" s="1"/>
      <c r="YH343" s="1"/>
      <c r="YI343" s="1"/>
      <c r="YJ343" s="1"/>
      <c r="YK343" s="1"/>
      <c r="YL343" s="1"/>
      <c r="YM343" s="1"/>
      <c r="YN343" s="1"/>
      <c r="YO343" s="1"/>
      <c r="YP343" s="1"/>
      <c r="YQ343" s="1"/>
      <c r="YR343" s="1"/>
      <c r="YS343" s="1"/>
      <c r="YT343" s="1"/>
      <c r="YU343" s="1"/>
      <c r="YV343" s="1"/>
      <c r="YW343" s="1"/>
      <c r="YX343" s="1"/>
      <c r="YY343" s="1"/>
      <c r="YZ343" s="1"/>
      <c r="ZA343" s="1"/>
      <c r="ZB343" s="1"/>
      <c r="ZC343" s="1"/>
      <c r="ZD343" s="1"/>
      <c r="ZE343" s="1"/>
      <c r="ZF343" s="1"/>
      <c r="ZG343" s="1"/>
      <c r="ZH343" s="1"/>
      <c r="ZI343" s="1"/>
      <c r="ZJ343" s="1"/>
      <c r="ZK343" s="1"/>
      <c r="ZL343" s="1"/>
      <c r="ZM343" s="1"/>
      <c r="ZN343" s="1"/>
      <c r="ZO343" s="1"/>
      <c r="ZP343" s="1"/>
      <c r="ZQ343" s="1"/>
      <c r="ZR343" s="1"/>
      <c r="ZS343" s="1"/>
      <c r="ZT343" s="1"/>
      <c r="ZU343" s="1"/>
      <c r="ZV343" s="1"/>
      <c r="ZW343" s="1"/>
      <c r="ZX343" s="1"/>
      <c r="ZY343" s="1"/>
      <c r="ZZ343" s="1"/>
      <c r="AAA343" s="1"/>
      <c r="AAB343" s="1"/>
      <c r="AAC343" s="1"/>
      <c r="AAD343" s="1"/>
      <c r="AAE343" s="1"/>
      <c r="AAF343" s="1"/>
      <c r="AAG343" s="1"/>
      <c r="AAH343" s="1"/>
      <c r="AAI343" s="1"/>
      <c r="AAJ343" s="1"/>
      <c r="AAK343" s="1"/>
      <c r="AAL343" s="1"/>
      <c r="AAM343" s="1"/>
      <c r="AAN343" s="1"/>
      <c r="AAO343" s="1"/>
      <c r="AAP343" s="1"/>
      <c r="AAQ343" s="1"/>
      <c r="AAR343" s="1"/>
      <c r="AAS343" s="1"/>
      <c r="AAT343" s="1"/>
      <c r="AAU343" s="1"/>
      <c r="AAV343" s="1"/>
      <c r="AAW343" s="1"/>
      <c r="AAX343" s="1"/>
      <c r="AAY343" s="1"/>
      <c r="AAZ343" s="1"/>
      <c r="ABA343" s="1"/>
      <c r="ABB343" s="1"/>
      <c r="ABC343" s="1"/>
      <c r="ABD343" s="1"/>
      <c r="ABE343" s="1"/>
      <c r="ABF343" s="1"/>
      <c r="ABG343" s="1"/>
      <c r="ABH343" s="1"/>
      <c r="ABI343" s="1"/>
      <c r="ABJ343" s="1"/>
      <c r="ABK343" s="1"/>
      <c r="ABL343" s="1"/>
      <c r="ABM343" s="1"/>
      <c r="ABN343" s="1"/>
      <c r="ABO343" s="1"/>
      <c r="ABP343" s="1"/>
      <c r="ABQ343" s="1"/>
      <c r="ABR343" s="1"/>
      <c r="ABS343" s="1"/>
      <c r="ABT343" s="1"/>
      <c r="ABU343" s="1"/>
      <c r="ABV343" s="1"/>
      <c r="ABW343" s="1"/>
      <c r="ABX343" s="1"/>
      <c r="ABY343" s="1"/>
      <c r="ABZ343" s="1"/>
      <c r="ACA343" s="1"/>
      <c r="ACB343" s="1"/>
      <c r="ACC343" s="1"/>
      <c r="ACD343" s="1"/>
      <c r="ACE343" s="1"/>
      <c r="ACF343" s="1"/>
      <c r="ACG343" s="1"/>
      <c r="ACH343" s="1"/>
      <c r="ACI343" s="1"/>
      <c r="ACJ343" s="1"/>
      <c r="ACK343" s="1"/>
      <c r="ACL343" s="1"/>
      <c r="ACM343" s="1"/>
      <c r="ACN343" s="1"/>
      <c r="ACO343" s="1"/>
      <c r="ACP343" s="1"/>
      <c r="ACQ343" s="1"/>
      <c r="ACR343" s="1"/>
      <c r="ACS343" s="1"/>
      <c r="ACT343" s="1"/>
      <c r="ACU343" s="1"/>
      <c r="ACV343" s="1"/>
      <c r="ACW343" s="1"/>
      <c r="ACX343" s="1"/>
      <c r="ACY343" s="1"/>
      <c r="ACZ343" s="1"/>
      <c r="ADA343" s="1"/>
      <c r="ADB343" s="1"/>
      <c r="ADC343" s="1"/>
      <c r="ADD343" s="1"/>
      <c r="ADE343" s="1"/>
      <c r="ADF343" s="1"/>
      <c r="ADG343" s="1"/>
      <c r="ADH343" s="1"/>
      <c r="ADI343" s="1"/>
      <c r="ADJ343" s="1"/>
      <c r="ADK343" s="1"/>
      <c r="ADL343" s="1"/>
      <c r="ADM343" s="1"/>
      <c r="ADN343" s="1"/>
      <c r="ADO343" s="1"/>
      <c r="ADP343" s="1"/>
      <c r="ADQ343" s="1"/>
      <c r="ADR343" s="1"/>
      <c r="ADS343" s="1"/>
      <c r="ADT343" s="1"/>
      <c r="ADU343" s="1"/>
      <c r="ADV343" s="1"/>
      <c r="ADW343" s="1"/>
      <c r="ADX343" s="1"/>
      <c r="ADY343" s="1"/>
      <c r="ADZ343" s="1"/>
      <c r="AEA343" s="1"/>
      <c r="AEB343" s="1"/>
      <c r="AEC343" s="1"/>
      <c r="AED343" s="1"/>
      <c r="AEE343" s="1"/>
      <c r="AEF343" s="1"/>
      <c r="AEG343" s="1"/>
      <c r="AEH343" s="1"/>
      <c r="AEI343" s="1"/>
      <c r="AEJ343" s="1"/>
      <c r="AEK343" s="1"/>
      <c r="AEL343" s="1"/>
      <c r="AEM343" s="1"/>
      <c r="AEN343" s="1"/>
      <c r="AEO343" s="1"/>
      <c r="AEP343" s="1"/>
      <c r="AEQ343" s="1"/>
      <c r="AER343" s="1"/>
      <c r="AES343" s="1"/>
      <c r="AET343" s="1"/>
      <c r="AEU343" s="1"/>
      <c r="AEV343" s="1"/>
      <c r="AEW343" s="1"/>
      <c r="AEX343" s="1"/>
      <c r="AEY343" s="1"/>
      <c r="AEZ343" s="1"/>
      <c r="AFA343" s="1"/>
      <c r="AFB343" s="1"/>
      <c r="AFC343" s="1"/>
      <c r="AFD343" s="1"/>
      <c r="AFE343" s="1"/>
      <c r="AFF343" s="1"/>
      <c r="AFG343" s="1"/>
      <c r="AFH343" s="1"/>
      <c r="AFI343" s="1"/>
      <c r="AFJ343" s="1"/>
      <c r="AFK343" s="1"/>
      <c r="AFL343" s="1"/>
      <c r="AFM343" s="1"/>
      <c r="AFN343" s="1"/>
      <c r="AFO343" s="1"/>
      <c r="AFP343" s="1"/>
      <c r="AFQ343" s="1"/>
      <c r="AFR343" s="1"/>
      <c r="AFS343" s="1"/>
      <c r="AFT343" s="1"/>
      <c r="AFU343" s="1"/>
      <c r="AFV343" s="1"/>
      <c r="AFW343" s="1"/>
      <c r="AFX343" s="1"/>
      <c r="AFY343" s="1"/>
      <c r="AFZ343" s="1"/>
      <c r="AGA343" s="1"/>
      <c r="AGB343" s="1"/>
      <c r="AGC343" s="1"/>
      <c r="AGD343" s="1"/>
      <c r="AGE343" s="1"/>
      <c r="AGF343" s="1"/>
      <c r="AGG343" s="1"/>
      <c r="AGH343" s="1"/>
      <c r="AGI343" s="1"/>
      <c r="AGJ343" s="1"/>
      <c r="AGK343" s="1"/>
      <c r="AGL343" s="1"/>
      <c r="AGM343" s="1"/>
      <c r="AGN343" s="1"/>
      <c r="AGO343" s="1"/>
      <c r="AGP343" s="1"/>
      <c r="AGQ343" s="1"/>
      <c r="AGR343" s="1"/>
      <c r="AGS343" s="1"/>
      <c r="AGT343" s="1"/>
      <c r="AGU343" s="1"/>
      <c r="AGV343" s="1"/>
      <c r="AGW343" s="1"/>
      <c r="AGX343" s="1"/>
      <c r="AGY343" s="1"/>
      <c r="AGZ343" s="1"/>
      <c r="AHA343" s="1"/>
      <c r="AHB343" s="1"/>
      <c r="AHC343" s="1"/>
      <c r="AHD343" s="1"/>
      <c r="AHE343" s="1"/>
      <c r="AHF343" s="1"/>
      <c r="AHG343" s="1"/>
      <c r="AHH343" s="1"/>
      <c r="AHI343" s="1"/>
      <c r="AHJ343" s="1"/>
      <c r="AHK343" s="1"/>
      <c r="AHL343" s="1"/>
      <c r="AHM343" s="1"/>
      <c r="AHN343" s="1"/>
      <c r="AHO343" s="1"/>
      <c r="AHP343" s="1"/>
      <c r="AHQ343" s="1"/>
      <c r="AHR343" s="1"/>
      <c r="AHS343" s="1"/>
      <c r="AHT343" s="1"/>
      <c r="AHU343" s="1"/>
      <c r="AHV343" s="1"/>
      <c r="AHW343" s="1"/>
      <c r="AHX343" s="1"/>
      <c r="AHY343" s="1"/>
      <c r="AHZ343" s="1"/>
      <c r="AIA343" s="1"/>
      <c r="AIB343" s="1"/>
      <c r="AIC343" s="1"/>
      <c r="AID343" s="1"/>
      <c r="AIE343" s="1"/>
      <c r="AIF343" s="1"/>
      <c r="AIG343" s="1"/>
      <c r="AIH343" s="1"/>
      <c r="AII343" s="1"/>
      <c r="AIJ343" s="1"/>
      <c r="AIK343" s="1"/>
      <c r="AIL343" s="1"/>
      <c r="AIM343" s="1"/>
      <c r="AIN343" s="1"/>
      <c r="AIO343" s="1"/>
      <c r="AIP343" s="1"/>
      <c r="AIQ343" s="1"/>
      <c r="AIR343" s="1"/>
      <c r="AIS343" s="1"/>
      <c r="AIT343" s="1"/>
      <c r="AIU343" s="1"/>
      <c r="AIV343" s="1"/>
      <c r="AIW343" s="1"/>
      <c r="AIX343" s="1"/>
      <c r="AIY343" s="1"/>
      <c r="AIZ343" s="1"/>
      <c r="AJA343" s="1"/>
      <c r="AJB343" s="1"/>
      <c r="AJC343" s="1"/>
      <c r="AJD343" s="1"/>
      <c r="AJE343" s="1"/>
      <c r="AJF343" s="1"/>
      <c r="AJG343" s="1"/>
      <c r="AJH343" s="1"/>
      <c r="AJI343" s="1"/>
      <c r="AJJ343" s="1"/>
      <c r="AJK343" s="1"/>
      <c r="AJL343" s="1"/>
      <c r="AJM343" s="1"/>
      <c r="AJN343" s="1"/>
      <c r="AJO343" s="1"/>
      <c r="AJP343" s="1"/>
      <c r="AJQ343" s="1"/>
      <c r="AJR343" s="1"/>
      <c r="AJS343" s="1"/>
      <c r="AJT343" s="1"/>
      <c r="AJU343" s="1"/>
      <c r="AJV343" s="1"/>
      <c r="AJW343" s="1"/>
      <c r="AJX343" s="1"/>
      <c r="AJY343" s="1"/>
      <c r="AJZ343" s="1"/>
      <c r="AKA343" s="1"/>
      <c r="AKB343" s="1"/>
      <c r="AKC343" s="1"/>
      <c r="AKD343" s="1"/>
      <c r="AKE343" s="1"/>
      <c r="AKF343" s="1"/>
      <c r="AKG343" s="1"/>
      <c r="AKH343" s="1"/>
      <c r="AKI343" s="1"/>
      <c r="AKJ343" s="1"/>
      <c r="AKK343" s="1"/>
      <c r="AKL343" s="1"/>
      <c r="AKM343" s="1"/>
      <c r="AKN343" s="1"/>
      <c r="AKO343" s="1"/>
      <c r="AKP343" s="1"/>
      <c r="AKQ343" s="1"/>
      <c r="AKR343" s="1"/>
      <c r="AKS343" s="1"/>
      <c r="AKT343" s="1"/>
      <c r="AKU343" s="1"/>
      <c r="AKV343" s="1"/>
      <c r="AKW343" s="1"/>
      <c r="AKX343" s="1"/>
      <c r="AKY343" s="1"/>
      <c r="AKZ343" s="1"/>
      <c r="ALA343" s="1"/>
      <c r="ALB343" s="1"/>
      <c r="ALC343" s="1"/>
      <c r="ALD343" s="1"/>
      <c r="ALE343" s="1"/>
      <c r="ALF343" s="1"/>
      <c r="ALG343" s="1"/>
      <c r="ALH343" s="1"/>
      <c r="ALI343" s="1"/>
      <c r="ALJ343" s="1"/>
      <c r="ALK343" s="1"/>
      <c r="ALL343" s="1"/>
      <c r="ALM343" s="1"/>
      <c r="ALN343" s="1"/>
      <c r="ALO343" s="1"/>
      <c r="ALP343" s="1"/>
      <c r="ALQ343" s="1"/>
      <c r="ALR343" s="1"/>
      <c r="ALS343" s="1"/>
      <c r="ALT343" s="1"/>
      <c r="ALU343" s="1"/>
      <c r="ALV343" s="1"/>
      <c r="ALW343" s="1"/>
      <c r="ALX343" s="1"/>
      <c r="ALY343" s="1"/>
      <c r="ALZ343" s="1"/>
      <c r="AMA343" s="1"/>
      <c r="AMB343" s="1"/>
      <c r="AMC343" s="1"/>
      <c r="AMD343" s="1"/>
      <c r="AME343" s="1"/>
      <c r="AMF343" s="1"/>
      <c r="AMG343" s="1"/>
      <c r="AMH343" s="1"/>
      <c r="AMI343" s="1"/>
      <c r="AMJ343" s="1"/>
      <c r="AMK343" s="1"/>
      <c r="AML343" s="1"/>
      <c r="AMM343" s="1"/>
      <c r="AMN343" s="1"/>
      <c r="AMO343" s="1"/>
      <c r="AMP343" s="1"/>
      <c r="AMQ343" s="1"/>
      <c r="AMR343" s="1"/>
      <c r="AMS343" s="1"/>
      <c r="AMT343" s="1"/>
      <c r="AMU343" s="1"/>
      <c r="AMV343" s="1"/>
      <c r="AMW343" s="1"/>
      <c r="AMX343" s="1"/>
      <c r="AMY343" s="1"/>
      <c r="AMZ343" s="1"/>
      <c r="ANA343" s="1"/>
      <c r="ANB343" s="1"/>
      <c r="ANC343" s="1"/>
      <c r="AND343" s="1"/>
      <c r="ANE343" s="1"/>
      <c r="ANF343" s="1"/>
      <c r="ANG343" s="1"/>
      <c r="ANH343" s="1"/>
      <c r="ANI343" s="1"/>
      <c r="ANJ343" s="1"/>
      <c r="ANK343" s="1"/>
      <c r="ANL343" s="1"/>
      <c r="ANM343" s="1"/>
      <c r="ANN343" s="1"/>
      <c r="ANO343" s="1"/>
      <c r="ANP343" s="1"/>
      <c r="ANQ343" s="1"/>
      <c r="ANR343" s="1"/>
      <c r="ANS343" s="1"/>
      <c r="ANT343" s="1"/>
      <c r="ANU343" s="1"/>
      <c r="ANV343" s="1"/>
      <c r="ANW343" s="1"/>
      <c r="ANX343" s="1"/>
      <c r="ANY343" s="1"/>
      <c r="ANZ343" s="1"/>
      <c r="AOA343" s="1"/>
      <c r="AOB343" s="1"/>
      <c r="AOC343" s="1"/>
      <c r="AOD343" s="1"/>
      <c r="AOE343" s="1"/>
      <c r="AOF343" s="1"/>
      <c r="AOG343" s="1"/>
      <c r="AOH343" s="1"/>
      <c r="AOI343" s="1"/>
      <c r="AOJ343" s="1"/>
      <c r="AOK343" s="1"/>
      <c r="AOL343" s="1"/>
      <c r="AOM343" s="1"/>
      <c r="AON343" s="1"/>
      <c r="AOO343" s="1"/>
      <c r="AOP343" s="1"/>
      <c r="AOQ343" s="1"/>
      <c r="AOR343" s="1"/>
      <c r="AOS343" s="1"/>
      <c r="AOT343" s="1"/>
      <c r="AOU343" s="1"/>
      <c r="AOV343" s="1"/>
      <c r="AOW343" s="1"/>
      <c r="AOX343" s="1"/>
      <c r="AOY343" s="1"/>
      <c r="AOZ343" s="1"/>
      <c r="APA343" s="1"/>
      <c r="APB343" s="1"/>
      <c r="APC343" s="1"/>
      <c r="APD343" s="1"/>
      <c r="APE343" s="1"/>
      <c r="APF343" s="1"/>
      <c r="APG343" s="1"/>
      <c r="APH343" s="1"/>
      <c r="API343" s="1"/>
      <c r="APJ343" s="1"/>
      <c r="APK343" s="1"/>
      <c r="APL343" s="1"/>
      <c r="APM343" s="1"/>
      <c r="APN343" s="1"/>
      <c r="APO343" s="1"/>
      <c r="APP343" s="1"/>
      <c r="APQ343" s="1"/>
      <c r="APR343" s="1"/>
      <c r="APS343" s="1"/>
      <c r="APT343" s="1"/>
      <c r="APU343" s="1"/>
      <c r="APV343" s="1"/>
      <c r="APW343" s="1"/>
      <c r="APX343" s="1"/>
      <c r="APY343" s="1"/>
      <c r="APZ343" s="1"/>
      <c r="AQA343" s="1"/>
      <c r="AQB343" s="1"/>
      <c r="AQC343" s="1"/>
      <c r="AQD343" s="1"/>
      <c r="AQE343" s="1"/>
      <c r="AQF343" s="1"/>
      <c r="AQG343" s="1"/>
      <c r="AQH343" s="1"/>
      <c r="AQI343" s="1"/>
      <c r="AQJ343" s="1"/>
      <c r="AQK343" s="1"/>
      <c r="AQL343" s="1"/>
      <c r="AQM343" s="1"/>
      <c r="AQN343" s="1"/>
      <c r="AQO343" s="1"/>
      <c r="AQP343" s="1"/>
      <c r="AQQ343" s="1"/>
      <c r="AQR343" s="1"/>
      <c r="AQS343" s="1"/>
      <c r="AQT343" s="1"/>
      <c r="AQU343" s="1"/>
      <c r="AQV343" s="1"/>
      <c r="AQW343" s="1"/>
      <c r="AQX343" s="1"/>
      <c r="AQY343" s="1"/>
      <c r="AQZ343" s="1"/>
      <c r="ARA343" s="1"/>
      <c r="ARB343" s="1"/>
      <c r="ARC343" s="1"/>
      <c r="ARD343" s="1"/>
      <c r="ARE343" s="1"/>
      <c r="ARF343" s="1"/>
      <c r="ARG343" s="1"/>
      <c r="ARH343" s="1"/>
      <c r="ARI343" s="1"/>
      <c r="ARJ343" s="1"/>
      <c r="ARK343" s="1"/>
      <c r="ARL343" s="1"/>
      <c r="ARM343" s="1"/>
      <c r="ARN343" s="1"/>
      <c r="ARO343" s="1"/>
      <c r="ARP343" s="1"/>
      <c r="ARQ343" s="1"/>
      <c r="ARR343" s="1"/>
      <c r="ARS343" s="1"/>
      <c r="ART343" s="1"/>
      <c r="ARU343" s="1"/>
      <c r="ARV343" s="1"/>
      <c r="ARW343" s="1"/>
      <c r="ARX343" s="1"/>
      <c r="ARY343" s="1"/>
      <c r="ARZ343" s="1"/>
      <c r="ASA343" s="1"/>
      <c r="ASB343" s="1"/>
      <c r="ASC343" s="1"/>
      <c r="ASD343" s="1"/>
      <c r="ASE343" s="1"/>
      <c r="ASF343" s="1"/>
      <c r="ASG343" s="1"/>
      <c r="ASH343" s="1"/>
      <c r="ASI343" s="1"/>
      <c r="ASJ343" s="1"/>
      <c r="ASK343" s="1"/>
      <c r="ASL343" s="1"/>
      <c r="ASM343" s="1"/>
      <c r="ASN343" s="1"/>
      <c r="ASO343" s="1"/>
      <c r="ASP343" s="1"/>
      <c r="ASQ343" s="1"/>
      <c r="ASR343" s="1"/>
      <c r="ASS343" s="1"/>
      <c r="AST343" s="1"/>
      <c r="ASU343" s="1"/>
      <c r="ASV343" s="1"/>
      <c r="ASW343" s="1"/>
      <c r="ASX343" s="1"/>
      <c r="ASY343" s="1"/>
      <c r="ASZ343" s="1"/>
      <c r="ATA343" s="1"/>
      <c r="ATB343" s="1"/>
      <c r="ATC343" s="1"/>
      <c r="ATD343" s="1"/>
      <c r="ATE343" s="1"/>
      <c r="ATF343" s="1"/>
      <c r="ATG343" s="1"/>
      <c r="ATH343" s="1"/>
      <c r="ATI343" s="1"/>
      <c r="ATJ343" s="1"/>
      <c r="ATK343" s="1"/>
      <c r="ATL343" s="1"/>
      <c r="ATM343" s="1"/>
      <c r="ATN343" s="1"/>
      <c r="ATO343" s="1"/>
      <c r="ATP343" s="1"/>
      <c r="ATQ343" s="1"/>
      <c r="ATR343" s="1"/>
      <c r="ATS343" s="1"/>
      <c r="ATT343" s="1"/>
      <c r="ATU343" s="1"/>
      <c r="ATV343" s="1"/>
      <c r="ATW343" s="1"/>
      <c r="ATX343" s="1"/>
      <c r="ATY343" s="1"/>
      <c r="ATZ343" s="1"/>
      <c r="AUA343" s="1"/>
      <c r="AUB343" s="1"/>
      <c r="AUC343" s="1"/>
      <c r="AUD343" s="1"/>
      <c r="AUE343" s="1"/>
      <c r="AUF343" s="1"/>
      <c r="AUG343" s="1"/>
      <c r="AUH343" s="1"/>
      <c r="AUI343" s="1"/>
      <c r="AUJ343" s="1"/>
      <c r="AUK343" s="1"/>
      <c r="AUL343" s="1"/>
      <c r="AUM343" s="1"/>
      <c r="AUN343" s="1"/>
      <c r="AUO343" s="1"/>
      <c r="AUP343" s="1"/>
      <c r="AUQ343" s="1"/>
      <c r="AUR343" s="1"/>
      <c r="AUS343" s="1"/>
      <c r="AUT343" s="1"/>
      <c r="AUU343" s="1"/>
      <c r="AUV343" s="1"/>
      <c r="AUW343" s="1"/>
      <c r="AUX343" s="1"/>
      <c r="AUY343" s="1"/>
      <c r="AUZ343" s="1"/>
      <c r="AVA343" s="1"/>
      <c r="AVB343" s="1"/>
      <c r="AVC343" s="1"/>
      <c r="AVD343" s="1"/>
      <c r="AVE343" s="1"/>
      <c r="AVF343" s="1"/>
      <c r="AVG343" s="1"/>
      <c r="AVH343" s="1"/>
      <c r="AVI343" s="1"/>
      <c r="AVJ343" s="1"/>
      <c r="AVK343" s="1"/>
      <c r="AVL343" s="1"/>
      <c r="AVM343" s="1"/>
      <c r="AVN343" s="1"/>
      <c r="AVO343" s="1"/>
      <c r="AVP343" s="1"/>
      <c r="AVQ343" s="1"/>
      <c r="AVR343" s="1"/>
      <c r="AVS343" s="1"/>
      <c r="AVT343" s="1"/>
      <c r="AVU343" s="1"/>
      <c r="AVV343" s="1"/>
      <c r="AVW343" s="1"/>
      <c r="AVX343" s="1"/>
      <c r="AVY343" s="1"/>
      <c r="AVZ343" s="1"/>
      <c r="AWA343" s="1"/>
      <c r="AWB343" s="1"/>
      <c r="AWC343" s="1"/>
      <c r="AWD343" s="1"/>
      <c r="AWE343" s="1"/>
      <c r="AWF343" s="1"/>
      <c r="AWG343" s="1"/>
      <c r="AWH343" s="1"/>
      <c r="AWI343" s="1"/>
      <c r="AWJ343" s="1"/>
      <c r="AWK343" s="1"/>
      <c r="AWL343" s="1"/>
      <c r="AWM343" s="1"/>
      <c r="AWN343" s="1"/>
      <c r="AWO343" s="1"/>
      <c r="AWP343" s="1"/>
      <c r="AWQ343" s="1"/>
      <c r="AWR343" s="1"/>
      <c r="AWS343" s="1"/>
      <c r="AWT343" s="1"/>
      <c r="AWU343" s="1"/>
      <c r="AWV343" s="1"/>
      <c r="AWW343" s="1"/>
      <c r="AWX343" s="1"/>
      <c r="AWY343" s="1"/>
      <c r="AWZ343" s="1"/>
      <c r="AXA343" s="1"/>
      <c r="AXB343" s="1"/>
      <c r="AXC343" s="1"/>
      <c r="AXD343" s="1"/>
      <c r="AXE343" s="1"/>
      <c r="AXF343" s="1"/>
      <c r="AXG343" s="1"/>
      <c r="AXH343" s="1"/>
      <c r="AXI343" s="1"/>
      <c r="AXJ343" s="1"/>
      <c r="AXK343" s="1"/>
      <c r="AXL343" s="1"/>
      <c r="AXM343" s="1"/>
      <c r="AXN343" s="1"/>
      <c r="AXO343" s="1"/>
      <c r="AXP343" s="1"/>
      <c r="AXQ343" s="1"/>
      <c r="AXR343" s="1"/>
      <c r="AXS343" s="1"/>
      <c r="AXT343" s="1"/>
      <c r="AXU343" s="1"/>
      <c r="AXV343" s="1"/>
      <c r="AXW343" s="1"/>
      <c r="AXX343" s="1"/>
      <c r="AXY343" s="1"/>
      <c r="AXZ343" s="1"/>
      <c r="AYA343" s="1"/>
      <c r="AYB343" s="1"/>
      <c r="AYC343" s="1"/>
      <c r="AYD343" s="1"/>
      <c r="AYE343" s="1"/>
      <c r="AYF343" s="1"/>
      <c r="AYG343" s="1"/>
      <c r="AYH343" s="1"/>
      <c r="AYI343" s="1"/>
      <c r="AYJ343" s="1"/>
      <c r="AYK343" s="1"/>
      <c r="AYL343" s="1"/>
      <c r="AYM343" s="1"/>
      <c r="AYN343" s="1"/>
      <c r="AYO343" s="1"/>
      <c r="AYP343" s="1"/>
      <c r="AYQ343" s="1"/>
      <c r="AYR343" s="1"/>
      <c r="AYS343" s="1"/>
      <c r="AYT343" s="1"/>
      <c r="AYU343" s="1"/>
      <c r="AYV343" s="1"/>
      <c r="AYW343" s="1"/>
      <c r="AYX343" s="1"/>
      <c r="AYY343" s="1"/>
      <c r="AYZ343" s="1"/>
      <c r="AZA343" s="1"/>
      <c r="AZB343" s="1"/>
      <c r="AZC343" s="1"/>
      <c r="AZD343" s="1"/>
      <c r="AZE343" s="1"/>
      <c r="AZF343" s="1"/>
      <c r="AZG343" s="1"/>
      <c r="AZH343" s="1"/>
      <c r="AZI343" s="1"/>
      <c r="AZJ343" s="1"/>
      <c r="AZK343" s="1"/>
      <c r="AZL343" s="1"/>
      <c r="AZM343" s="1"/>
      <c r="AZN343" s="1"/>
      <c r="AZO343" s="1"/>
      <c r="AZP343" s="1"/>
      <c r="AZQ343" s="1"/>
      <c r="AZR343" s="1"/>
      <c r="AZS343" s="1"/>
      <c r="AZT343" s="1"/>
      <c r="AZU343" s="1"/>
      <c r="AZV343" s="1"/>
      <c r="AZW343" s="1"/>
      <c r="AZX343" s="1"/>
      <c r="AZY343" s="1"/>
      <c r="AZZ343" s="1"/>
      <c r="BAA343" s="1"/>
      <c r="BAB343" s="1"/>
      <c r="BAC343" s="1"/>
      <c r="BAD343" s="1"/>
      <c r="BAE343" s="1"/>
      <c r="BAF343" s="1"/>
      <c r="BAG343" s="1"/>
      <c r="BAH343" s="1"/>
      <c r="BAI343" s="1"/>
      <c r="BAJ343" s="1"/>
      <c r="BAK343" s="1"/>
      <c r="BAL343" s="1"/>
      <c r="BAM343" s="1"/>
      <c r="BAN343" s="1"/>
      <c r="BAO343" s="1"/>
      <c r="BAP343" s="1"/>
      <c r="BAQ343" s="1"/>
      <c r="BAR343" s="1"/>
      <c r="BAS343" s="1"/>
      <c r="BAT343" s="1"/>
      <c r="BAU343" s="1"/>
      <c r="BAV343" s="1"/>
      <c r="BAW343" s="1"/>
      <c r="BAX343" s="1"/>
      <c r="BAY343" s="1"/>
      <c r="BAZ343" s="1"/>
      <c r="BBA343" s="1"/>
      <c r="BBB343" s="1"/>
      <c r="BBC343" s="1"/>
      <c r="BBD343" s="1"/>
      <c r="BBE343" s="1"/>
      <c r="BBF343" s="1"/>
      <c r="BBG343" s="1"/>
      <c r="BBH343" s="1"/>
      <c r="BBI343" s="1"/>
      <c r="BBJ343" s="1"/>
      <c r="BBK343" s="1"/>
      <c r="BBL343" s="1"/>
      <c r="BBM343" s="1"/>
      <c r="BBN343" s="1"/>
      <c r="BBO343" s="1"/>
      <c r="BBP343" s="1"/>
      <c r="BBQ343" s="1"/>
      <c r="BBR343" s="1"/>
      <c r="BBS343" s="1"/>
      <c r="BBT343" s="1"/>
      <c r="BBU343" s="1"/>
      <c r="BBV343" s="1"/>
      <c r="BBW343" s="1"/>
      <c r="BBX343" s="1"/>
      <c r="BBY343" s="1"/>
      <c r="BBZ343" s="1"/>
      <c r="BCA343" s="1"/>
      <c r="BCB343" s="1"/>
      <c r="BCC343" s="1"/>
      <c r="BCD343" s="1"/>
      <c r="BCE343" s="1"/>
      <c r="BCF343" s="1"/>
      <c r="BCG343" s="1"/>
      <c r="BCH343" s="1"/>
      <c r="BCI343" s="1"/>
      <c r="BCJ343" s="1"/>
      <c r="BCK343" s="1"/>
      <c r="BCL343" s="1"/>
      <c r="BCM343" s="1"/>
      <c r="BCN343" s="1"/>
      <c r="BCO343" s="1"/>
      <c r="BCP343" s="1"/>
      <c r="BCQ343" s="1"/>
      <c r="BCR343" s="1"/>
      <c r="BCS343" s="1"/>
      <c r="BCT343" s="1"/>
      <c r="BCU343" s="1"/>
      <c r="BCV343" s="1"/>
      <c r="BCW343" s="1"/>
      <c r="BCX343" s="1"/>
      <c r="BCY343" s="1"/>
      <c r="BCZ343" s="1"/>
      <c r="BDA343" s="1"/>
      <c r="BDB343" s="1"/>
      <c r="BDC343" s="1"/>
      <c r="BDD343" s="1"/>
      <c r="BDE343" s="1"/>
      <c r="BDF343" s="1"/>
      <c r="BDG343" s="1"/>
      <c r="BDH343" s="1"/>
      <c r="BDI343" s="1"/>
      <c r="BDJ343" s="1"/>
      <c r="BDK343" s="1"/>
      <c r="BDL343" s="1"/>
    </row>
    <row r="344" spans="2:1468" s="10" customFormat="1" ht="16" x14ac:dyDescent="0.2">
      <c r="B344" s="11" t="s">
        <v>95</v>
      </c>
      <c r="C344" s="10">
        <v>26000</v>
      </c>
      <c r="E344" s="2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  <c r="OO344" s="1"/>
      <c r="OP344" s="1"/>
      <c r="OQ344" s="1"/>
      <c r="OR344" s="1"/>
      <c r="OS344" s="1"/>
      <c r="OT344" s="1"/>
      <c r="OU344" s="1"/>
      <c r="OV344" s="1"/>
      <c r="OW344" s="1"/>
      <c r="OX344" s="1"/>
      <c r="OY344" s="1"/>
      <c r="OZ344" s="1"/>
      <c r="PA344" s="1"/>
      <c r="PB344" s="1"/>
      <c r="PC344" s="1"/>
      <c r="PD344" s="1"/>
      <c r="PE344" s="1"/>
      <c r="PF344" s="1"/>
      <c r="PG344" s="1"/>
      <c r="PH344" s="1"/>
      <c r="PI344" s="1"/>
      <c r="PJ344" s="1"/>
      <c r="PK344" s="1"/>
      <c r="PL344" s="1"/>
      <c r="PM344" s="1"/>
      <c r="PN344" s="1"/>
      <c r="PO344" s="1"/>
      <c r="PP344" s="1"/>
      <c r="PQ344" s="1"/>
      <c r="PR344" s="1"/>
      <c r="PS344" s="1"/>
      <c r="PT344" s="1"/>
      <c r="PU344" s="1"/>
      <c r="PV344" s="1"/>
      <c r="PW344" s="1"/>
      <c r="PX344" s="1"/>
      <c r="PY344" s="1"/>
      <c r="PZ344" s="1"/>
      <c r="QA344" s="1"/>
      <c r="QB344" s="1"/>
      <c r="QC344" s="1"/>
      <c r="QD344" s="1"/>
      <c r="QE344" s="1"/>
      <c r="QF344" s="1"/>
      <c r="QG344" s="1"/>
      <c r="QH344" s="1"/>
      <c r="QI344" s="1"/>
      <c r="QJ344" s="1"/>
      <c r="QK344" s="1"/>
      <c r="QL344" s="1"/>
      <c r="QM344" s="1"/>
      <c r="QN344" s="1"/>
      <c r="QO344" s="1"/>
      <c r="QP344" s="1"/>
      <c r="QQ344" s="1"/>
      <c r="QR344" s="1"/>
      <c r="QS344" s="1"/>
      <c r="QT344" s="1"/>
      <c r="QU344" s="1"/>
      <c r="QV344" s="1"/>
      <c r="QW344" s="1"/>
      <c r="QX344" s="1"/>
      <c r="QY344" s="1"/>
      <c r="QZ344" s="1"/>
      <c r="RA344" s="1"/>
      <c r="RB344" s="1"/>
      <c r="RC344" s="1"/>
      <c r="RD344" s="1"/>
      <c r="RE344" s="1"/>
      <c r="RF344" s="1"/>
      <c r="RG344" s="1"/>
      <c r="RH344" s="1"/>
      <c r="RI344" s="1"/>
      <c r="RJ344" s="1"/>
      <c r="RK344" s="1"/>
      <c r="RL344" s="1"/>
      <c r="RM344" s="1"/>
      <c r="RN344" s="1"/>
      <c r="RO344" s="1"/>
      <c r="RP344" s="1"/>
      <c r="RQ344" s="1"/>
      <c r="RR344" s="1"/>
      <c r="RS344" s="1"/>
      <c r="RT344" s="1"/>
      <c r="RU344" s="1"/>
      <c r="RV344" s="1"/>
      <c r="RW344" s="1"/>
      <c r="RX344" s="1"/>
      <c r="RY344" s="1"/>
      <c r="RZ344" s="1"/>
      <c r="SA344" s="1"/>
      <c r="SB344" s="1"/>
      <c r="SC344" s="1"/>
      <c r="SD344" s="1"/>
      <c r="SE344" s="1"/>
      <c r="SF344" s="1"/>
      <c r="SG344" s="1"/>
      <c r="SH344" s="1"/>
      <c r="SI344" s="1"/>
      <c r="SJ344" s="1"/>
      <c r="SK344" s="1"/>
      <c r="SL344" s="1"/>
      <c r="SM344" s="1"/>
      <c r="SN344" s="1"/>
      <c r="SO344" s="1"/>
      <c r="SP344" s="1"/>
      <c r="SQ344" s="1"/>
      <c r="SR344" s="1"/>
      <c r="SS344" s="1"/>
      <c r="ST344" s="1"/>
      <c r="SU344" s="1"/>
      <c r="SV344" s="1"/>
      <c r="SW344" s="1"/>
      <c r="SX344" s="1"/>
      <c r="SY344" s="1"/>
      <c r="SZ344" s="1"/>
      <c r="TA344" s="1"/>
      <c r="TB344" s="1"/>
      <c r="TC344" s="1"/>
      <c r="TD344" s="1"/>
      <c r="TE344" s="1"/>
      <c r="TF344" s="1"/>
      <c r="TG344" s="1"/>
      <c r="TH344" s="1"/>
      <c r="TI344" s="1"/>
      <c r="TJ344" s="1"/>
      <c r="TK344" s="1"/>
      <c r="TL344" s="1"/>
      <c r="TM344" s="1"/>
      <c r="TN344" s="1"/>
      <c r="TO344" s="1"/>
      <c r="TP344" s="1"/>
      <c r="TQ344" s="1"/>
      <c r="TR344" s="1"/>
      <c r="TS344" s="1"/>
      <c r="TT344" s="1"/>
      <c r="TU344" s="1"/>
      <c r="TV344" s="1"/>
      <c r="TW344" s="1"/>
      <c r="TX344" s="1"/>
      <c r="TY344" s="1"/>
      <c r="TZ344" s="1"/>
      <c r="UA344" s="1"/>
      <c r="UB344" s="1"/>
      <c r="UC344" s="1"/>
      <c r="UD344" s="1"/>
      <c r="UE344" s="1"/>
      <c r="UF344" s="1"/>
      <c r="UG344" s="1"/>
      <c r="UH344" s="1"/>
      <c r="UI344" s="1"/>
      <c r="UJ344" s="1"/>
      <c r="UK344" s="1"/>
      <c r="UL344" s="1"/>
      <c r="UM344" s="1"/>
      <c r="UN344" s="1"/>
      <c r="UO344" s="1"/>
      <c r="UP344" s="1"/>
      <c r="UQ344" s="1"/>
      <c r="UR344" s="1"/>
      <c r="US344" s="1"/>
      <c r="UT344" s="1"/>
      <c r="UU344" s="1"/>
      <c r="UV344" s="1"/>
      <c r="UW344" s="1"/>
      <c r="UX344" s="1"/>
      <c r="UY344" s="1"/>
      <c r="UZ344" s="1"/>
      <c r="VA344" s="1"/>
      <c r="VB344" s="1"/>
      <c r="VC344" s="1"/>
      <c r="VD344" s="1"/>
      <c r="VE344" s="1"/>
      <c r="VF344" s="1"/>
      <c r="VG344" s="1"/>
      <c r="VH344" s="1"/>
      <c r="VI344" s="1"/>
      <c r="VJ344" s="1"/>
      <c r="VK344" s="1"/>
      <c r="VL344" s="1"/>
      <c r="VM344" s="1"/>
      <c r="VN344" s="1"/>
      <c r="VO344" s="1"/>
      <c r="VP344" s="1"/>
      <c r="VQ344" s="1"/>
      <c r="VR344" s="1"/>
      <c r="VS344" s="1"/>
      <c r="VT344" s="1"/>
      <c r="VU344" s="1"/>
      <c r="VV344" s="1"/>
      <c r="VW344" s="1"/>
      <c r="VX344" s="1"/>
      <c r="VY344" s="1"/>
      <c r="VZ344" s="1"/>
      <c r="WA344" s="1"/>
      <c r="WB344" s="1"/>
      <c r="WC344" s="1"/>
      <c r="WD344" s="1"/>
      <c r="WE344" s="1"/>
      <c r="WF344" s="1"/>
      <c r="WG344" s="1"/>
      <c r="WH344" s="1"/>
      <c r="WI344" s="1"/>
      <c r="WJ344" s="1"/>
      <c r="WK344" s="1"/>
      <c r="WL344" s="1"/>
      <c r="WM344" s="1"/>
      <c r="WN344" s="1"/>
      <c r="WO344" s="1"/>
      <c r="WP344" s="1"/>
      <c r="WQ344" s="1"/>
      <c r="WR344" s="1"/>
      <c r="WS344" s="1"/>
      <c r="WT344" s="1"/>
      <c r="WU344" s="1"/>
      <c r="WV344" s="1"/>
      <c r="WW344" s="1"/>
      <c r="WX344" s="1"/>
      <c r="WY344" s="1"/>
      <c r="WZ344" s="1"/>
      <c r="XA344" s="1"/>
      <c r="XB344" s="1"/>
      <c r="XC344" s="1"/>
      <c r="XD344" s="1"/>
      <c r="XE344" s="1"/>
      <c r="XF344" s="1"/>
      <c r="XG344" s="1"/>
      <c r="XH344" s="1"/>
      <c r="XI344" s="1"/>
      <c r="XJ344" s="1"/>
      <c r="XK344" s="1"/>
      <c r="XL344" s="1"/>
      <c r="XM344" s="1"/>
      <c r="XN344" s="1"/>
      <c r="XO344" s="1"/>
      <c r="XP344" s="1"/>
      <c r="XQ344" s="1"/>
      <c r="XR344" s="1"/>
      <c r="XS344" s="1"/>
      <c r="XT344" s="1"/>
      <c r="XU344" s="1"/>
      <c r="XV344" s="1"/>
      <c r="XW344" s="1"/>
      <c r="XX344" s="1"/>
      <c r="XY344" s="1"/>
      <c r="XZ344" s="1"/>
      <c r="YA344" s="1"/>
      <c r="YB344" s="1"/>
      <c r="YC344" s="1"/>
      <c r="YD344" s="1"/>
      <c r="YE344" s="1"/>
      <c r="YF344" s="1"/>
      <c r="YG344" s="1"/>
      <c r="YH344" s="1"/>
      <c r="YI344" s="1"/>
      <c r="YJ344" s="1"/>
      <c r="YK344" s="1"/>
      <c r="YL344" s="1"/>
      <c r="YM344" s="1"/>
      <c r="YN344" s="1"/>
      <c r="YO344" s="1"/>
      <c r="YP344" s="1"/>
      <c r="YQ344" s="1"/>
      <c r="YR344" s="1"/>
      <c r="YS344" s="1"/>
      <c r="YT344" s="1"/>
      <c r="YU344" s="1"/>
      <c r="YV344" s="1"/>
      <c r="YW344" s="1"/>
      <c r="YX344" s="1"/>
      <c r="YY344" s="1"/>
      <c r="YZ344" s="1"/>
      <c r="ZA344" s="1"/>
      <c r="ZB344" s="1"/>
      <c r="ZC344" s="1"/>
      <c r="ZD344" s="1"/>
      <c r="ZE344" s="1"/>
      <c r="ZF344" s="1"/>
      <c r="ZG344" s="1"/>
      <c r="ZH344" s="1"/>
      <c r="ZI344" s="1"/>
      <c r="ZJ344" s="1"/>
      <c r="ZK344" s="1"/>
      <c r="ZL344" s="1"/>
      <c r="ZM344" s="1"/>
      <c r="ZN344" s="1"/>
      <c r="ZO344" s="1"/>
      <c r="ZP344" s="1"/>
      <c r="ZQ344" s="1"/>
      <c r="ZR344" s="1"/>
      <c r="ZS344" s="1"/>
      <c r="ZT344" s="1"/>
      <c r="ZU344" s="1"/>
      <c r="ZV344" s="1"/>
      <c r="ZW344" s="1"/>
      <c r="ZX344" s="1"/>
      <c r="ZY344" s="1"/>
      <c r="ZZ344" s="1"/>
      <c r="AAA344" s="1"/>
      <c r="AAB344" s="1"/>
      <c r="AAC344" s="1"/>
      <c r="AAD344" s="1"/>
      <c r="AAE344" s="1"/>
      <c r="AAF344" s="1"/>
      <c r="AAG344" s="1"/>
      <c r="AAH344" s="1"/>
      <c r="AAI344" s="1"/>
      <c r="AAJ344" s="1"/>
      <c r="AAK344" s="1"/>
      <c r="AAL344" s="1"/>
      <c r="AAM344" s="1"/>
      <c r="AAN344" s="1"/>
      <c r="AAO344" s="1"/>
      <c r="AAP344" s="1"/>
      <c r="AAQ344" s="1"/>
      <c r="AAR344" s="1"/>
      <c r="AAS344" s="1"/>
      <c r="AAT344" s="1"/>
      <c r="AAU344" s="1"/>
      <c r="AAV344" s="1"/>
      <c r="AAW344" s="1"/>
      <c r="AAX344" s="1"/>
      <c r="AAY344" s="1"/>
      <c r="AAZ344" s="1"/>
      <c r="ABA344" s="1"/>
      <c r="ABB344" s="1"/>
      <c r="ABC344" s="1"/>
      <c r="ABD344" s="1"/>
      <c r="ABE344" s="1"/>
      <c r="ABF344" s="1"/>
      <c r="ABG344" s="1"/>
      <c r="ABH344" s="1"/>
      <c r="ABI344" s="1"/>
      <c r="ABJ344" s="1"/>
      <c r="ABK344" s="1"/>
      <c r="ABL344" s="1"/>
      <c r="ABM344" s="1"/>
      <c r="ABN344" s="1"/>
      <c r="ABO344" s="1"/>
      <c r="ABP344" s="1"/>
      <c r="ABQ344" s="1"/>
      <c r="ABR344" s="1"/>
      <c r="ABS344" s="1"/>
      <c r="ABT344" s="1"/>
      <c r="ABU344" s="1"/>
      <c r="ABV344" s="1"/>
      <c r="ABW344" s="1"/>
      <c r="ABX344" s="1"/>
      <c r="ABY344" s="1"/>
      <c r="ABZ344" s="1"/>
      <c r="ACA344" s="1"/>
      <c r="ACB344" s="1"/>
      <c r="ACC344" s="1"/>
      <c r="ACD344" s="1"/>
      <c r="ACE344" s="1"/>
      <c r="ACF344" s="1"/>
      <c r="ACG344" s="1"/>
      <c r="ACH344" s="1"/>
      <c r="ACI344" s="1"/>
      <c r="ACJ344" s="1"/>
      <c r="ACK344" s="1"/>
      <c r="ACL344" s="1"/>
      <c r="ACM344" s="1"/>
      <c r="ACN344" s="1"/>
      <c r="ACO344" s="1"/>
      <c r="ACP344" s="1"/>
      <c r="ACQ344" s="1"/>
      <c r="ACR344" s="1"/>
      <c r="ACS344" s="1"/>
      <c r="ACT344" s="1"/>
      <c r="ACU344" s="1"/>
      <c r="ACV344" s="1"/>
      <c r="ACW344" s="1"/>
      <c r="ACX344" s="1"/>
      <c r="ACY344" s="1"/>
      <c r="ACZ344" s="1"/>
      <c r="ADA344" s="1"/>
      <c r="ADB344" s="1"/>
      <c r="ADC344" s="1"/>
      <c r="ADD344" s="1"/>
      <c r="ADE344" s="1"/>
      <c r="ADF344" s="1"/>
      <c r="ADG344" s="1"/>
      <c r="ADH344" s="1"/>
      <c r="ADI344" s="1"/>
      <c r="ADJ344" s="1"/>
      <c r="ADK344" s="1"/>
      <c r="ADL344" s="1"/>
      <c r="ADM344" s="1"/>
      <c r="ADN344" s="1"/>
      <c r="ADO344" s="1"/>
      <c r="ADP344" s="1"/>
      <c r="ADQ344" s="1"/>
      <c r="ADR344" s="1"/>
      <c r="ADS344" s="1"/>
      <c r="ADT344" s="1"/>
      <c r="ADU344" s="1"/>
      <c r="ADV344" s="1"/>
      <c r="ADW344" s="1"/>
      <c r="ADX344" s="1"/>
      <c r="ADY344" s="1"/>
      <c r="ADZ344" s="1"/>
      <c r="AEA344" s="1"/>
      <c r="AEB344" s="1"/>
      <c r="AEC344" s="1"/>
      <c r="AED344" s="1"/>
      <c r="AEE344" s="1"/>
      <c r="AEF344" s="1"/>
      <c r="AEG344" s="1"/>
      <c r="AEH344" s="1"/>
      <c r="AEI344" s="1"/>
      <c r="AEJ344" s="1"/>
      <c r="AEK344" s="1"/>
      <c r="AEL344" s="1"/>
      <c r="AEM344" s="1"/>
      <c r="AEN344" s="1"/>
      <c r="AEO344" s="1"/>
      <c r="AEP344" s="1"/>
      <c r="AEQ344" s="1"/>
      <c r="AER344" s="1"/>
      <c r="AES344" s="1"/>
      <c r="AET344" s="1"/>
      <c r="AEU344" s="1"/>
      <c r="AEV344" s="1"/>
      <c r="AEW344" s="1"/>
      <c r="AEX344" s="1"/>
      <c r="AEY344" s="1"/>
      <c r="AEZ344" s="1"/>
      <c r="AFA344" s="1"/>
      <c r="AFB344" s="1"/>
      <c r="AFC344" s="1"/>
      <c r="AFD344" s="1"/>
      <c r="AFE344" s="1"/>
      <c r="AFF344" s="1"/>
      <c r="AFG344" s="1"/>
      <c r="AFH344" s="1"/>
      <c r="AFI344" s="1"/>
      <c r="AFJ344" s="1"/>
      <c r="AFK344" s="1"/>
      <c r="AFL344" s="1"/>
      <c r="AFM344" s="1"/>
      <c r="AFN344" s="1"/>
      <c r="AFO344" s="1"/>
      <c r="AFP344" s="1"/>
      <c r="AFQ344" s="1"/>
      <c r="AFR344" s="1"/>
      <c r="AFS344" s="1"/>
      <c r="AFT344" s="1"/>
      <c r="AFU344" s="1"/>
      <c r="AFV344" s="1"/>
      <c r="AFW344" s="1"/>
      <c r="AFX344" s="1"/>
      <c r="AFY344" s="1"/>
      <c r="AFZ344" s="1"/>
      <c r="AGA344" s="1"/>
      <c r="AGB344" s="1"/>
      <c r="AGC344" s="1"/>
      <c r="AGD344" s="1"/>
      <c r="AGE344" s="1"/>
      <c r="AGF344" s="1"/>
      <c r="AGG344" s="1"/>
      <c r="AGH344" s="1"/>
      <c r="AGI344" s="1"/>
      <c r="AGJ344" s="1"/>
      <c r="AGK344" s="1"/>
      <c r="AGL344" s="1"/>
      <c r="AGM344" s="1"/>
      <c r="AGN344" s="1"/>
      <c r="AGO344" s="1"/>
      <c r="AGP344" s="1"/>
      <c r="AGQ344" s="1"/>
      <c r="AGR344" s="1"/>
      <c r="AGS344" s="1"/>
      <c r="AGT344" s="1"/>
      <c r="AGU344" s="1"/>
      <c r="AGV344" s="1"/>
      <c r="AGW344" s="1"/>
      <c r="AGX344" s="1"/>
      <c r="AGY344" s="1"/>
      <c r="AGZ344" s="1"/>
      <c r="AHA344" s="1"/>
      <c r="AHB344" s="1"/>
      <c r="AHC344" s="1"/>
      <c r="AHD344" s="1"/>
      <c r="AHE344" s="1"/>
      <c r="AHF344" s="1"/>
      <c r="AHG344" s="1"/>
      <c r="AHH344" s="1"/>
      <c r="AHI344" s="1"/>
      <c r="AHJ344" s="1"/>
      <c r="AHK344" s="1"/>
      <c r="AHL344" s="1"/>
      <c r="AHM344" s="1"/>
      <c r="AHN344" s="1"/>
      <c r="AHO344" s="1"/>
      <c r="AHP344" s="1"/>
      <c r="AHQ344" s="1"/>
      <c r="AHR344" s="1"/>
      <c r="AHS344" s="1"/>
      <c r="AHT344" s="1"/>
      <c r="AHU344" s="1"/>
      <c r="AHV344" s="1"/>
      <c r="AHW344" s="1"/>
      <c r="AHX344" s="1"/>
      <c r="AHY344" s="1"/>
      <c r="AHZ344" s="1"/>
      <c r="AIA344" s="1"/>
      <c r="AIB344" s="1"/>
      <c r="AIC344" s="1"/>
      <c r="AID344" s="1"/>
      <c r="AIE344" s="1"/>
      <c r="AIF344" s="1"/>
      <c r="AIG344" s="1"/>
      <c r="AIH344" s="1"/>
      <c r="AII344" s="1"/>
      <c r="AIJ344" s="1"/>
      <c r="AIK344" s="1"/>
      <c r="AIL344" s="1"/>
      <c r="AIM344" s="1"/>
      <c r="AIN344" s="1"/>
      <c r="AIO344" s="1"/>
      <c r="AIP344" s="1"/>
      <c r="AIQ344" s="1"/>
      <c r="AIR344" s="1"/>
      <c r="AIS344" s="1"/>
      <c r="AIT344" s="1"/>
      <c r="AIU344" s="1"/>
      <c r="AIV344" s="1"/>
      <c r="AIW344" s="1"/>
      <c r="AIX344" s="1"/>
      <c r="AIY344" s="1"/>
      <c r="AIZ344" s="1"/>
      <c r="AJA344" s="1"/>
      <c r="AJB344" s="1"/>
      <c r="AJC344" s="1"/>
      <c r="AJD344" s="1"/>
      <c r="AJE344" s="1"/>
      <c r="AJF344" s="1"/>
      <c r="AJG344" s="1"/>
      <c r="AJH344" s="1"/>
      <c r="AJI344" s="1"/>
      <c r="AJJ344" s="1"/>
      <c r="AJK344" s="1"/>
      <c r="AJL344" s="1"/>
      <c r="AJM344" s="1"/>
      <c r="AJN344" s="1"/>
      <c r="AJO344" s="1"/>
      <c r="AJP344" s="1"/>
      <c r="AJQ344" s="1"/>
      <c r="AJR344" s="1"/>
      <c r="AJS344" s="1"/>
      <c r="AJT344" s="1"/>
      <c r="AJU344" s="1"/>
      <c r="AJV344" s="1"/>
      <c r="AJW344" s="1"/>
      <c r="AJX344" s="1"/>
      <c r="AJY344" s="1"/>
      <c r="AJZ344" s="1"/>
      <c r="AKA344" s="1"/>
      <c r="AKB344" s="1"/>
      <c r="AKC344" s="1"/>
      <c r="AKD344" s="1"/>
      <c r="AKE344" s="1"/>
      <c r="AKF344" s="1"/>
      <c r="AKG344" s="1"/>
      <c r="AKH344" s="1"/>
      <c r="AKI344" s="1"/>
      <c r="AKJ344" s="1"/>
      <c r="AKK344" s="1"/>
      <c r="AKL344" s="1"/>
      <c r="AKM344" s="1"/>
      <c r="AKN344" s="1"/>
      <c r="AKO344" s="1"/>
      <c r="AKP344" s="1"/>
      <c r="AKQ344" s="1"/>
      <c r="AKR344" s="1"/>
      <c r="AKS344" s="1"/>
      <c r="AKT344" s="1"/>
      <c r="AKU344" s="1"/>
      <c r="AKV344" s="1"/>
      <c r="AKW344" s="1"/>
      <c r="AKX344" s="1"/>
      <c r="AKY344" s="1"/>
      <c r="AKZ344" s="1"/>
      <c r="ALA344" s="1"/>
      <c r="ALB344" s="1"/>
      <c r="ALC344" s="1"/>
      <c r="ALD344" s="1"/>
      <c r="ALE344" s="1"/>
      <c r="ALF344" s="1"/>
      <c r="ALG344" s="1"/>
      <c r="ALH344" s="1"/>
      <c r="ALI344" s="1"/>
      <c r="ALJ344" s="1"/>
      <c r="ALK344" s="1"/>
      <c r="ALL344" s="1"/>
      <c r="ALM344" s="1"/>
      <c r="ALN344" s="1"/>
      <c r="ALO344" s="1"/>
      <c r="ALP344" s="1"/>
      <c r="ALQ344" s="1"/>
      <c r="ALR344" s="1"/>
      <c r="ALS344" s="1"/>
      <c r="ALT344" s="1"/>
      <c r="ALU344" s="1"/>
      <c r="ALV344" s="1"/>
      <c r="ALW344" s="1"/>
      <c r="ALX344" s="1"/>
      <c r="ALY344" s="1"/>
      <c r="ALZ344" s="1"/>
      <c r="AMA344" s="1"/>
      <c r="AMB344" s="1"/>
      <c r="AMC344" s="1"/>
      <c r="AMD344" s="1"/>
      <c r="AME344" s="1"/>
      <c r="AMF344" s="1"/>
      <c r="AMG344" s="1"/>
      <c r="AMH344" s="1"/>
      <c r="AMI344" s="1"/>
      <c r="AMJ344" s="1"/>
      <c r="AMK344" s="1"/>
      <c r="AML344" s="1"/>
      <c r="AMM344" s="1"/>
      <c r="AMN344" s="1"/>
      <c r="AMO344" s="1"/>
      <c r="AMP344" s="1"/>
      <c r="AMQ344" s="1"/>
      <c r="AMR344" s="1"/>
      <c r="AMS344" s="1"/>
      <c r="AMT344" s="1"/>
      <c r="AMU344" s="1"/>
      <c r="AMV344" s="1"/>
      <c r="AMW344" s="1"/>
      <c r="AMX344" s="1"/>
      <c r="AMY344" s="1"/>
      <c r="AMZ344" s="1"/>
      <c r="ANA344" s="1"/>
      <c r="ANB344" s="1"/>
      <c r="ANC344" s="1"/>
      <c r="AND344" s="1"/>
      <c r="ANE344" s="1"/>
      <c r="ANF344" s="1"/>
      <c r="ANG344" s="1"/>
      <c r="ANH344" s="1"/>
      <c r="ANI344" s="1"/>
      <c r="ANJ344" s="1"/>
      <c r="ANK344" s="1"/>
      <c r="ANL344" s="1"/>
      <c r="ANM344" s="1"/>
      <c r="ANN344" s="1"/>
      <c r="ANO344" s="1"/>
      <c r="ANP344" s="1"/>
      <c r="ANQ344" s="1"/>
      <c r="ANR344" s="1"/>
      <c r="ANS344" s="1"/>
      <c r="ANT344" s="1"/>
      <c r="ANU344" s="1"/>
      <c r="ANV344" s="1"/>
      <c r="ANW344" s="1"/>
      <c r="ANX344" s="1"/>
      <c r="ANY344" s="1"/>
      <c r="ANZ344" s="1"/>
      <c r="AOA344" s="1"/>
      <c r="AOB344" s="1"/>
      <c r="AOC344" s="1"/>
      <c r="AOD344" s="1"/>
      <c r="AOE344" s="1"/>
      <c r="AOF344" s="1"/>
      <c r="AOG344" s="1"/>
      <c r="AOH344" s="1"/>
      <c r="AOI344" s="1"/>
      <c r="AOJ344" s="1"/>
      <c r="AOK344" s="1"/>
      <c r="AOL344" s="1"/>
      <c r="AOM344" s="1"/>
      <c r="AON344" s="1"/>
      <c r="AOO344" s="1"/>
      <c r="AOP344" s="1"/>
      <c r="AOQ344" s="1"/>
      <c r="AOR344" s="1"/>
      <c r="AOS344" s="1"/>
      <c r="AOT344" s="1"/>
      <c r="AOU344" s="1"/>
      <c r="AOV344" s="1"/>
      <c r="AOW344" s="1"/>
      <c r="AOX344" s="1"/>
      <c r="AOY344" s="1"/>
      <c r="AOZ344" s="1"/>
      <c r="APA344" s="1"/>
      <c r="APB344" s="1"/>
      <c r="APC344" s="1"/>
      <c r="APD344" s="1"/>
      <c r="APE344" s="1"/>
      <c r="APF344" s="1"/>
      <c r="APG344" s="1"/>
      <c r="APH344" s="1"/>
      <c r="API344" s="1"/>
      <c r="APJ344" s="1"/>
      <c r="APK344" s="1"/>
      <c r="APL344" s="1"/>
      <c r="APM344" s="1"/>
      <c r="APN344" s="1"/>
      <c r="APO344" s="1"/>
      <c r="APP344" s="1"/>
      <c r="APQ344" s="1"/>
      <c r="APR344" s="1"/>
      <c r="APS344" s="1"/>
      <c r="APT344" s="1"/>
      <c r="APU344" s="1"/>
      <c r="APV344" s="1"/>
      <c r="APW344" s="1"/>
      <c r="APX344" s="1"/>
      <c r="APY344" s="1"/>
      <c r="APZ344" s="1"/>
      <c r="AQA344" s="1"/>
      <c r="AQB344" s="1"/>
      <c r="AQC344" s="1"/>
      <c r="AQD344" s="1"/>
      <c r="AQE344" s="1"/>
      <c r="AQF344" s="1"/>
      <c r="AQG344" s="1"/>
      <c r="AQH344" s="1"/>
      <c r="AQI344" s="1"/>
      <c r="AQJ344" s="1"/>
      <c r="AQK344" s="1"/>
      <c r="AQL344" s="1"/>
      <c r="AQM344" s="1"/>
      <c r="AQN344" s="1"/>
      <c r="AQO344" s="1"/>
      <c r="AQP344" s="1"/>
      <c r="AQQ344" s="1"/>
      <c r="AQR344" s="1"/>
      <c r="AQS344" s="1"/>
      <c r="AQT344" s="1"/>
      <c r="AQU344" s="1"/>
      <c r="AQV344" s="1"/>
      <c r="AQW344" s="1"/>
      <c r="AQX344" s="1"/>
      <c r="AQY344" s="1"/>
      <c r="AQZ344" s="1"/>
      <c r="ARA344" s="1"/>
      <c r="ARB344" s="1"/>
      <c r="ARC344" s="1"/>
      <c r="ARD344" s="1"/>
      <c r="ARE344" s="1"/>
      <c r="ARF344" s="1"/>
      <c r="ARG344" s="1"/>
      <c r="ARH344" s="1"/>
      <c r="ARI344" s="1"/>
      <c r="ARJ344" s="1"/>
      <c r="ARK344" s="1"/>
      <c r="ARL344" s="1"/>
      <c r="ARM344" s="1"/>
      <c r="ARN344" s="1"/>
      <c r="ARO344" s="1"/>
      <c r="ARP344" s="1"/>
      <c r="ARQ344" s="1"/>
      <c r="ARR344" s="1"/>
      <c r="ARS344" s="1"/>
      <c r="ART344" s="1"/>
      <c r="ARU344" s="1"/>
      <c r="ARV344" s="1"/>
      <c r="ARW344" s="1"/>
      <c r="ARX344" s="1"/>
      <c r="ARY344" s="1"/>
      <c r="ARZ344" s="1"/>
      <c r="ASA344" s="1"/>
      <c r="ASB344" s="1"/>
      <c r="ASC344" s="1"/>
      <c r="ASD344" s="1"/>
      <c r="ASE344" s="1"/>
      <c r="ASF344" s="1"/>
      <c r="ASG344" s="1"/>
      <c r="ASH344" s="1"/>
      <c r="ASI344" s="1"/>
      <c r="ASJ344" s="1"/>
      <c r="ASK344" s="1"/>
      <c r="ASL344" s="1"/>
      <c r="ASM344" s="1"/>
      <c r="ASN344" s="1"/>
      <c r="ASO344" s="1"/>
      <c r="ASP344" s="1"/>
      <c r="ASQ344" s="1"/>
      <c r="ASR344" s="1"/>
      <c r="ASS344" s="1"/>
      <c r="AST344" s="1"/>
      <c r="ASU344" s="1"/>
      <c r="ASV344" s="1"/>
      <c r="ASW344" s="1"/>
      <c r="ASX344" s="1"/>
      <c r="ASY344" s="1"/>
      <c r="ASZ344" s="1"/>
      <c r="ATA344" s="1"/>
      <c r="ATB344" s="1"/>
      <c r="ATC344" s="1"/>
      <c r="ATD344" s="1"/>
      <c r="ATE344" s="1"/>
      <c r="ATF344" s="1"/>
      <c r="ATG344" s="1"/>
      <c r="ATH344" s="1"/>
      <c r="ATI344" s="1"/>
      <c r="ATJ344" s="1"/>
      <c r="ATK344" s="1"/>
      <c r="ATL344" s="1"/>
      <c r="ATM344" s="1"/>
      <c r="ATN344" s="1"/>
      <c r="ATO344" s="1"/>
      <c r="ATP344" s="1"/>
      <c r="ATQ344" s="1"/>
      <c r="ATR344" s="1"/>
      <c r="ATS344" s="1"/>
      <c r="ATT344" s="1"/>
      <c r="ATU344" s="1"/>
      <c r="ATV344" s="1"/>
      <c r="ATW344" s="1"/>
      <c r="ATX344" s="1"/>
      <c r="ATY344" s="1"/>
      <c r="ATZ344" s="1"/>
      <c r="AUA344" s="1"/>
      <c r="AUB344" s="1"/>
      <c r="AUC344" s="1"/>
      <c r="AUD344" s="1"/>
      <c r="AUE344" s="1"/>
      <c r="AUF344" s="1"/>
      <c r="AUG344" s="1"/>
      <c r="AUH344" s="1"/>
      <c r="AUI344" s="1"/>
      <c r="AUJ344" s="1"/>
      <c r="AUK344" s="1"/>
      <c r="AUL344" s="1"/>
      <c r="AUM344" s="1"/>
      <c r="AUN344" s="1"/>
      <c r="AUO344" s="1"/>
      <c r="AUP344" s="1"/>
      <c r="AUQ344" s="1"/>
      <c r="AUR344" s="1"/>
      <c r="AUS344" s="1"/>
      <c r="AUT344" s="1"/>
      <c r="AUU344" s="1"/>
      <c r="AUV344" s="1"/>
      <c r="AUW344" s="1"/>
      <c r="AUX344" s="1"/>
      <c r="AUY344" s="1"/>
      <c r="AUZ344" s="1"/>
      <c r="AVA344" s="1"/>
      <c r="AVB344" s="1"/>
      <c r="AVC344" s="1"/>
      <c r="AVD344" s="1"/>
      <c r="AVE344" s="1"/>
      <c r="AVF344" s="1"/>
      <c r="AVG344" s="1"/>
      <c r="AVH344" s="1"/>
      <c r="AVI344" s="1"/>
      <c r="AVJ344" s="1"/>
      <c r="AVK344" s="1"/>
      <c r="AVL344" s="1"/>
      <c r="AVM344" s="1"/>
      <c r="AVN344" s="1"/>
      <c r="AVO344" s="1"/>
      <c r="AVP344" s="1"/>
      <c r="AVQ344" s="1"/>
      <c r="AVR344" s="1"/>
      <c r="AVS344" s="1"/>
      <c r="AVT344" s="1"/>
      <c r="AVU344" s="1"/>
      <c r="AVV344" s="1"/>
      <c r="AVW344" s="1"/>
      <c r="AVX344" s="1"/>
      <c r="AVY344" s="1"/>
      <c r="AVZ344" s="1"/>
      <c r="AWA344" s="1"/>
      <c r="AWB344" s="1"/>
      <c r="AWC344" s="1"/>
      <c r="AWD344" s="1"/>
      <c r="AWE344" s="1"/>
      <c r="AWF344" s="1"/>
      <c r="AWG344" s="1"/>
      <c r="AWH344" s="1"/>
      <c r="AWI344" s="1"/>
      <c r="AWJ344" s="1"/>
      <c r="AWK344" s="1"/>
      <c r="AWL344" s="1"/>
      <c r="AWM344" s="1"/>
      <c r="AWN344" s="1"/>
      <c r="AWO344" s="1"/>
      <c r="AWP344" s="1"/>
      <c r="AWQ344" s="1"/>
      <c r="AWR344" s="1"/>
      <c r="AWS344" s="1"/>
      <c r="AWT344" s="1"/>
      <c r="AWU344" s="1"/>
      <c r="AWV344" s="1"/>
      <c r="AWW344" s="1"/>
      <c r="AWX344" s="1"/>
      <c r="AWY344" s="1"/>
      <c r="AWZ344" s="1"/>
      <c r="AXA344" s="1"/>
      <c r="AXB344" s="1"/>
      <c r="AXC344" s="1"/>
      <c r="AXD344" s="1"/>
      <c r="AXE344" s="1"/>
      <c r="AXF344" s="1"/>
      <c r="AXG344" s="1"/>
      <c r="AXH344" s="1"/>
      <c r="AXI344" s="1"/>
      <c r="AXJ344" s="1"/>
      <c r="AXK344" s="1"/>
      <c r="AXL344" s="1"/>
      <c r="AXM344" s="1"/>
      <c r="AXN344" s="1"/>
      <c r="AXO344" s="1"/>
      <c r="AXP344" s="1"/>
      <c r="AXQ344" s="1"/>
      <c r="AXR344" s="1"/>
      <c r="AXS344" s="1"/>
      <c r="AXT344" s="1"/>
      <c r="AXU344" s="1"/>
      <c r="AXV344" s="1"/>
      <c r="AXW344" s="1"/>
      <c r="AXX344" s="1"/>
      <c r="AXY344" s="1"/>
      <c r="AXZ344" s="1"/>
      <c r="AYA344" s="1"/>
      <c r="AYB344" s="1"/>
      <c r="AYC344" s="1"/>
      <c r="AYD344" s="1"/>
      <c r="AYE344" s="1"/>
      <c r="AYF344" s="1"/>
      <c r="AYG344" s="1"/>
      <c r="AYH344" s="1"/>
      <c r="AYI344" s="1"/>
      <c r="AYJ344" s="1"/>
      <c r="AYK344" s="1"/>
      <c r="AYL344" s="1"/>
      <c r="AYM344" s="1"/>
      <c r="AYN344" s="1"/>
      <c r="AYO344" s="1"/>
      <c r="AYP344" s="1"/>
      <c r="AYQ344" s="1"/>
      <c r="AYR344" s="1"/>
      <c r="AYS344" s="1"/>
      <c r="AYT344" s="1"/>
      <c r="AYU344" s="1"/>
      <c r="AYV344" s="1"/>
      <c r="AYW344" s="1"/>
      <c r="AYX344" s="1"/>
      <c r="AYY344" s="1"/>
      <c r="AYZ344" s="1"/>
      <c r="AZA344" s="1"/>
      <c r="AZB344" s="1"/>
      <c r="AZC344" s="1"/>
      <c r="AZD344" s="1"/>
      <c r="AZE344" s="1"/>
      <c r="AZF344" s="1"/>
      <c r="AZG344" s="1"/>
      <c r="AZH344" s="1"/>
      <c r="AZI344" s="1"/>
      <c r="AZJ344" s="1"/>
      <c r="AZK344" s="1"/>
      <c r="AZL344" s="1"/>
      <c r="AZM344" s="1"/>
      <c r="AZN344" s="1"/>
      <c r="AZO344" s="1"/>
      <c r="AZP344" s="1"/>
      <c r="AZQ344" s="1"/>
      <c r="AZR344" s="1"/>
      <c r="AZS344" s="1"/>
      <c r="AZT344" s="1"/>
      <c r="AZU344" s="1"/>
      <c r="AZV344" s="1"/>
      <c r="AZW344" s="1"/>
      <c r="AZX344" s="1"/>
      <c r="AZY344" s="1"/>
      <c r="AZZ344" s="1"/>
      <c r="BAA344" s="1"/>
      <c r="BAB344" s="1"/>
      <c r="BAC344" s="1"/>
      <c r="BAD344" s="1"/>
      <c r="BAE344" s="1"/>
      <c r="BAF344" s="1"/>
      <c r="BAG344" s="1"/>
      <c r="BAH344" s="1"/>
      <c r="BAI344" s="1"/>
      <c r="BAJ344" s="1"/>
      <c r="BAK344" s="1"/>
      <c r="BAL344" s="1"/>
      <c r="BAM344" s="1"/>
      <c r="BAN344" s="1"/>
      <c r="BAO344" s="1"/>
      <c r="BAP344" s="1"/>
      <c r="BAQ344" s="1"/>
      <c r="BAR344" s="1"/>
      <c r="BAS344" s="1"/>
      <c r="BAT344" s="1"/>
      <c r="BAU344" s="1"/>
      <c r="BAV344" s="1"/>
      <c r="BAW344" s="1"/>
      <c r="BAX344" s="1"/>
      <c r="BAY344" s="1"/>
      <c r="BAZ344" s="1"/>
      <c r="BBA344" s="1"/>
      <c r="BBB344" s="1"/>
      <c r="BBC344" s="1"/>
      <c r="BBD344" s="1"/>
      <c r="BBE344" s="1"/>
      <c r="BBF344" s="1"/>
      <c r="BBG344" s="1"/>
      <c r="BBH344" s="1"/>
      <c r="BBI344" s="1"/>
      <c r="BBJ344" s="1"/>
      <c r="BBK344" s="1"/>
      <c r="BBL344" s="1"/>
      <c r="BBM344" s="1"/>
      <c r="BBN344" s="1"/>
      <c r="BBO344" s="1"/>
      <c r="BBP344" s="1"/>
      <c r="BBQ344" s="1"/>
      <c r="BBR344" s="1"/>
      <c r="BBS344" s="1"/>
      <c r="BBT344" s="1"/>
      <c r="BBU344" s="1"/>
      <c r="BBV344" s="1"/>
      <c r="BBW344" s="1"/>
      <c r="BBX344" s="1"/>
      <c r="BBY344" s="1"/>
      <c r="BBZ344" s="1"/>
      <c r="BCA344" s="1"/>
      <c r="BCB344" s="1"/>
      <c r="BCC344" s="1"/>
      <c r="BCD344" s="1"/>
      <c r="BCE344" s="1"/>
      <c r="BCF344" s="1"/>
      <c r="BCG344" s="1"/>
      <c r="BCH344" s="1"/>
      <c r="BCI344" s="1"/>
      <c r="BCJ344" s="1"/>
      <c r="BCK344" s="1"/>
      <c r="BCL344" s="1"/>
      <c r="BCM344" s="1"/>
      <c r="BCN344" s="1"/>
      <c r="BCO344" s="1"/>
      <c r="BCP344" s="1"/>
      <c r="BCQ344" s="1"/>
      <c r="BCR344" s="1"/>
      <c r="BCS344" s="1"/>
      <c r="BCT344" s="1"/>
      <c r="BCU344" s="1"/>
      <c r="BCV344" s="1"/>
      <c r="BCW344" s="1"/>
      <c r="BCX344" s="1"/>
      <c r="BCY344" s="1"/>
      <c r="BCZ344" s="1"/>
      <c r="BDA344" s="1"/>
      <c r="BDB344" s="1"/>
      <c r="BDC344" s="1"/>
      <c r="BDD344" s="1"/>
      <c r="BDE344" s="1"/>
      <c r="BDF344" s="1"/>
      <c r="BDG344" s="1"/>
      <c r="BDH344" s="1"/>
      <c r="BDI344" s="1"/>
      <c r="BDJ344" s="1"/>
      <c r="BDK344" s="1"/>
      <c r="BDL344" s="1"/>
    </row>
    <row r="345" spans="2:1468" s="10" customFormat="1" ht="16" x14ac:dyDescent="0.2">
      <c r="B345" s="11" t="s">
        <v>96</v>
      </c>
      <c r="C345" s="10">
        <v>200000</v>
      </c>
      <c r="E345" s="2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  <c r="OO345" s="1"/>
      <c r="OP345" s="1"/>
      <c r="OQ345" s="1"/>
      <c r="OR345" s="1"/>
      <c r="OS345" s="1"/>
      <c r="OT345" s="1"/>
      <c r="OU345" s="1"/>
      <c r="OV345" s="1"/>
      <c r="OW345" s="1"/>
      <c r="OX345" s="1"/>
      <c r="OY345" s="1"/>
      <c r="OZ345" s="1"/>
      <c r="PA345" s="1"/>
      <c r="PB345" s="1"/>
      <c r="PC345" s="1"/>
      <c r="PD345" s="1"/>
      <c r="PE345" s="1"/>
      <c r="PF345" s="1"/>
      <c r="PG345" s="1"/>
      <c r="PH345" s="1"/>
      <c r="PI345" s="1"/>
      <c r="PJ345" s="1"/>
      <c r="PK345" s="1"/>
      <c r="PL345" s="1"/>
      <c r="PM345" s="1"/>
      <c r="PN345" s="1"/>
      <c r="PO345" s="1"/>
      <c r="PP345" s="1"/>
      <c r="PQ345" s="1"/>
      <c r="PR345" s="1"/>
      <c r="PS345" s="1"/>
      <c r="PT345" s="1"/>
      <c r="PU345" s="1"/>
      <c r="PV345" s="1"/>
      <c r="PW345" s="1"/>
      <c r="PX345" s="1"/>
      <c r="PY345" s="1"/>
      <c r="PZ345" s="1"/>
      <c r="QA345" s="1"/>
      <c r="QB345" s="1"/>
      <c r="QC345" s="1"/>
      <c r="QD345" s="1"/>
      <c r="QE345" s="1"/>
      <c r="QF345" s="1"/>
      <c r="QG345" s="1"/>
      <c r="QH345" s="1"/>
      <c r="QI345" s="1"/>
      <c r="QJ345" s="1"/>
      <c r="QK345" s="1"/>
      <c r="QL345" s="1"/>
      <c r="QM345" s="1"/>
      <c r="QN345" s="1"/>
      <c r="QO345" s="1"/>
      <c r="QP345" s="1"/>
      <c r="QQ345" s="1"/>
      <c r="QR345" s="1"/>
      <c r="QS345" s="1"/>
      <c r="QT345" s="1"/>
      <c r="QU345" s="1"/>
      <c r="QV345" s="1"/>
      <c r="QW345" s="1"/>
      <c r="QX345" s="1"/>
      <c r="QY345" s="1"/>
      <c r="QZ345" s="1"/>
      <c r="RA345" s="1"/>
      <c r="RB345" s="1"/>
      <c r="RC345" s="1"/>
      <c r="RD345" s="1"/>
      <c r="RE345" s="1"/>
      <c r="RF345" s="1"/>
      <c r="RG345" s="1"/>
      <c r="RH345" s="1"/>
      <c r="RI345" s="1"/>
      <c r="RJ345" s="1"/>
      <c r="RK345" s="1"/>
      <c r="RL345" s="1"/>
      <c r="RM345" s="1"/>
      <c r="RN345" s="1"/>
      <c r="RO345" s="1"/>
      <c r="RP345" s="1"/>
      <c r="RQ345" s="1"/>
      <c r="RR345" s="1"/>
      <c r="RS345" s="1"/>
      <c r="RT345" s="1"/>
      <c r="RU345" s="1"/>
      <c r="RV345" s="1"/>
      <c r="RW345" s="1"/>
      <c r="RX345" s="1"/>
      <c r="RY345" s="1"/>
      <c r="RZ345" s="1"/>
      <c r="SA345" s="1"/>
      <c r="SB345" s="1"/>
      <c r="SC345" s="1"/>
      <c r="SD345" s="1"/>
      <c r="SE345" s="1"/>
      <c r="SF345" s="1"/>
      <c r="SG345" s="1"/>
      <c r="SH345" s="1"/>
      <c r="SI345" s="1"/>
      <c r="SJ345" s="1"/>
      <c r="SK345" s="1"/>
      <c r="SL345" s="1"/>
      <c r="SM345" s="1"/>
      <c r="SN345" s="1"/>
      <c r="SO345" s="1"/>
      <c r="SP345" s="1"/>
      <c r="SQ345" s="1"/>
      <c r="SR345" s="1"/>
      <c r="SS345" s="1"/>
      <c r="ST345" s="1"/>
      <c r="SU345" s="1"/>
      <c r="SV345" s="1"/>
      <c r="SW345" s="1"/>
      <c r="SX345" s="1"/>
      <c r="SY345" s="1"/>
      <c r="SZ345" s="1"/>
      <c r="TA345" s="1"/>
      <c r="TB345" s="1"/>
      <c r="TC345" s="1"/>
      <c r="TD345" s="1"/>
      <c r="TE345" s="1"/>
      <c r="TF345" s="1"/>
      <c r="TG345" s="1"/>
      <c r="TH345" s="1"/>
      <c r="TI345" s="1"/>
      <c r="TJ345" s="1"/>
      <c r="TK345" s="1"/>
      <c r="TL345" s="1"/>
      <c r="TM345" s="1"/>
      <c r="TN345" s="1"/>
      <c r="TO345" s="1"/>
      <c r="TP345" s="1"/>
      <c r="TQ345" s="1"/>
      <c r="TR345" s="1"/>
      <c r="TS345" s="1"/>
      <c r="TT345" s="1"/>
      <c r="TU345" s="1"/>
      <c r="TV345" s="1"/>
      <c r="TW345" s="1"/>
      <c r="TX345" s="1"/>
      <c r="TY345" s="1"/>
      <c r="TZ345" s="1"/>
      <c r="UA345" s="1"/>
      <c r="UB345" s="1"/>
      <c r="UC345" s="1"/>
      <c r="UD345" s="1"/>
      <c r="UE345" s="1"/>
      <c r="UF345" s="1"/>
      <c r="UG345" s="1"/>
      <c r="UH345" s="1"/>
      <c r="UI345" s="1"/>
      <c r="UJ345" s="1"/>
      <c r="UK345" s="1"/>
      <c r="UL345" s="1"/>
      <c r="UM345" s="1"/>
      <c r="UN345" s="1"/>
      <c r="UO345" s="1"/>
      <c r="UP345" s="1"/>
      <c r="UQ345" s="1"/>
      <c r="UR345" s="1"/>
      <c r="US345" s="1"/>
      <c r="UT345" s="1"/>
      <c r="UU345" s="1"/>
      <c r="UV345" s="1"/>
      <c r="UW345" s="1"/>
      <c r="UX345" s="1"/>
      <c r="UY345" s="1"/>
      <c r="UZ345" s="1"/>
      <c r="VA345" s="1"/>
      <c r="VB345" s="1"/>
      <c r="VC345" s="1"/>
      <c r="VD345" s="1"/>
      <c r="VE345" s="1"/>
      <c r="VF345" s="1"/>
      <c r="VG345" s="1"/>
      <c r="VH345" s="1"/>
      <c r="VI345" s="1"/>
      <c r="VJ345" s="1"/>
      <c r="VK345" s="1"/>
      <c r="VL345" s="1"/>
      <c r="VM345" s="1"/>
      <c r="VN345" s="1"/>
      <c r="VO345" s="1"/>
      <c r="VP345" s="1"/>
      <c r="VQ345" s="1"/>
      <c r="VR345" s="1"/>
      <c r="VS345" s="1"/>
      <c r="VT345" s="1"/>
      <c r="VU345" s="1"/>
      <c r="VV345" s="1"/>
      <c r="VW345" s="1"/>
      <c r="VX345" s="1"/>
      <c r="VY345" s="1"/>
      <c r="VZ345" s="1"/>
      <c r="WA345" s="1"/>
      <c r="WB345" s="1"/>
      <c r="WC345" s="1"/>
      <c r="WD345" s="1"/>
      <c r="WE345" s="1"/>
      <c r="WF345" s="1"/>
      <c r="WG345" s="1"/>
      <c r="WH345" s="1"/>
      <c r="WI345" s="1"/>
      <c r="WJ345" s="1"/>
      <c r="WK345" s="1"/>
      <c r="WL345" s="1"/>
      <c r="WM345" s="1"/>
      <c r="WN345" s="1"/>
      <c r="WO345" s="1"/>
      <c r="WP345" s="1"/>
      <c r="WQ345" s="1"/>
      <c r="WR345" s="1"/>
      <c r="WS345" s="1"/>
      <c r="WT345" s="1"/>
      <c r="WU345" s="1"/>
      <c r="WV345" s="1"/>
      <c r="WW345" s="1"/>
      <c r="WX345" s="1"/>
      <c r="WY345" s="1"/>
      <c r="WZ345" s="1"/>
      <c r="XA345" s="1"/>
      <c r="XB345" s="1"/>
      <c r="XC345" s="1"/>
      <c r="XD345" s="1"/>
      <c r="XE345" s="1"/>
      <c r="XF345" s="1"/>
      <c r="XG345" s="1"/>
      <c r="XH345" s="1"/>
      <c r="XI345" s="1"/>
      <c r="XJ345" s="1"/>
      <c r="XK345" s="1"/>
      <c r="XL345" s="1"/>
      <c r="XM345" s="1"/>
      <c r="XN345" s="1"/>
      <c r="XO345" s="1"/>
      <c r="XP345" s="1"/>
      <c r="XQ345" s="1"/>
      <c r="XR345" s="1"/>
      <c r="XS345" s="1"/>
      <c r="XT345" s="1"/>
      <c r="XU345" s="1"/>
      <c r="XV345" s="1"/>
      <c r="XW345" s="1"/>
      <c r="XX345" s="1"/>
      <c r="XY345" s="1"/>
      <c r="XZ345" s="1"/>
      <c r="YA345" s="1"/>
      <c r="YB345" s="1"/>
      <c r="YC345" s="1"/>
      <c r="YD345" s="1"/>
      <c r="YE345" s="1"/>
      <c r="YF345" s="1"/>
      <c r="YG345" s="1"/>
      <c r="YH345" s="1"/>
      <c r="YI345" s="1"/>
      <c r="YJ345" s="1"/>
      <c r="YK345" s="1"/>
      <c r="YL345" s="1"/>
      <c r="YM345" s="1"/>
      <c r="YN345" s="1"/>
      <c r="YO345" s="1"/>
      <c r="YP345" s="1"/>
      <c r="YQ345" s="1"/>
      <c r="YR345" s="1"/>
      <c r="YS345" s="1"/>
      <c r="YT345" s="1"/>
      <c r="YU345" s="1"/>
      <c r="YV345" s="1"/>
      <c r="YW345" s="1"/>
      <c r="YX345" s="1"/>
      <c r="YY345" s="1"/>
      <c r="YZ345" s="1"/>
      <c r="ZA345" s="1"/>
      <c r="ZB345" s="1"/>
      <c r="ZC345" s="1"/>
      <c r="ZD345" s="1"/>
      <c r="ZE345" s="1"/>
      <c r="ZF345" s="1"/>
      <c r="ZG345" s="1"/>
      <c r="ZH345" s="1"/>
      <c r="ZI345" s="1"/>
      <c r="ZJ345" s="1"/>
      <c r="ZK345" s="1"/>
      <c r="ZL345" s="1"/>
      <c r="ZM345" s="1"/>
      <c r="ZN345" s="1"/>
      <c r="ZO345" s="1"/>
      <c r="ZP345" s="1"/>
      <c r="ZQ345" s="1"/>
      <c r="ZR345" s="1"/>
      <c r="ZS345" s="1"/>
      <c r="ZT345" s="1"/>
      <c r="ZU345" s="1"/>
      <c r="ZV345" s="1"/>
      <c r="ZW345" s="1"/>
      <c r="ZX345" s="1"/>
      <c r="ZY345" s="1"/>
      <c r="ZZ345" s="1"/>
      <c r="AAA345" s="1"/>
      <c r="AAB345" s="1"/>
      <c r="AAC345" s="1"/>
      <c r="AAD345" s="1"/>
      <c r="AAE345" s="1"/>
      <c r="AAF345" s="1"/>
      <c r="AAG345" s="1"/>
      <c r="AAH345" s="1"/>
      <c r="AAI345" s="1"/>
      <c r="AAJ345" s="1"/>
      <c r="AAK345" s="1"/>
      <c r="AAL345" s="1"/>
      <c r="AAM345" s="1"/>
      <c r="AAN345" s="1"/>
      <c r="AAO345" s="1"/>
      <c r="AAP345" s="1"/>
      <c r="AAQ345" s="1"/>
      <c r="AAR345" s="1"/>
      <c r="AAS345" s="1"/>
      <c r="AAT345" s="1"/>
      <c r="AAU345" s="1"/>
      <c r="AAV345" s="1"/>
      <c r="AAW345" s="1"/>
      <c r="AAX345" s="1"/>
      <c r="AAY345" s="1"/>
      <c r="AAZ345" s="1"/>
      <c r="ABA345" s="1"/>
      <c r="ABB345" s="1"/>
      <c r="ABC345" s="1"/>
      <c r="ABD345" s="1"/>
      <c r="ABE345" s="1"/>
      <c r="ABF345" s="1"/>
      <c r="ABG345" s="1"/>
      <c r="ABH345" s="1"/>
      <c r="ABI345" s="1"/>
      <c r="ABJ345" s="1"/>
      <c r="ABK345" s="1"/>
      <c r="ABL345" s="1"/>
      <c r="ABM345" s="1"/>
      <c r="ABN345" s="1"/>
      <c r="ABO345" s="1"/>
      <c r="ABP345" s="1"/>
      <c r="ABQ345" s="1"/>
      <c r="ABR345" s="1"/>
      <c r="ABS345" s="1"/>
      <c r="ABT345" s="1"/>
      <c r="ABU345" s="1"/>
      <c r="ABV345" s="1"/>
      <c r="ABW345" s="1"/>
      <c r="ABX345" s="1"/>
      <c r="ABY345" s="1"/>
      <c r="ABZ345" s="1"/>
      <c r="ACA345" s="1"/>
      <c r="ACB345" s="1"/>
      <c r="ACC345" s="1"/>
      <c r="ACD345" s="1"/>
      <c r="ACE345" s="1"/>
      <c r="ACF345" s="1"/>
      <c r="ACG345" s="1"/>
      <c r="ACH345" s="1"/>
      <c r="ACI345" s="1"/>
      <c r="ACJ345" s="1"/>
      <c r="ACK345" s="1"/>
      <c r="ACL345" s="1"/>
      <c r="ACM345" s="1"/>
      <c r="ACN345" s="1"/>
      <c r="ACO345" s="1"/>
      <c r="ACP345" s="1"/>
      <c r="ACQ345" s="1"/>
      <c r="ACR345" s="1"/>
      <c r="ACS345" s="1"/>
      <c r="ACT345" s="1"/>
      <c r="ACU345" s="1"/>
      <c r="ACV345" s="1"/>
      <c r="ACW345" s="1"/>
      <c r="ACX345" s="1"/>
      <c r="ACY345" s="1"/>
      <c r="ACZ345" s="1"/>
      <c r="ADA345" s="1"/>
      <c r="ADB345" s="1"/>
      <c r="ADC345" s="1"/>
      <c r="ADD345" s="1"/>
      <c r="ADE345" s="1"/>
      <c r="ADF345" s="1"/>
      <c r="ADG345" s="1"/>
      <c r="ADH345" s="1"/>
      <c r="ADI345" s="1"/>
      <c r="ADJ345" s="1"/>
      <c r="ADK345" s="1"/>
      <c r="ADL345" s="1"/>
      <c r="ADM345" s="1"/>
      <c r="ADN345" s="1"/>
      <c r="ADO345" s="1"/>
      <c r="ADP345" s="1"/>
      <c r="ADQ345" s="1"/>
      <c r="ADR345" s="1"/>
      <c r="ADS345" s="1"/>
      <c r="ADT345" s="1"/>
      <c r="ADU345" s="1"/>
      <c r="ADV345" s="1"/>
      <c r="ADW345" s="1"/>
      <c r="ADX345" s="1"/>
      <c r="ADY345" s="1"/>
      <c r="ADZ345" s="1"/>
      <c r="AEA345" s="1"/>
      <c r="AEB345" s="1"/>
      <c r="AEC345" s="1"/>
      <c r="AED345" s="1"/>
      <c r="AEE345" s="1"/>
      <c r="AEF345" s="1"/>
      <c r="AEG345" s="1"/>
      <c r="AEH345" s="1"/>
      <c r="AEI345" s="1"/>
      <c r="AEJ345" s="1"/>
      <c r="AEK345" s="1"/>
      <c r="AEL345" s="1"/>
      <c r="AEM345" s="1"/>
      <c r="AEN345" s="1"/>
      <c r="AEO345" s="1"/>
      <c r="AEP345" s="1"/>
      <c r="AEQ345" s="1"/>
      <c r="AER345" s="1"/>
      <c r="AES345" s="1"/>
      <c r="AET345" s="1"/>
      <c r="AEU345" s="1"/>
      <c r="AEV345" s="1"/>
      <c r="AEW345" s="1"/>
      <c r="AEX345" s="1"/>
      <c r="AEY345" s="1"/>
      <c r="AEZ345" s="1"/>
      <c r="AFA345" s="1"/>
      <c r="AFB345" s="1"/>
      <c r="AFC345" s="1"/>
      <c r="AFD345" s="1"/>
      <c r="AFE345" s="1"/>
      <c r="AFF345" s="1"/>
      <c r="AFG345" s="1"/>
      <c r="AFH345" s="1"/>
      <c r="AFI345" s="1"/>
      <c r="AFJ345" s="1"/>
      <c r="AFK345" s="1"/>
      <c r="AFL345" s="1"/>
      <c r="AFM345" s="1"/>
      <c r="AFN345" s="1"/>
      <c r="AFO345" s="1"/>
      <c r="AFP345" s="1"/>
      <c r="AFQ345" s="1"/>
      <c r="AFR345" s="1"/>
      <c r="AFS345" s="1"/>
      <c r="AFT345" s="1"/>
      <c r="AFU345" s="1"/>
      <c r="AFV345" s="1"/>
      <c r="AFW345" s="1"/>
      <c r="AFX345" s="1"/>
      <c r="AFY345" s="1"/>
      <c r="AFZ345" s="1"/>
      <c r="AGA345" s="1"/>
      <c r="AGB345" s="1"/>
      <c r="AGC345" s="1"/>
      <c r="AGD345" s="1"/>
      <c r="AGE345" s="1"/>
      <c r="AGF345" s="1"/>
      <c r="AGG345" s="1"/>
      <c r="AGH345" s="1"/>
      <c r="AGI345" s="1"/>
      <c r="AGJ345" s="1"/>
      <c r="AGK345" s="1"/>
      <c r="AGL345" s="1"/>
      <c r="AGM345" s="1"/>
      <c r="AGN345" s="1"/>
      <c r="AGO345" s="1"/>
      <c r="AGP345" s="1"/>
      <c r="AGQ345" s="1"/>
      <c r="AGR345" s="1"/>
      <c r="AGS345" s="1"/>
      <c r="AGT345" s="1"/>
      <c r="AGU345" s="1"/>
      <c r="AGV345" s="1"/>
      <c r="AGW345" s="1"/>
      <c r="AGX345" s="1"/>
      <c r="AGY345" s="1"/>
      <c r="AGZ345" s="1"/>
      <c r="AHA345" s="1"/>
      <c r="AHB345" s="1"/>
      <c r="AHC345" s="1"/>
      <c r="AHD345" s="1"/>
      <c r="AHE345" s="1"/>
      <c r="AHF345" s="1"/>
      <c r="AHG345" s="1"/>
      <c r="AHH345" s="1"/>
      <c r="AHI345" s="1"/>
      <c r="AHJ345" s="1"/>
      <c r="AHK345" s="1"/>
      <c r="AHL345" s="1"/>
      <c r="AHM345" s="1"/>
      <c r="AHN345" s="1"/>
      <c r="AHO345" s="1"/>
      <c r="AHP345" s="1"/>
      <c r="AHQ345" s="1"/>
      <c r="AHR345" s="1"/>
      <c r="AHS345" s="1"/>
      <c r="AHT345" s="1"/>
      <c r="AHU345" s="1"/>
      <c r="AHV345" s="1"/>
      <c r="AHW345" s="1"/>
      <c r="AHX345" s="1"/>
      <c r="AHY345" s="1"/>
      <c r="AHZ345" s="1"/>
      <c r="AIA345" s="1"/>
      <c r="AIB345" s="1"/>
      <c r="AIC345" s="1"/>
      <c r="AID345" s="1"/>
      <c r="AIE345" s="1"/>
      <c r="AIF345" s="1"/>
      <c r="AIG345" s="1"/>
      <c r="AIH345" s="1"/>
      <c r="AII345" s="1"/>
      <c r="AIJ345" s="1"/>
      <c r="AIK345" s="1"/>
      <c r="AIL345" s="1"/>
      <c r="AIM345" s="1"/>
      <c r="AIN345" s="1"/>
      <c r="AIO345" s="1"/>
      <c r="AIP345" s="1"/>
      <c r="AIQ345" s="1"/>
      <c r="AIR345" s="1"/>
      <c r="AIS345" s="1"/>
      <c r="AIT345" s="1"/>
      <c r="AIU345" s="1"/>
      <c r="AIV345" s="1"/>
      <c r="AIW345" s="1"/>
      <c r="AIX345" s="1"/>
      <c r="AIY345" s="1"/>
      <c r="AIZ345" s="1"/>
      <c r="AJA345" s="1"/>
      <c r="AJB345" s="1"/>
      <c r="AJC345" s="1"/>
      <c r="AJD345" s="1"/>
      <c r="AJE345" s="1"/>
      <c r="AJF345" s="1"/>
      <c r="AJG345" s="1"/>
      <c r="AJH345" s="1"/>
      <c r="AJI345" s="1"/>
      <c r="AJJ345" s="1"/>
      <c r="AJK345" s="1"/>
      <c r="AJL345" s="1"/>
      <c r="AJM345" s="1"/>
      <c r="AJN345" s="1"/>
      <c r="AJO345" s="1"/>
      <c r="AJP345" s="1"/>
      <c r="AJQ345" s="1"/>
      <c r="AJR345" s="1"/>
      <c r="AJS345" s="1"/>
      <c r="AJT345" s="1"/>
      <c r="AJU345" s="1"/>
      <c r="AJV345" s="1"/>
      <c r="AJW345" s="1"/>
      <c r="AJX345" s="1"/>
      <c r="AJY345" s="1"/>
      <c r="AJZ345" s="1"/>
      <c r="AKA345" s="1"/>
      <c r="AKB345" s="1"/>
      <c r="AKC345" s="1"/>
      <c r="AKD345" s="1"/>
      <c r="AKE345" s="1"/>
      <c r="AKF345" s="1"/>
      <c r="AKG345" s="1"/>
      <c r="AKH345" s="1"/>
      <c r="AKI345" s="1"/>
      <c r="AKJ345" s="1"/>
      <c r="AKK345" s="1"/>
      <c r="AKL345" s="1"/>
      <c r="AKM345" s="1"/>
      <c r="AKN345" s="1"/>
      <c r="AKO345" s="1"/>
      <c r="AKP345" s="1"/>
      <c r="AKQ345" s="1"/>
      <c r="AKR345" s="1"/>
      <c r="AKS345" s="1"/>
      <c r="AKT345" s="1"/>
      <c r="AKU345" s="1"/>
      <c r="AKV345" s="1"/>
      <c r="AKW345" s="1"/>
      <c r="AKX345" s="1"/>
      <c r="AKY345" s="1"/>
      <c r="AKZ345" s="1"/>
      <c r="ALA345" s="1"/>
      <c r="ALB345" s="1"/>
      <c r="ALC345" s="1"/>
      <c r="ALD345" s="1"/>
      <c r="ALE345" s="1"/>
      <c r="ALF345" s="1"/>
      <c r="ALG345" s="1"/>
      <c r="ALH345" s="1"/>
      <c r="ALI345" s="1"/>
      <c r="ALJ345" s="1"/>
      <c r="ALK345" s="1"/>
      <c r="ALL345" s="1"/>
      <c r="ALM345" s="1"/>
      <c r="ALN345" s="1"/>
      <c r="ALO345" s="1"/>
      <c r="ALP345" s="1"/>
      <c r="ALQ345" s="1"/>
      <c r="ALR345" s="1"/>
      <c r="ALS345" s="1"/>
      <c r="ALT345" s="1"/>
      <c r="ALU345" s="1"/>
      <c r="ALV345" s="1"/>
      <c r="ALW345" s="1"/>
      <c r="ALX345" s="1"/>
      <c r="ALY345" s="1"/>
      <c r="ALZ345" s="1"/>
      <c r="AMA345" s="1"/>
      <c r="AMB345" s="1"/>
      <c r="AMC345" s="1"/>
      <c r="AMD345" s="1"/>
      <c r="AME345" s="1"/>
      <c r="AMF345" s="1"/>
      <c r="AMG345" s="1"/>
      <c r="AMH345" s="1"/>
      <c r="AMI345" s="1"/>
      <c r="AMJ345" s="1"/>
      <c r="AMK345" s="1"/>
      <c r="AML345" s="1"/>
      <c r="AMM345" s="1"/>
      <c r="AMN345" s="1"/>
      <c r="AMO345" s="1"/>
      <c r="AMP345" s="1"/>
      <c r="AMQ345" s="1"/>
      <c r="AMR345" s="1"/>
      <c r="AMS345" s="1"/>
      <c r="AMT345" s="1"/>
      <c r="AMU345" s="1"/>
      <c r="AMV345" s="1"/>
      <c r="AMW345" s="1"/>
      <c r="AMX345" s="1"/>
      <c r="AMY345" s="1"/>
      <c r="AMZ345" s="1"/>
      <c r="ANA345" s="1"/>
      <c r="ANB345" s="1"/>
      <c r="ANC345" s="1"/>
      <c r="AND345" s="1"/>
      <c r="ANE345" s="1"/>
      <c r="ANF345" s="1"/>
      <c r="ANG345" s="1"/>
      <c r="ANH345" s="1"/>
      <c r="ANI345" s="1"/>
      <c r="ANJ345" s="1"/>
      <c r="ANK345" s="1"/>
      <c r="ANL345" s="1"/>
      <c r="ANM345" s="1"/>
      <c r="ANN345" s="1"/>
      <c r="ANO345" s="1"/>
      <c r="ANP345" s="1"/>
      <c r="ANQ345" s="1"/>
      <c r="ANR345" s="1"/>
      <c r="ANS345" s="1"/>
      <c r="ANT345" s="1"/>
      <c r="ANU345" s="1"/>
      <c r="ANV345" s="1"/>
      <c r="ANW345" s="1"/>
      <c r="ANX345" s="1"/>
      <c r="ANY345" s="1"/>
      <c r="ANZ345" s="1"/>
      <c r="AOA345" s="1"/>
      <c r="AOB345" s="1"/>
      <c r="AOC345" s="1"/>
      <c r="AOD345" s="1"/>
      <c r="AOE345" s="1"/>
      <c r="AOF345" s="1"/>
      <c r="AOG345" s="1"/>
      <c r="AOH345" s="1"/>
      <c r="AOI345" s="1"/>
      <c r="AOJ345" s="1"/>
      <c r="AOK345" s="1"/>
      <c r="AOL345" s="1"/>
      <c r="AOM345" s="1"/>
      <c r="AON345" s="1"/>
      <c r="AOO345" s="1"/>
      <c r="AOP345" s="1"/>
      <c r="AOQ345" s="1"/>
      <c r="AOR345" s="1"/>
      <c r="AOS345" s="1"/>
      <c r="AOT345" s="1"/>
      <c r="AOU345" s="1"/>
      <c r="AOV345" s="1"/>
      <c r="AOW345" s="1"/>
      <c r="AOX345" s="1"/>
      <c r="AOY345" s="1"/>
      <c r="AOZ345" s="1"/>
      <c r="APA345" s="1"/>
      <c r="APB345" s="1"/>
      <c r="APC345" s="1"/>
      <c r="APD345" s="1"/>
      <c r="APE345" s="1"/>
      <c r="APF345" s="1"/>
      <c r="APG345" s="1"/>
      <c r="APH345" s="1"/>
      <c r="API345" s="1"/>
      <c r="APJ345" s="1"/>
      <c r="APK345" s="1"/>
      <c r="APL345" s="1"/>
      <c r="APM345" s="1"/>
      <c r="APN345" s="1"/>
      <c r="APO345" s="1"/>
      <c r="APP345" s="1"/>
      <c r="APQ345" s="1"/>
      <c r="APR345" s="1"/>
      <c r="APS345" s="1"/>
      <c r="APT345" s="1"/>
      <c r="APU345" s="1"/>
      <c r="APV345" s="1"/>
      <c r="APW345" s="1"/>
      <c r="APX345" s="1"/>
      <c r="APY345" s="1"/>
      <c r="APZ345" s="1"/>
      <c r="AQA345" s="1"/>
      <c r="AQB345" s="1"/>
      <c r="AQC345" s="1"/>
      <c r="AQD345" s="1"/>
      <c r="AQE345" s="1"/>
      <c r="AQF345" s="1"/>
      <c r="AQG345" s="1"/>
      <c r="AQH345" s="1"/>
      <c r="AQI345" s="1"/>
      <c r="AQJ345" s="1"/>
      <c r="AQK345" s="1"/>
      <c r="AQL345" s="1"/>
      <c r="AQM345" s="1"/>
      <c r="AQN345" s="1"/>
      <c r="AQO345" s="1"/>
      <c r="AQP345" s="1"/>
      <c r="AQQ345" s="1"/>
      <c r="AQR345" s="1"/>
      <c r="AQS345" s="1"/>
      <c r="AQT345" s="1"/>
      <c r="AQU345" s="1"/>
      <c r="AQV345" s="1"/>
      <c r="AQW345" s="1"/>
      <c r="AQX345" s="1"/>
      <c r="AQY345" s="1"/>
      <c r="AQZ345" s="1"/>
      <c r="ARA345" s="1"/>
      <c r="ARB345" s="1"/>
      <c r="ARC345" s="1"/>
      <c r="ARD345" s="1"/>
      <c r="ARE345" s="1"/>
      <c r="ARF345" s="1"/>
      <c r="ARG345" s="1"/>
      <c r="ARH345" s="1"/>
      <c r="ARI345" s="1"/>
      <c r="ARJ345" s="1"/>
      <c r="ARK345" s="1"/>
      <c r="ARL345" s="1"/>
      <c r="ARM345" s="1"/>
      <c r="ARN345" s="1"/>
      <c r="ARO345" s="1"/>
      <c r="ARP345" s="1"/>
      <c r="ARQ345" s="1"/>
      <c r="ARR345" s="1"/>
      <c r="ARS345" s="1"/>
      <c r="ART345" s="1"/>
      <c r="ARU345" s="1"/>
      <c r="ARV345" s="1"/>
      <c r="ARW345" s="1"/>
      <c r="ARX345" s="1"/>
      <c r="ARY345" s="1"/>
      <c r="ARZ345" s="1"/>
      <c r="ASA345" s="1"/>
      <c r="ASB345" s="1"/>
      <c r="ASC345" s="1"/>
      <c r="ASD345" s="1"/>
      <c r="ASE345" s="1"/>
      <c r="ASF345" s="1"/>
      <c r="ASG345" s="1"/>
      <c r="ASH345" s="1"/>
      <c r="ASI345" s="1"/>
      <c r="ASJ345" s="1"/>
      <c r="ASK345" s="1"/>
      <c r="ASL345" s="1"/>
      <c r="ASM345" s="1"/>
      <c r="ASN345" s="1"/>
      <c r="ASO345" s="1"/>
      <c r="ASP345" s="1"/>
      <c r="ASQ345" s="1"/>
      <c r="ASR345" s="1"/>
      <c r="ASS345" s="1"/>
      <c r="AST345" s="1"/>
      <c r="ASU345" s="1"/>
      <c r="ASV345" s="1"/>
      <c r="ASW345" s="1"/>
      <c r="ASX345" s="1"/>
      <c r="ASY345" s="1"/>
      <c r="ASZ345" s="1"/>
      <c r="ATA345" s="1"/>
      <c r="ATB345" s="1"/>
      <c r="ATC345" s="1"/>
      <c r="ATD345" s="1"/>
      <c r="ATE345" s="1"/>
      <c r="ATF345" s="1"/>
      <c r="ATG345" s="1"/>
      <c r="ATH345" s="1"/>
      <c r="ATI345" s="1"/>
      <c r="ATJ345" s="1"/>
      <c r="ATK345" s="1"/>
      <c r="ATL345" s="1"/>
      <c r="ATM345" s="1"/>
      <c r="ATN345" s="1"/>
      <c r="ATO345" s="1"/>
      <c r="ATP345" s="1"/>
      <c r="ATQ345" s="1"/>
      <c r="ATR345" s="1"/>
      <c r="ATS345" s="1"/>
      <c r="ATT345" s="1"/>
      <c r="ATU345" s="1"/>
      <c r="ATV345" s="1"/>
      <c r="ATW345" s="1"/>
      <c r="ATX345" s="1"/>
      <c r="ATY345" s="1"/>
      <c r="ATZ345" s="1"/>
      <c r="AUA345" s="1"/>
      <c r="AUB345" s="1"/>
      <c r="AUC345" s="1"/>
      <c r="AUD345" s="1"/>
      <c r="AUE345" s="1"/>
      <c r="AUF345" s="1"/>
      <c r="AUG345" s="1"/>
      <c r="AUH345" s="1"/>
      <c r="AUI345" s="1"/>
      <c r="AUJ345" s="1"/>
      <c r="AUK345" s="1"/>
      <c r="AUL345" s="1"/>
      <c r="AUM345" s="1"/>
      <c r="AUN345" s="1"/>
      <c r="AUO345" s="1"/>
      <c r="AUP345" s="1"/>
      <c r="AUQ345" s="1"/>
      <c r="AUR345" s="1"/>
      <c r="AUS345" s="1"/>
      <c r="AUT345" s="1"/>
      <c r="AUU345" s="1"/>
      <c r="AUV345" s="1"/>
      <c r="AUW345" s="1"/>
      <c r="AUX345" s="1"/>
      <c r="AUY345" s="1"/>
      <c r="AUZ345" s="1"/>
      <c r="AVA345" s="1"/>
      <c r="AVB345" s="1"/>
      <c r="AVC345" s="1"/>
      <c r="AVD345" s="1"/>
      <c r="AVE345" s="1"/>
      <c r="AVF345" s="1"/>
      <c r="AVG345" s="1"/>
      <c r="AVH345" s="1"/>
      <c r="AVI345" s="1"/>
      <c r="AVJ345" s="1"/>
      <c r="AVK345" s="1"/>
      <c r="AVL345" s="1"/>
      <c r="AVM345" s="1"/>
      <c r="AVN345" s="1"/>
      <c r="AVO345" s="1"/>
      <c r="AVP345" s="1"/>
      <c r="AVQ345" s="1"/>
      <c r="AVR345" s="1"/>
      <c r="AVS345" s="1"/>
      <c r="AVT345" s="1"/>
      <c r="AVU345" s="1"/>
      <c r="AVV345" s="1"/>
      <c r="AVW345" s="1"/>
      <c r="AVX345" s="1"/>
      <c r="AVY345" s="1"/>
      <c r="AVZ345" s="1"/>
      <c r="AWA345" s="1"/>
      <c r="AWB345" s="1"/>
      <c r="AWC345" s="1"/>
      <c r="AWD345" s="1"/>
      <c r="AWE345" s="1"/>
      <c r="AWF345" s="1"/>
      <c r="AWG345" s="1"/>
      <c r="AWH345" s="1"/>
      <c r="AWI345" s="1"/>
      <c r="AWJ345" s="1"/>
      <c r="AWK345" s="1"/>
      <c r="AWL345" s="1"/>
      <c r="AWM345" s="1"/>
      <c r="AWN345" s="1"/>
      <c r="AWO345" s="1"/>
      <c r="AWP345" s="1"/>
      <c r="AWQ345" s="1"/>
      <c r="AWR345" s="1"/>
      <c r="AWS345" s="1"/>
      <c r="AWT345" s="1"/>
      <c r="AWU345" s="1"/>
      <c r="AWV345" s="1"/>
      <c r="AWW345" s="1"/>
      <c r="AWX345" s="1"/>
      <c r="AWY345" s="1"/>
      <c r="AWZ345" s="1"/>
      <c r="AXA345" s="1"/>
      <c r="AXB345" s="1"/>
      <c r="AXC345" s="1"/>
      <c r="AXD345" s="1"/>
      <c r="AXE345" s="1"/>
      <c r="AXF345" s="1"/>
      <c r="AXG345" s="1"/>
      <c r="AXH345" s="1"/>
      <c r="AXI345" s="1"/>
      <c r="AXJ345" s="1"/>
      <c r="AXK345" s="1"/>
      <c r="AXL345" s="1"/>
      <c r="AXM345" s="1"/>
      <c r="AXN345" s="1"/>
      <c r="AXO345" s="1"/>
      <c r="AXP345" s="1"/>
      <c r="AXQ345" s="1"/>
      <c r="AXR345" s="1"/>
      <c r="AXS345" s="1"/>
      <c r="AXT345" s="1"/>
      <c r="AXU345" s="1"/>
      <c r="AXV345" s="1"/>
      <c r="AXW345" s="1"/>
      <c r="AXX345" s="1"/>
      <c r="AXY345" s="1"/>
      <c r="AXZ345" s="1"/>
      <c r="AYA345" s="1"/>
      <c r="AYB345" s="1"/>
      <c r="AYC345" s="1"/>
      <c r="AYD345" s="1"/>
      <c r="AYE345" s="1"/>
      <c r="AYF345" s="1"/>
      <c r="AYG345" s="1"/>
      <c r="AYH345" s="1"/>
      <c r="AYI345" s="1"/>
      <c r="AYJ345" s="1"/>
      <c r="AYK345" s="1"/>
      <c r="AYL345" s="1"/>
      <c r="AYM345" s="1"/>
      <c r="AYN345" s="1"/>
      <c r="AYO345" s="1"/>
      <c r="AYP345" s="1"/>
      <c r="AYQ345" s="1"/>
      <c r="AYR345" s="1"/>
      <c r="AYS345" s="1"/>
      <c r="AYT345" s="1"/>
      <c r="AYU345" s="1"/>
      <c r="AYV345" s="1"/>
      <c r="AYW345" s="1"/>
      <c r="AYX345" s="1"/>
      <c r="AYY345" s="1"/>
      <c r="AYZ345" s="1"/>
      <c r="AZA345" s="1"/>
      <c r="AZB345" s="1"/>
      <c r="AZC345" s="1"/>
      <c r="AZD345" s="1"/>
      <c r="AZE345" s="1"/>
      <c r="AZF345" s="1"/>
      <c r="AZG345" s="1"/>
      <c r="AZH345" s="1"/>
      <c r="AZI345" s="1"/>
      <c r="AZJ345" s="1"/>
      <c r="AZK345" s="1"/>
      <c r="AZL345" s="1"/>
      <c r="AZM345" s="1"/>
      <c r="AZN345" s="1"/>
      <c r="AZO345" s="1"/>
      <c r="AZP345" s="1"/>
      <c r="AZQ345" s="1"/>
      <c r="AZR345" s="1"/>
      <c r="AZS345" s="1"/>
      <c r="AZT345" s="1"/>
      <c r="AZU345" s="1"/>
      <c r="AZV345" s="1"/>
      <c r="AZW345" s="1"/>
      <c r="AZX345" s="1"/>
      <c r="AZY345" s="1"/>
      <c r="AZZ345" s="1"/>
      <c r="BAA345" s="1"/>
      <c r="BAB345" s="1"/>
      <c r="BAC345" s="1"/>
      <c r="BAD345" s="1"/>
      <c r="BAE345" s="1"/>
      <c r="BAF345" s="1"/>
      <c r="BAG345" s="1"/>
      <c r="BAH345" s="1"/>
      <c r="BAI345" s="1"/>
      <c r="BAJ345" s="1"/>
      <c r="BAK345" s="1"/>
      <c r="BAL345" s="1"/>
      <c r="BAM345" s="1"/>
      <c r="BAN345" s="1"/>
      <c r="BAO345" s="1"/>
      <c r="BAP345" s="1"/>
      <c r="BAQ345" s="1"/>
      <c r="BAR345" s="1"/>
      <c r="BAS345" s="1"/>
      <c r="BAT345" s="1"/>
      <c r="BAU345" s="1"/>
      <c r="BAV345" s="1"/>
      <c r="BAW345" s="1"/>
      <c r="BAX345" s="1"/>
      <c r="BAY345" s="1"/>
      <c r="BAZ345" s="1"/>
      <c r="BBA345" s="1"/>
      <c r="BBB345" s="1"/>
      <c r="BBC345" s="1"/>
      <c r="BBD345" s="1"/>
      <c r="BBE345" s="1"/>
      <c r="BBF345" s="1"/>
      <c r="BBG345" s="1"/>
      <c r="BBH345" s="1"/>
      <c r="BBI345" s="1"/>
      <c r="BBJ345" s="1"/>
      <c r="BBK345" s="1"/>
      <c r="BBL345" s="1"/>
      <c r="BBM345" s="1"/>
      <c r="BBN345" s="1"/>
      <c r="BBO345" s="1"/>
      <c r="BBP345" s="1"/>
      <c r="BBQ345" s="1"/>
      <c r="BBR345" s="1"/>
      <c r="BBS345" s="1"/>
      <c r="BBT345" s="1"/>
      <c r="BBU345" s="1"/>
      <c r="BBV345" s="1"/>
      <c r="BBW345" s="1"/>
      <c r="BBX345" s="1"/>
      <c r="BBY345" s="1"/>
      <c r="BBZ345" s="1"/>
      <c r="BCA345" s="1"/>
      <c r="BCB345" s="1"/>
      <c r="BCC345" s="1"/>
      <c r="BCD345" s="1"/>
      <c r="BCE345" s="1"/>
      <c r="BCF345" s="1"/>
      <c r="BCG345" s="1"/>
      <c r="BCH345" s="1"/>
      <c r="BCI345" s="1"/>
      <c r="BCJ345" s="1"/>
      <c r="BCK345" s="1"/>
      <c r="BCL345" s="1"/>
      <c r="BCM345" s="1"/>
      <c r="BCN345" s="1"/>
      <c r="BCO345" s="1"/>
      <c r="BCP345" s="1"/>
      <c r="BCQ345" s="1"/>
      <c r="BCR345" s="1"/>
      <c r="BCS345" s="1"/>
      <c r="BCT345" s="1"/>
      <c r="BCU345" s="1"/>
      <c r="BCV345" s="1"/>
      <c r="BCW345" s="1"/>
      <c r="BCX345" s="1"/>
      <c r="BCY345" s="1"/>
      <c r="BCZ345" s="1"/>
      <c r="BDA345" s="1"/>
      <c r="BDB345" s="1"/>
      <c r="BDC345" s="1"/>
      <c r="BDD345" s="1"/>
      <c r="BDE345" s="1"/>
      <c r="BDF345" s="1"/>
      <c r="BDG345" s="1"/>
      <c r="BDH345" s="1"/>
      <c r="BDI345" s="1"/>
      <c r="BDJ345" s="1"/>
      <c r="BDK345" s="1"/>
      <c r="BDL345" s="1"/>
    </row>
    <row r="346" spans="2:1468" s="10" customFormat="1" ht="16" x14ac:dyDescent="0.2">
      <c r="B346" s="11" t="s">
        <v>97</v>
      </c>
      <c r="C346" s="10">
        <v>24000</v>
      </c>
      <c r="E346" s="2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  <c r="OO346" s="1"/>
      <c r="OP346" s="1"/>
      <c r="OQ346" s="1"/>
      <c r="OR346" s="1"/>
      <c r="OS346" s="1"/>
      <c r="OT346" s="1"/>
      <c r="OU346" s="1"/>
      <c r="OV346" s="1"/>
      <c r="OW346" s="1"/>
      <c r="OX346" s="1"/>
      <c r="OY346" s="1"/>
      <c r="OZ346" s="1"/>
      <c r="PA346" s="1"/>
      <c r="PB346" s="1"/>
      <c r="PC346" s="1"/>
      <c r="PD346" s="1"/>
      <c r="PE346" s="1"/>
      <c r="PF346" s="1"/>
      <c r="PG346" s="1"/>
      <c r="PH346" s="1"/>
      <c r="PI346" s="1"/>
      <c r="PJ346" s="1"/>
      <c r="PK346" s="1"/>
      <c r="PL346" s="1"/>
      <c r="PM346" s="1"/>
      <c r="PN346" s="1"/>
      <c r="PO346" s="1"/>
      <c r="PP346" s="1"/>
      <c r="PQ346" s="1"/>
      <c r="PR346" s="1"/>
      <c r="PS346" s="1"/>
      <c r="PT346" s="1"/>
      <c r="PU346" s="1"/>
      <c r="PV346" s="1"/>
      <c r="PW346" s="1"/>
      <c r="PX346" s="1"/>
      <c r="PY346" s="1"/>
      <c r="PZ346" s="1"/>
      <c r="QA346" s="1"/>
      <c r="QB346" s="1"/>
      <c r="QC346" s="1"/>
      <c r="QD346" s="1"/>
      <c r="QE346" s="1"/>
      <c r="QF346" s="1"/>
      <c r="QG346" s="1"/>
      <c r="QH346" s="1"/>
      <c r="QI346" s="1"/>
      <c r="QJ346" s="1"/>
      <c r="QK346" s="1"/>
      <c r="QL346" s="1"/>
      <c r="QM346" s="1"/>
      <c r="QN346" s="1"/>
      <c r="QO346" s="1"/>
      <c r="QP346" s="1"/>
      <c r="QQ346" s="1"/>
      <c r="QR346" s="1"/>
      <c r="QS346" s="1"/>
      <c r="QT346" s="1"/>
      <c r="QU346" s="1"/>
      <c r="QV346" s="1"/>
      <c r="QW346" s="1"/>
      <c r="QX346" s="1"/>
      <c r="QY346" s="1"/>
      <c r="QZ346" s="1"/>
      <c r="RA346" s="1"/>
      <c r="RB346" s="1"/>
      <c r="RC346" s="1"/>
      <c r="RD346" s="1"/>
      <c r="RE346" s="1"/>
      <c r="RF346" s="1"/>
      <c r="RG346" s="1"/>
      <c r="RH346" s="1"/>
      <c r="RI346" s="1"/>
      <c r="RJ346" s="1"/>
      <c r="RK346" s="1"/>
      <c r="RL346" s="1"/>
      <c r="RM346" s="1"/>
      <c r="RN346" s="1"/>
      <c r="RO346" s="1"/>
      <c r="RP346" s="1"/>
      <c r="RQ346" s="1"/>
      <c r="RR346" s="1"/>
      <c r="RS346" s="1"/>
      <c r="RT346" s="1"/>
      <c r="RU346" s="1"/>
      <c r="RV346" s="1"/>
      <c r="RW346" s="1"/>
      <c r="RX346" s="1"/>
      <c r="RY346" s="1"/>
      <c r="RZ346" s="1"/>
      <c r="SA346" s="1"/>
      <c r="SB346" s="1"/>
      <c r="SC346" s="1"/>
      <c r="SD346" s="1"/>
      <c r="SE346" s="1"/>
      <c r="SF346" s="1"/>
      <c r="SG346" s="1"/>
      <c r="SH346" s="1"/>
      <c r="SI346" s="1"/>
      <c r="SJ346" s="1"/>
      <c r="SK346" s="1"/>
      <c r="SL346" s="1"/>
      <c r="SM346" s="1"/>
      <c r="SN346" s="1"/>
      <c r="SO346" s="1"/>
      <c r="SP346" s="1"/>
      <c r="SQ346" s="1"/>
      <c r="SR346" s="1"/>
      <c r="SS346" s="1"/>
      <c r="ST346" s="1"/>
      <c r="SU346" s="1"/>
      <c r="SV346" s="1"/>
      <c r="SW346" s="1"/>
      <c r="SX346" s="1"/>
      <c r="SY346" s="1"/>
      <c r="SZ346" s="1"/>
      <c r="TA346" s="1"/>
      <c r="TB346" s="1"/>
      <c r="TC346" s="1"/>
      <c r="TD346" s="1"/>
      <c r="TE346" s="1"/>
      <c r="TF346" s="1"/>
      <c r="TG346" s="1"/>
      <c r="TH346" s="1"/>
      <c r="TI346" s="1"/>
      <c r="TJ346" s="1"/>
      <c r="TK346" s="1"/>
      <c r="TL346" s="1"/>
      <c r="TM346" s="1"/>
      <c r="TN346" s="1"/>
      <c r="TO346" s="1"/>
      <c r="TP346" s="1"/>
      <c r="TQ346" s="1"/>
      <c r="TR346" s="1"/>
      <c r="TS346" s="1"/>
      <c r="TT346" s="1"/>
      <c r="TU346" s="1"/>
      <c r="TV346" s="1"/>
      <c r="TW346" s="1"/>
      <c r="TX346" s="1"/>
      <c r="TY346" s="1"/>
      <c r="TZ346" s="1"/>
      <c r="UA346" s="1"/>
      <c r="UB346" s="1"/>
      <c r="UC346" s="1"/>
      <c r="UD346" s="1"/>
      <c r="UE346" s="1"/>
      <c r="UF346" s="1"/>
      <c r="UG346" s="1"/>
      <c r="UH346" s="1"/>
      <c r="UI346" s="1"/>
      <c r="UJ346" s="1"/>
      <c r="UK346" s="1"/>
      <c r="UL346" s="1"/>
      <c r="UM346" s="1"/>
      <c r="UN346" s="1"/>
      <c r="UO346" s="1"/>
      <c r="UP346" s="1"/>
      <c r="UQ346" s="1"/>
      <c r="UR346" s="1"/>
      <c r="US346" s="1"/>
      <c r="UT346" s="1"/>
      <c r="UU346" s="1"/>
      <c r="UV346" s="1"/>
      <c r="UW346" s="1"/>
      <c r="UX346" s="1"/>
      <c r="UY346" s="1"/>
      <c r="UZ346" s="1"/>
      <c r="VA346" s="1"/>
      <c r="VB346" s="1"/>
      <c r="VC346" s="1"/>
      <c r="VD346" s="1"/>
      <c r="VE346" s="1"/>
      <c r="VF346" s="1"/>
      <c r="VG346" s="1"/>
      <c r="VH346" s="1"/>
      <c r="VI346" s="1"/>
      <c r="VJ346" s="1"/>
      <c r="VK346" s="1"/>
      <c r="VL346" s="1"/>
      <c r="VM346" s="1"/>
      <c r="VN346" s="1"/>
      <c r="VO346" s="1"/>
      <c r="VP346" s="1"/>
      <c r="VQ346" s="1"/>
      <c r="VR346" s="1"/>
      <c r="VS346" s="1"/>
      <c r="VT346" s="1"/>
      <c r="VU346" s="1"/>
      <c r="VV346" s="1"/>
      <c r="VW346" s="1"/>
      <c r="VX346" s="1"/>
      <c r="VY346" s="1"/>
      <c r="VZ346" s="1"/>
      <c r="WA346" s="1"/>
      <c r="WB346" s="1"/>
      <c r="WC346" s="1"/>
      <c r="WD346" s="1"/>
      <c r="WE346" s="1"/>
      <c r="WF346" s="1"/>
      <c r="WG346" s="1"/>
      <c r="WH346" s="1"/>
      <c r="WI346" s="1"/>
      <c r="WJ346" s="1"/>
      <c r="WK346" s="1"/>
      <c r="WL346" s="1"/>
      <c r="WM346" s="1"/>
      <c r="WN346" s="1"/>
      <c r="WO346" s="1"/>
      <c r="WP346" s="1"/>
      <c r="WQ346" s="1"/>
      <c r="WR346" s="1"/>
      <c r="WS346" s="1"/>
      <c r="WT346" s="1"/>
      <c r="WU346" s="1"/>
      <c r="WV346" s="1"/>
      <c r="WW346" s="1"/>
      <c r="WX346" s="1"/>
      <c r="WY346" s="1"/>
      <c r="WZ346" s="1"/>
      <c r="XA346" s="1"/>
      <c r="XB346" s="1"/>
      <c r="XC346" s="1"/>
      <c r="XD346" s="1"/>
      <c r="XE346" s="1"/>
      <c r="XF346" s="1"/>
      <c r="XG346" s="1"/>
      <c r="XH346" s="1"/>
      <c r="XI346" s="1"/>
      <c r="XJ346" s="1"/>
      <c r="XK346" s="1"/>
      <c r="XL346" s="1"/>
      <c r="XM346" s="1"/>
      <c r="XN346" s="1"/>
      <c r="XO346" s="1"/>
      <c r="XP346" s="1"/>
      <c r="XQ346" s="1"/>
      <c r="XR346" s="1"/>
      <c r="XS346" s="1"/>
      <c r="XT346" s="1"/>
      <c r="XU346" s="1"/>
      <c r="XV346" s="1"/>
      <c r="XW346" s="1"/>
      <c r="XX346" s="1"/>
      <c r="XY346" s="1"/>
      <c r="XZ346" s="1"/>
      <c r="YA346" s="1"/>
      <c r="YB346" s="1"/>
      <c r="YC346" s="1"/>
      <c r="YD346" s="1"/>
      <c r="YE346" s="1"/>
      <c r="YF346" s="1"/>
      <c r="YG346" s="1"/>
      <c r="YH346" s="1"/>
      <c r="YI346" s="1"/>
      <c r="YJ346" s="1"/>
      <c r="YK346" s="1"/>
      <c r="YL346" s="1"/>
      <c r="YM346" s="1"/>
      <c r="YN346" s="1"/>
      <c r="YO346" s="1"/>
      <c r="YP346" s="1"/>
      <c r="YQ346" s="1"/>
      <c r="YR346" s="1"/>
      <c r="YS346" s="1"/>
      <c r="YT346" s="1"/>
      <c r="YU346" s="1"/>
      <c r="YV346" s="1"/>
      <c r="YW346" s="1"/>
      <c r="YX346" s="1"/>
      <c r="YY346" s="1"/>
      <c r="YZ346" s="1"/>
      <c r="ZA346" s="1"/>
      <c r="ZB346" s="1"/>
      <c r="ZC346" s="1"/>
      <c r="ZD346" s="1"/>
      <c r="ZE346" s="1"/>
      <c r="ZF346" s="1"/>
      <c r="ZG346" s="1"/>
      <c r="ZH346" s="1"/>
      <c r="ZI346" s="1"/>
      <c r="ZJ346" s="1"/>
      <c r="ZK346" s="1"/>
      <c r="ZL346" s="1"/>
      <c r="ZM346" s="1"/>
      <c r="ZN346" s="1"/>
      <c r="ZO346" s="1"/>
      <c r="ZP346" s="1"/>
      <c r="ZQ346" s="1"/>
      <c r="ZR346" s="1"/>
      <c r="ZS346" s="1"/>
      <c r="ZT346" s="1"/>
      <c r="ZU346" s="1"/>
      <c r="ZV346" s="1"/>
      <c r="ZW346" s="1"/>
      <c r="ZX346" s="1"/>
      <c r="ZY346" s="1"/>
      <c r="ZZ346" s="1"/>
      <c r="AAA346" s="1"/>
      <c r="AAB346" s="1"/>
      <c r="AAC346" s="1"/>
      <c r="AAD346" s="1"/>
      <c r="AAE346" s="1"/>
      <c r="AAF346" s="1"/>
      <c r="AAG346" s="1"/>
      <c r="AAH346" s="1"/>
      <c r="AAI346" s="1"/>
      <c r="AAJ346" s="1"/>
      <c r="AAK346" s="1"/>
      <c r="AAL346" s="1"/>
      <c r="AAM346" s="1"/>
      <c r="AAN346" s="1"/>
      <c r="AAO346" s="1"/>
      <c r="AAP346" s="1"/>
      <c r="AAQ346" s="1"/>
      <c r="AAR346" s="1"/>
      <c r="AAS346" s="1"/>
      <c r="AAT346" s="1"/>
      <c r="AAU346" s="1"/>
      <c r="AAV346" s="1"/>
      <c r="AAW346" s="1"/>
      <c r="AAX346" s="1"/>
      <c r="AAY346" s="1"/>
      <c r="AAZ346" s="1"/>
      <c r="ABA346" s="1"/>
      <c r="ABB346" s="1"/>
      <c r="ABC346" s="1"/>
      <c r="ABD346" s="1"/>
      <c r="ABE346" s="1"/>
      <c r="ABF346" s="1"/>
      <c r="ABG346" s="1"/>
      <c r="ABH346" s="1"/>
      <c r="ABI346" s="1"/>
      <c r="ABJ346" s="1"/>
      <c r="ABK346" s="1"/>
      <c r="ABL346" s="1"/>
      <c r="ABM346" s="1"/>
      <c r="ABN346" s="1"/>
      <c r="ABO346" s="1"/>
      <c r="ABP346" s="1"/>
      <c r="ABQ346" s="1"/>
      <c r="ABR346" s="1"/>
      <c r="ABS346" s="1"/>
      <c r="ABT346" s="1"/>
      <c r="ABU346" s="1"/>
      <c r="ABV346" s="1"/>
      <c r="ABW346" s="1"/>
      <c r="ABX346" s="1"/>
      <c r="ABY346" s="1"/>
      <c r="ABZ346" s="1"/>
      <c r="ACA346" s="1"/>
      <c r="ACB346" s="1"/>
      <c r="ACC346" s="1"/>
      <c r="ACD346" s="1"/>
      <c r="ACE346" s="1"/>
      <c r="ACF346" s="1"/>
      <c r="ACG346" s="1"/>
      <c r="ACH346" s="1"/>
      <c r="ACI346" s="1"/>
      <c r="ACJ346" s="1"/>
      <c r="ACK346" s="1"/>
      <c r="ACL346" s="1"/>
      <c r="ACM346" s="1"/>
      <c r="ACN346" s="1"/>
      <c r="ACO346" s="1"/>
      <c r="ACP346" s="1"/>
      <c r="ACQ346" s="1"/>
      <c r="ACR346" s="1"/>
      <c r="ACS346" s="1"/>
      <c r="ACT346" s="1"/>
      <c r="ACU346" s="1"/>
      <c r="ACV346" s="1"/>
      <c r="ACW346" s="1"/>
      <c r="ACX346" s="1"/>
      <c r="ACY346" s="1"/>
      <c r="ACZ346" s="1"/>
      <c r="ADA346" s="1"/>
      <c r="ADB346" s="1"/>
      <c r="ADC346" s="1"/>
      <c r="ADD346" s="1"/>
      <c r="ADE346" s="1"/>
      <c r="ADF346" s="1"/>
      <c r="ADG346" s="1"/>
      <c r="ADH346" s="1"/>
      <c r="ADI346" s="1"/>
      <c r="ADJ346" s="1"/>
      <c r="ADK346" s="1"/>
      <c r="ADL346" s="1"/>
      <c r="ADM346" s="1"/>
      <c r="ADN346" s="1"/>
      <c r="ADO346" s="1"/>
      <c r="ADP346" s="1"/>
      <c r="ADQ346" s="1"/>
      <c r="ADR346" s="1"/>
      <c r="ADS346" s="1"/>
      <c r="ADT346" s="1"/>
      <c r="ADU346" s="1"/>
      <c r="ADV346" s="1"/>
      <c r="ADW346" s="1"/>
      <c r="ADX346" s="1"/>
      <c r="ADY346" s="1"/>
      <c r="ADZ346" s="1"/>
      <c r="AEA346" s="1"/>
      <c r="AEB346" s="1"/>
      <c r="AEC346" s="1"/>
      <c r="AED346" s="1"/>
      <c r="AEE346" s="1"/>
      <c r="AEF346" s="1"/>
      <c r="AEG346" s="1"/>
      <c r="AEH346" s="1"/>
      <c r="AEI346" s="1"/>
      <c r="AEJ346" s="1"/>
      <c r="AEK346" s="1"/>
      <c r="AEL346" s="1"/>
      <c r="AEM346" s="1"/>
      <c r="AEN346" s="1"/>
      <c r="AEO346" s="1"/>
      <c r="AEP346" s="1"/>
      <c r="AEQ346" s="1"/>
      <c r="AER346" s="1"/>
      <c r="AES346" s="1"/>
      <c r="AET346" s="1"/>
      <c r="AEU346" s="1"/>
      <c r="AEV346" s="1"/>
      <c r="AEW346" s="1"/>
      <c r="AEX346" s="1"/>
      <c r="AEY346" s="1"/>
      <c r="AEZ346" s="1"/>
      <c r="AFA346" s="1"/>
      <c r="AFB346" s="1"/>
      <c r="AFC346" s="1"/>
      <c r="AFD346" s="1"/>
      <c r="AFE346" s="1"/>
      <c r="AFF346" s="1"/>
      <c r="AFG346" s="1"/>
      <c r="AFH346" s="1"/>
      <c r="AFI346" s="1"/>
      <c r="AFJ346" s="1"/>
      <c r="AFK346" s="1"/>
      <c r="AFL346" s="1"/>
      <c r="AFM346" s="1"/>
      <c r="AFN346" s="1"/>
      <c r="AFO346" s="1"/>
      <c r="AFP346" s="1"/>
      <c r="AFQ346" s="1"/>
      <c r="AFR346" s="1"/>
      <c r="AFS346" s="1"/>
      <c r="AFT346" s="1"/>
      <c r="AFU346" s="1"/>
      <c r="AFV346" s="1"/>
      <c r="AFW346" s="1"/>
      <c r="AFX346" s="1"/>
      <c r="AFY346" s="1"/>
      <c r="AFZ346" s="1"/>
      <c r="AGA346" s="1"/>
      <c r="AGB346" s="1"/>
      <c r="AGC346" s="1"/>
      <c r="AGD346" s="1"/>
      <c r="AGE346" s="1"/>
      <c r="AGF346" s="1"/>
      <c r="AGG346" s="1"/>
      <c r="AGH346" s="1"/>
      <c r="AGI346" s="1"/>
      <c r="AGJ346" s="1"/>
      <c r="AGK346" s="1"/>
      <c r="AGL346" s="1"/>
      <c r="AGM346" s="1"/>
      <c r="AGN346" s="1"/>
      <c r="AGO346" s="1"/>
      <c r="AGP346" s="1"/>
      <c r="AGQ346" s="1"/>
      <c r="AGR346" s="1"/>
      <c r="AGS346" s="1"/>
      <c r="AGT346" s="1"/>
      <c r="AGU346" s="1"/>
      <c r="AGV346" s="1"/>
      <c r="AGW346" s="1"/>
      <c r="AGX346" s="1"/>
      <c r="AGY346" s="1"/>
      <c r="AGZ346" s="1"/>
      <c r="AHA346" s="1"/>
      <c r="AHB346" s="1"/>
      <c r="AHC346" s="1"/>
      <c r="AHD346" s="1"/>
      <c r="AHE346" s="1"/>
      <c r="AHF346" s="1"/>
      <c r="AHG346" s="1"/>
      <c r="AHH346" s="1"/>
      <c r="AHI346" s="1"/>
      <c r="AHJ346" s="1"/>
      <c r="AHK346" s="1"/>
      <c r="AHL346" s="1"/>
      <c r="AHM346" s="1"/>
      <c r="AHN346" s="1"/>
      <c r="AHO346" s="1"/>
      <c r="AHP346" s="1"/>
      <c r="AHQ346" s="1"/>
      <c r="AHR346" s="1"/>
      <c r="AHS346" s="1"/>
      <c r="AHT346" s="1"/>
      <c r="AHU346" s="1"/>
      <c r="AHV346" s="1"/>
      <c r="AHW346" s="1"/>
      <c r="AHX346" s="1"/>
      <c r="AHY346" s="1"/>
      <c r="AHZ346" s="1"/>
      <c r="AIA346" s="1"/>
      <c r="AIB346" s="1"/>
      <c r="AIC346" s="1"/>
      <c r="AID346" s="1"/>
      <c r="AIE346" s="1"/>
      <c r="AIF346" s="1"/>
      <c r="AIG346" s="1"/>
      <c r="AIH346" s="1"/>
      <c r="AII346" s="1"/>
      <c r="AIJ346" s="1"/>
      <c r="AIK346" s="1"/>
      <c r="AIL346" s="1"/>
      <c r="AIM346" s="1"/>
      <c r="AIN346" s="1"/>
      <c r="AIO346" s="1"/>
      <c r="AIP346" s="1"/>
      <c r="AIQ346" s="1"/>
      <c r="AIR346" s="1"/>
      <c r="AIS346" s="1"/>
      <c r="AIT346" s="1"/>
      <c r="AIU346" s="1"/>
      <c r="AIV346" s="1"/>
      <c r="AIW346" s="1"/>
      <c r="AIX346" s="1"/>
      <c r="AIY346" s="1"/>
      <c r="AIZ346" s="1"/>
      <c r="AJA346" s="1"/>
      <c r="AJB346" s="1"/>
      <c r="AJC346" s="1"/>
      <c r="AJD346" s="1"/>
      <c r="AJE346" s="1"/>
      <c r="AJF346" s="1"/>
      <c r="AJG346" s="1"/>
      <c r="AJH346" s="1"/>
      <c r="AJI346" s="1"/>
      <c r="AJJ346" s="1"/>
      <c r="AJK346" s="1"/>
      <c r="AJL346" s="1"/>
      <c r="AJM346" s="1"/>
      <c r="AJN346" s="1"/>
      <c r="AJO346" s="1"/>
      <c r="AJP346" s="1"/>
      <c r="AJQ346" s="1"/>
      <c r="AJR346" s="1"/>
      <c r="AJS346" s="1"/>
      <c r="AJT346" s="1"/>
      <c r="AJU346" s="1"/>
      <c r="AJV346" s="1"/>
      <c r="AJW346" s="1"/>
      <c r="AJX346" s="1"/>
      <c r="AJY346" s="1"/>
      <c r="AJZ346" s="1"/>
      <c r="AKA346" s="1"/>
      <c r="AKB346" s="1"/>
      <c r="AKC346" s="1"/>
      <c r="AKD346" s="1"/>
      <c r="AKE346" s="1"/>
      <c r="AKF346" s="1"/>
      <c r="AKG346" s="1"/>
      <c r="AKH346" s="1"/>
      <c r="AKI346" s="1"/>
      <c r="AKJ346" s="1"/>
      <c r="AKK346" s="1"/>
      <c r="AKL346" s="1"/>
      <c r="AKM346" s="1"/>
      <c r="AKN346" s="1"/>
      <c r="AKO346" s="1"/>
      <c r="AKP346" s="1"/>
      <c r="AKQ346" s="1"/>
      <c r="AKR346" s="1"/>
      <c r="AKS346" s="1"/>
      <c r="AKT346" s="1"/>
      <c r="AKU346" s="1"/>
      <c r="AKV346" s="1"/>
      <c r="AKW346" s="1"/>
      <c r="AKX346" s="1"/>
      <c r="AKY346" s="1"/>
      <c r="AKZ346" s="1"/>
      <c r="ALA346" s="1"/>
      <c r="ALB346" s="1"/>
      <c r="ALC346" s="1"/>
      <c r="ALD346" s="1"/>
      <c r="ALE346" s="1"/>
      <c r="ALF346" s="1"/>
      <c r="ALG346" s="1"/>
      <c r="ALH346" s="1"/>
      <c r="ALI346" s="1"/>
      <c r="ALJ346" s="1"/>
      <c r="ALK346" s="1"/>
      <c r="ALL346" s="1"/>
      <c r="ALM346" s="1"/>
      <c r="ALN346" s="1"/>
      <c r="ALO346" s="1"/>
      <c r="ALP346" s="1"/>
      <c r="ALQ346" s="1"/>
      <c r="ALR346" s="1"/>
      <c r="ALS346" s="1"/>
      <c r="ALT346" s="1"/>
      <c r="ALU346" s="1"/>
      <c r="ALV346" s="1"/>
      <c r="ALW346" s="1"/>
      <c r="ALX346" s="1"/>
      <c r="ALY346" s="1"/>
      <c r="ALZ346" s="1"/>
      <c r="AMA346" s="1"/>
      <c r="AMB346" s="1"/>
      <c r="AMC346" s="1"/>
      <c r="AMD346" s="1"/>
      <c r="AME346" s="1"/>
      <c r="AMF346" s="1"/>
      <c r="AMG346" s="1"/>
      <c r="AMH346" s="1"/>
      <c r="AMI346" s="1"/>
      <c r="AMJ346" s="1"/>
      <c r="AMK346" s="1"/>
      <c r="AML346" s="1"/>
      <c r="AMM346" s="1"/>
      <c r="AMN346" s="1"/>
      <c r="AMO346" s="1"/>
      <c r="AMP346" s="1"/>
      <c r="AMQ346" s="1"/>
      <c r="AMR346" s="1"/>
      <c r="AMS346" s="1"/>
      <c r="AMT346" s="1"/>
      <c r="AMU346" s="1"/>
      <c r="AMV346" s="1"/>
      <c r="AMW346" s="1"/>
      <c r="AMX346" s="1"/>
      <c r="AMY346" s="1"/>
      <c r="AMZ346" s="1"/>
      <c r="ANA346" s="1"/>
      <c r="ANB346" s="1"/>
      <c r="ANC346" s="1"/>
      <c r="AND346" s="1"/>
      <c r="ANE346" s="1"/>
      <c r="ANF346" s="1"/>
      <c r="ANG346" s="1"/>
      <c r="ANH346" s="1"/>
      <c r="ANI346" s="1"/>
      <c r="ANJ346" s="1"/>
      <c r="ANK346" s="1"/>
      <c r="ANL346" s="1"/>
      <c r="ANM346" s="1"/>
      <c r="ANN346" s="1"/>
      <c r="ANO346" s="1"/>
      <c r="ANP346" s="1"/>
      <c r="ANQ346" s="1"/>
      <c r="ANR346" s="1"/>
      <c r="ANS346" s="1"/>
      <c r="ANT346" s="1"/>
      <c r="ANU346" s="1"/>
      <c r="ANV346" s="1"/>
      <c r="ANW346" s="1"/>
      <c r="ANX346" s="1"/>
      <c r="ANY346" s="1"/>
      <c r="ANZ346" s="1"/>
      <c r="AOA346" s="1"/>
      <c r="AOB346" s="1"/>
      <c r="AOC346" s="1"/>
      <c r="AOD346" s="1"/>
      <c r="AOE346" s="1"/>
      <c r="AOF346" s="1"/>
      <c r="AOG346" s="1"/>
      <c r="AOH346" s="1"/>
      <c r="AOI346" s="1"/>
      <c r="AOJ346" s="1"/>
      <c r="AOK346" s="1"/>
      <c r="AOL346" s="1"/>
      <c r="AOM346" s="1"/>
      <c r="AON346" s="1"/>
      <c r="AOO346" s="1"/>
      <c r="AOP346" s="1"/>
      <c r="AOQ346" s="1"/>
      <c r="AOR346" s="1"/>
      <c r="AOS346" s="1"/>
      <c r="AOT346" s="1"/>
      <c r="AOU346" s="1"/>
      <c r="AOV346" s="1"/>
      <c r="AOW346" s="1"/>
      <c r="AOX346" s="1"/>
      <c r="AOY346" s="1"/>
      <c r="AOZ346" s="1"/>
      <c r="APA346" s="1"/>
      <c r="APB346" s="1"/>
      <c r="APC346" s="1"/>
      <c r="APD346" s="1"/>
      <c r="APE346" s="1"/>
      <c r="APF346" s="1"/>
      <c r="APG346" s="1"/>
      <c r="APH346" s="1"/>
      <c r="API346" s="1"/>
      <c r="APJ346" s="1"/>
      <c r="APK346" s="1"/>
      <c r="APL346" s="1"/>
      <c r="APM346" s="1"/>
      <c r="APN346" s="1"/>
      <c r="APO346" s="1"/>
      <c r="APP346" s="1"/>
      <c r="APQ346" s="1"/>
      <c r="APR346" s="1"/>
      <c r="APS346" s="1"/>
      <c r="APT346" s="1"/>
      <c r="APU346" s="1"/>
      <c r="APV346" s="1"/>
      <c r="APW346" s="1"/>
      <c r="APX346" s="1"/>
      <c r="APY346" s="1"/>
      <c r="APZ346" s="1"/>
      <c r="AQA346" s="1"/>
      <c r="AQB346" s="1"/>
      <c r="AQC346" s="1"/>
      <c r="AQD346" s="1"/>
      <c r="AQE346" s="1"/>
      <c r="AQF346" s="1"/>
      <c r="AQG346" s="1"/>
      <c r="AQH346" s="1"/>
      <c r="AQI346" s="1"/>
      <c r="AQJ346" s="1"/>
      <c r="AQK346" s="1"/>
      <c r="AQL346" s="1"/>
      <c r="AQM346" s="1"/>
      <c r="AQN346" s="1"/>
      <c r="AQO346" s="1"/>
      <c r="AQP346" s="1"/>
      <c r="AQQ346" s="1"/>
      <c r="AQR346" s="1"/>
      <c r="AQS346" s="1"/>
      <c r="AQT346" s="1"/>
      <c r="AQU346" s="1"/>
      <c r="AQV346" s="1"/>
      <c r="AQW346" s="1"/>
      <c r="AQX346" s="1"/>
      <c r="AQY346" s="1"/>
      <c r="AQZ346" s="1"/>
      <c r="ARA346" s="1"/>
      <c r="ARB346" s="1"/>
      <c r="ARC346" s="1"/>
      <c r="ARD346" s="1"/>
      <c r="ARE346" s="1"/>
      <c r="ARF346" s="1"/>
      <c r="ARG346" s="1"/>
      <c r="ARH346" s="1"/>
      <c r="ARI346" s="1"/>
      <c r="ARJ346" s="1"/>
      <c r="ARK346" s="1"/>
      <c r="ARL346" s="1"/>
      <c r="ARM346" s="1"/>
      <c r="ARN346" s="1"/>
      <c r="ARO346" s="1"/>
      <c r="ARP346" s="1"/>
      <c r="ARQ346" s="1"/>
      <c r="ARR346" s="1"/>
      <c r="ARS346" s="1"/>
      <c r="ART346" s="1"/>
      <c r="ARU346" s="1"/>
      <c r="ARV346" s="1"/>
      <c r="ARW346" s="1"/>
      <c r="ARX346" s="1"/>
      <c r="ARY346" s="1"/>
      <c r="ARZ346" s="1"/>
      <c r="ASA346" s="1"/>
      <c r="ASB346" s="1"/>
      <c r="ASC346" s="1"/>
      <c r="ASD346" s="1"/>
      <c r="ASE346" s="1"/>
      <c r="ASF346" s="1"/>
      <c r="ASG346" s="1"/>
      <c r="ASH346" s="1"/>
      <c r="ASI346" s="1"/>
      <c r="ASJ346" s="1"/>
      <c r="ASK346" s="1"/>
      <c r="ASL346" s="1"/>
      <c r="ASM346" s="1"/>
      <c r="ASN346" s="1"/>
      <c r="ASO346" s="1"/>
      <c r="ASP346" s="1"/>
      <c r="ASQ346" s="1"/>
      <c r="ASR346" s="1"/>
      <c r="ASS346" s="1"/>
      <c r="AST346" s="1"/>
      <c r="ASU346" s="1"/>
      <c r="ASV346" s="1"/>
      <c r="ASW346" s="1"/>
      <c r="ASX346" s="1"/>
      <c r="ASY346" s="1"/>
      <c r="ASZ346" s="1"/>
      <c r="ATA346" s="1"/>
      <c r="ATB346" s="1"/>
      <c r="ATC346" s="1"/>
      <c r="ATD346" s="1"/>
      <c r="ATE346" s="1"/>
      <c r="ATF346" s="1"/>
      <c r="ATG346" s="1"/>
      <c r="ATH346" s="1"/>
      <c r="ATI346" s="1"/>
      <c r="ATJ346" s="1"/>
      <c r="ATK346" s="1"/>
      <c r="ATL346" s="1"/>
      <c r="ATM346" s="1"/>
      <c r="ATN346" s="1"/>
      <c r="ATO346" s="1"/>
      <c r="ATP346" s="1"/>
      <c r="ATQ346" s="1"/>
      <c r="ATR346" s="1"/>
      <c r="ATS346" s="1"/>
      <c r="ATT346" s="1"/>
      <c r="ATU346" s="1"/>
      <c r="ATV346" s="1"/>
      <c r="ATW346" s="1"/>
      <c r="ATX346" s="1"/>
      <c r="ATY346" s="1"/>
      <c r="ATZ346" s="1"/>
      <c r="AUA346" s="1"/>
      <c r="AUB346" s="1"/>
      <c r="AUC346" s="1"/>
      <c r="AUD346" s="1"/>
      <c r="AUE346" s="1"/>
      <c r="AUF346" s="1"/>
      <c r="AUG346" s="1"/>
      <c r="AUH346" s="1"/>
      <c r="AUI346" s="1"/>
      <c r="AUJ346" s="1"/>
      <c r="AUK346" s="1"/>
      <c r="AUL346" s="1"/>
      <c r="AUM346" s="1"/>
      <c r="AUN346" s="1"/>
      <c r="AUO346" s="1"/>
      <c r="AUP346" s="1"/>
      <c r="AUQ346" s="1"/>
      <c r="AUR346" s="1"/>
      <c r="AUS346" s="1"/>
      <c r="AUT346" s="1"/>
      <c r="AUU346" s="1"/>
      <c r="AUV346" s="1"/>
      <c r="AUW346" s="1"/>
      <c r="AUX346" s="1"/>
      <c r="AUY346" s="1"/>
      <c r="AUZ346" s="1"/>
      <c r="AVA346" s="1"/>
      <c r="AVB346" s="1"/>
      <c r="AVC346" s="1"/>
      <c r="AVD346" s="1"/>
      <c r="AVE346" s="1"/>
      <c r="AVF346" s="1"/>
      <c r="AVG346" s="1"/>
      <c r="AVH346" s="1"/>
      <c r="AVI346" s="1"/>
      <c r="AVJ346" s="1"/>
      <c r="AVK346" s="1"/>
      <c r="AVL346" s="1"/>
      <c r="AVM346" s="1"/>
      <c r="AVN346" s="1"/>
      <c r="AVO346" s="1"/>
      <c r="AVP346" s="1"/>
      <c r="AVQ346" s="1"/>
      <c r="AVR346" s="1"/>
      <c r="AVS346" s="1"/>
      <c r="AVT346" s="1"/>
      <c r="AVU346" s="1"/>
      <c r="AVV346" s="1"/>
      <c r="AVW346" s="1"/>
      <c r="AVX346" s="1"/>
      <c r="AVY346" s="1"/>
      <c r="AVZ346" s="1"/>
      <c r="AWA346" s="1"/>
      <c r="AWB346" s="1"/>
      <c r="AWC346" s="1"/>
      <c r="AWD346" s="1"/>
      <c r="AWE346" s="1"/>
      <c r="AWF346" s="1"/>
      <c r="AWG346" s="1"/>
      <c r="AWH346" s="1"/>
      <c r="AWI346" s="1"/>
      <c r="AWJ346" s="1"/>
      <c r="AWK346" s="1"/>
      <c r="AWL346" s="1"/>
      <c r="AWM346" s="1"/>
      <c r="AWN346" s="1"/>
      <c r="AWO346" s="1"/>
      <c r="AWP346" s="1"/>
      <c r="AWQ346" s="1"/>
      <c r="AWR346" s="1"/>
      <c r="AWS346" s="1"/>
      <c r="AWT346" s="1"/>
      <c r="AWU346" s="1"/>
      <c r="AWV346" s="1"/>
      <c r="AWW346" s="1"/>
      <c r="AWX346" s="1"/>
      <c r="AWY346" s="1"/>
      <c r="AWZ346" s="1"/>
      <c r="AXA346" s="1"/>
      <c r="AXB346" s="1"/>
      <c r="AXC346" s="1"/>
      <c r="AXD346" s="1"/>
      <c r="AXE346" s="1"/>
      <c r="AXF346" s="1"/>
      <c r="AXG346" s="1"/>
      <c r="AXH346" s="1"/>
      <c r="AXI346" s="1"/>
      <c r="AXJ346" s="1"/>
      <c r="AXK346" s="1"/>
      <c r="AXL346" s="1"/>
      <c r="AXM346" s="1"/>
      <c r="AXN346" s="1"/>
      <c r="AXO346" s="1"/>
      <c r="AXP346" s="1"/>
      <c r="AXQ346" s="1"/>
      <c r="AXR346" s="1"/>
      <c r="AXS346" s="1"/>
      <c r="AXT346" s="1"/>
      <c r="AXU346" s="1"/>
      <c r="AXV346" s="1"/>
      <c r="AXW346" s="1"/>
      <c r="AXX346" s="1"/>
      <c r="AXY346" s="1"/>
      <c r="AXZ346" s="1"/>
      <c r="AYA346" s="1"/>
      <c r="AYB346" s="1"/>
      <c r="AYC346" s="1"/>
      <c r="AYD346" s="1"/>
      <c r="AYE346" s="1"/>
      <c r="AYF346" s="1"/>
      <c r="AYG346" s="1"/>
      <c r="AYH346" s="1"/>
      <c r="AYI346" s="1"/>
      <c r="AYJ346" s="1"/>
      <c r="AYK346" s="1"/>
      <c r="AYL346" s="1"/>
      <c r="AYM346" s="1"/>
      <c r="AYN346" s="1"/>
      <c r="AYO346" s="1"/>
      <c r="AYP346" s="1"/>
      <c r="AYQ346" s="1"/>
      <c r="AYR346" s="1"/>
      <c r="AYS346" s="1"/>
      <c r="AYT346" s="1"/>
      <c r="AYU346" s="1"/>
      <c r="AYV346" s="1"/>
      <c r="AYW346" s="1"/>
      <c r="AYX346" s="1"/>
      <c r="AYY346" s="1"/>
      <c r="AYZ346" s="1"/>
      <c r="AZA346" s="1"/>
      <c r="AZB346" s="1"/>
      <c r="AZC346" s="1"/>
      <c r="AZD346" s="1"/>
      <c r="AZE346" s="1"/>
      <c r="AZF346" s="1"/>
      <c r="AZG346" s="1"/>
      <c r="AZH346" s="1"/>
      <c r="AZI346" s="1"/>
      <c r="AZJ346" s="1"/>
      <c r="AZK346" s="1"/>
      <c r="AZL346" s="1"/>
      <c r="AZM346" s="1"/>
      <c r="AZN346" s="1"/>
      <c r="AZO346" s="1"/>
      <c r="AZP346" s="1"/>
      <c r="AZQ346" s="1"/>
      <c r="AZR346" s="1"/>
      <c r="AZS346" s="1"/>
      <c r="AZT346" s="1"/>
      <c r="AZU346" s="1"/>
      <c r="AZV346" s="1"/>
      <c r="AZW346" s="1"/>
      <c r="AZX346" s="1"/>
      <c r="AZY346" s="1"/>
      <c r="AZZ346" s="1"/>
      <c r="BAA346" s="1"/>
      <c r="BAB346" s="1"/>
      <c r="BAC346" s="1"/>
      <c r="BAD346" s="1"/>
      <c r="BAE346" s="1"/>
      <c r="BAF346" s="1"/>
      <c r="BAG346" s="1"/>
      <c r="BAH346" s="1"/>
      <c r="BAI346" s="1"/>
      <c r="BAJ346" s="1"/>
      <c r="BAK346" s="1"/>
      <c r="BAL346" s="1"/>
      <c r="BAM346" s="1"/>
      <c r="BAN346" s="1"/>
      <c r="BAO346" s="1"/>
      <c r="BAP346" s="1"/>
      <c r="BAQ346" s="1"/>
      <c r="BAR346" s="1"/>
      <c r="BAS346" s="1"/>
      <c r="BAT346" s="1"/>
      <c r="BAU346" s="1"/>
      <c r="BAV346" s="1"/>
      <c r="BAW346" s="1"/>
      <c r="BAX346" s="1"/>
      <c r="BAY346" s="1"/>
      <c r="BAZ346" s="1"/>
      <c r="BBA346" s="1"/>
      <c r="BBB346" s="1"/>
      <c r="BBC346" s="1"/>
      <c r="BBD346" s="1"/>
      <c r="BBE346" s="1"/>
      <c r="BBF346" s="1"/>
      <c r="BBG346" s="1"/>
      <c r="BBH346" s="1"/>
      <c r="BBI346" s="1"/>
      <c r="BBJ346" s="1"/>
      <c r="BBK346" s="1"/>
      <c r="BBL346" s="1"/>
      <c r="BBM346" s="1"/>
      <c r="BBN346" s="1"/>
      <c r="BBO346" s="1"/>
      <c r="BBP346" s="1"/>
      <c r="BBQ346" s="1"/>
      <c r="BBR346" s="1"/>
      <c r="BBS346" s="1"/>
      <c r="BBT346" s="1"/>
      <c r="BBU346" s="1"/>
      <c r="BBV346" s="1"/>
      <c r="BBW346" s="1"/>
      <c r="BBX346" s="1"/>
      <c r="BBY346" s="1"/>
      <c r="BBZ346" s="1"/>
      <c r="BCA346" s="1"/>
      <c r="BCB346" s="1"/>
      <c r="BCC346" s="1"/>
      <c r="BCD346" s="1"/>
      <c r="BCE346" s="1"/>
      <c r="BCF346" s="1"/>
      <c r="BCG346" s="1"/>
      <c r="BCH346" s="1"/>
      <c r="BCI346" s="1"/>
      <c r="BCJ346" s="1"/>
      <c r="BCK346" s="1"/>
      <c r="BCL346" s="1"/>
      <c r="BCM346" s="1"/>
      <c r="BCN346" s="1"/>
      <c r="BCO346" s="1"/>
      <c r="BCP346" s="1"/>
      <c r="BCQ346" s="1"/>
      <c r="BCR346" s="1"/>
      <c r="BCS346" s="1"/>
      <c r="BCT346" s="1"/>
      <c r="BCU346" s="1"/>
      <c r="BCV346" s="1"/>
      <c r="BCW346" s="1"/>
      <c r="BCX346" s="1"/>
      <c r="BCY346" s="1"/>
      <c r="BCZ346" s="1"/>
      <c r="BDA346" s="1"/>
      <c r="BDB346" s="1"/>
      <c r="BDC346" s="1"/>
      <c r="BDD346" s="1"/>
      <c r="BDE346" s="1"/>
      <c r="BDF346" s="1"/>
      <c r="BDG346" s="1"/>
      <c r="BDH346" s="1"/>
      <c r="BDI346" s="1"/>
      <c r="BDJ346" s="1"/>
      <c r="BDK346" s="1"/>
      <c r="BDL346" s="1"/>
    </row>
    <row r="347" spans="2:1468" s="10" customFormat="1" ht="32" x14ac:dyDescent="0.2">
      <c r="B347" s="11" t="s">
        <v>98</v>
      </c>
      <c r="C347" s="10">
        <v>24500</v>
      </c>
      <c r="E347" s="2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  <c r="OO347" s="1"/>
      <c r="OP347" s="1"/>
      <c r="OQ347" s="1"/>
      <c r="OR347" s="1"/>
      <c r="OS347" s="1"/>
      <c r="OT347" s="1"/>
      <c r="OU347" s="1"/>
      <c r="OV347" s="1"/>
      <c r="OW347" s="1"/>
      <c r="OX347" s="1"/>
      <c r="OY347" s="1"/>
      <c r="OZ347" s="1"/>
      <c r="PA347" s="1"/>
      <c r="PB347" s="1"/>
      <c r="PC347" s="1"/>
      <c r="PD347" s="1"/>
      <c r="PE347" s="1"/>
      <c r="PF347" s="1"/>
      <c r="PG347" s="1"/>
      <c r="PH347" s="1"/>
      <c r="PI347" s="1"/>
      <c r="PJ347" s="1"/>
      <c r="PK347" s="1"/>
      <c r="PL347" s="1"/>
      <c r="PM347" s="1"/>
      <c r="PN347" s="1"/>
      <c r="PO347" s="1"/>
      <c r="PP347" s="1"/>
      <c r="PQ347" s="1"/>
      <c r="PR347" s="1"/>
      <c r="PS347" s="1"/>
      <c r="PT347" s="1"/>
      <c r="PU347" s="1"/>
      <c r="PV347" s="1"/>
      <c r="PW347" s="1"/>
      <c r="PX347" s="1"/>
      <c r="PY347" s="1"/>
      <c r="PZ347" s="1"/>
      <c r="QA347" s="1"/>
      <c r="QB347" s="1"/>
      <c r="QC347" s="1"/>
      <c r="QD347" s="1"/>
      <c r="QE347" s="1"/>
      <c r="QF347" s="1"/>
      <c r="QG347" s="1"/>
      <c r="QH347" s="1"/>
      <c r="QI347" s="1"/>
      <c r="QJ347" s="1"/>
      <c r="QK347" s="1"/>
      <c r="QL347" s="1"/>
      <c r="QM347" s="1"/>
      <c r="QN347" s="1"/>
      <c r="QO347" s="1"/>
      <c r="QP347" s="1"/>
      <c r="QQ347" s="1"/>
      <c r="QR347" s="1"/>
      <c r="QS347" s="1"/>
      <c r="QT347" s="1"/>
      <c r="QU347" s="1"/>
      <c r="QV347" s="1"/>
      <c r="QW347" s="1"/>
      <c r="QX347" s="1"/>
      <c r="QY347" s="1"/>
      <c r="QZ347" s="1"/>
      <c r="RA347" s="1"/>
      <c r="RB347" s="1"/>
      <c r="RC347" s="1"/>
      <c r="RD347" s="1"/>
      <c r="RE347" s="1"/>
      <c r="RF347" s="1"/>
      <c r="RG347" s="1"/>
      <c r="RH347" s="1"/>
      <c r="RI347" s="1"/>
      <c r="RJ347" s="1"/>
      <c r="RK347" s="1"/>
      <c r="RL347" s="1"/>
      <c r="RM347" s="1"/>
      <c r="RN347" s="1"/>
      <c r="RO347" s="1"/>
      <c r="RP347" s="1"/>
      <c r="RQ347" s="1"/>
      <c r="RR347" s="1"/>
      <c r="RS347" s="1"/>
      <c r="RT347" s="1"/>
      <c r="RU347" s="1"/>
      <c r="RV347" s="1"/>
      <c r="RW347" s="1"/>
      <c r="RX347" s="1"/>
      <c r="RY347" s="1"/>
      <c r="RZ347" s="1"/>
      <c r="SA347" s="1"/>
      <c r="SB347" s="1"/>
      <c r="SC347" s="1"/>
      <c r="SD347" s="1"/>
      <c r="SE347" s="1"/>
      <c r="SF347" s="1"/>
      <c r="SG347" s="1"/>
      <c r="SH347" s="1"/>
      <c r="SI347" s="1"/>
      <c r="SJ347" s="1"/>
      <c r="SK347" s="1"/>
      <c r="SL347" s="1"/>
      <c r="SM347" s="1"/>
      <c r="SN347" s="1"/>
      <c r="SO347" s="1"/>
      <c r="SP347" s="1"/>
      <c r="SQ347" s="1"/>
      <c r="SR347" s="1"/>
      <c r="SS347" s="1"/>
      <c r="ST347" s="1"/>
      <c r="SU347" s="1"/>
      <c r="SV347" s="1"/>
      <c r="SW347" s="1"/>
      <c r="SX347" s="1"/>
      <c r="SY347" s="1"/>
      <c r="SZ347" s="1"/>
      <c r="TA347" s="1"/>
      <c r="TB347" s="1"/>
      <c r="TC347" s="1"/>
      <c r="TD347" s="1"/>
      <c r="TE347" s="1"/>
      <c r="TF347" s="1"/>
      <c r="TG347" s="1"/>
      <c r="TH347" s="1"/>
      <c r="TI347" s="1"/>
      <c r="TJ347" s="1"/>
      <c r="TK347" s="1"/>
      <c r="TL347" s="1"/>
      <c r="TM347" s="1"/>
      <c r="TN347" s="1"/>
      <c r="TO347" s="1"/>
      <c r="TP347" s="1"/>
      <c r="TQ347" s="1"/>
      <c r="TR347" s="1"/>
      <c r="TS347" s="1"/>
      <c r="TT347" s="1"/>
      <c r="TU347" s="1"/>
      <c r="TV347" s="1"/>
      <c r="TW347" s="1"/>
      <c r="TX347" s="1"/>
      <c r="TY347" s="1"/>
      <c r="TZ347" s="1"/>
      <c r="UA347" s="1"/>
      <c r="UB347" s="1"/>
      <c r="UC347" s="1"/>
      <c r="UD347" s="1"/>
      <c r="UE347" s="1"/>
      <c r="UF347" s="1"/>
      <c r="UG347" s="1"/>
      <c r="UH347" s="1"/>
      <c r="UI347" s="1"/>
      <c r="UJ347" s="1"/>
      <c r="UK347" s="1"/>
      <c r="UL347" s="1"/>
      <c r="UM347" s="1"/>
      <c r="UN347" s="1"/>
      <c r="UO347" s="1"/>
      <c r="UP347" s="1"/>
      <c r="UQ347" s="1"/>
      <c r="UR347" s="1"/>
      <c r="US347" s="1"/>
      <c r="UT347" s="1"/>
      <c r="UU347" s="1"/>
      <c r="UV347" s="1"/>
      <c r="UW347" s="1"/>
      <c r="UX347" s="1"/>
      <c r="UY347" s="1"/>
      <c r="UZ347" s="1"/>
      <c r="VA347" s="1"/>
      <c r="VB347" s="1"/>
      <c r="VC347" s="1"/>
      <c r="VD347" s="1"/>
      <c r="VE347" s="1"/>
      <c r="VF347" s="1"/>
      <c r="VG347" s="1"/>
      <c r="VH347" s="1"/>
      <c r="VI347" s="1"/>
      <c r="VJ347" s="1"/>
      <c r="VK347" s="1"/>
      <c r="VL347" s="1"/>
      <c r="VM347" s="1"/>
      <c r="VN347" s="1"/>
      <c r="VO347" s="1"/>
      <c r="VP347" s="1"/>
      <c r="VQ347" s="1"/>
      <c r="VR347" s="1"/>
      <c r="VS347" s="1"/>
      <c r="VT347" s="1"/>
      <c r="VU347" s="1"/>
      <c r="VV347" s="1"/>
      <c r="VW347" s="1"/>
      <c r="VX347" s="1"/>
      <c r="VY347" s="1"/>
      <c r="VZ347" s="1"/>
      <c r="WA347" s="1"/>
      <c r="WB347" s="1"/>
      <c r="WC347" s="1"/>
      <c r="WD347" s="1"/>
      <c r="WE347" s="1"/>
      <c r="WF347" s="1"/>
      <c r="WG347" s="1"/>
      <c r="WH347" s="1"/>
      <c r="WI347" s="1"/>
      <c r="WJ347" s="1"/>
      <c r="WK347" s="1"/>
      <c r="WL347" s="1"/>
      <c r="WM347" s="1"/>
      <c r="WN347" s="1"/>
      <c r="WO347" s="1"/>
      <c r="WP347" s="1"/>
      <c r="WQ347" s="1"/>
      <c r="WR347" s="1"/>
      <c r="WS347" s="1"/>
      <c r="WT347" s="1"/>
      <c r="WU347" s="1"/>
      <c r="WV347" s="1"/>
      <c r="WW347" s="1"/>
      <c r="WX347" s="1"/>
      <c r="WY347" s="1"/>
      <c r="WZ347" s="1"/>
      <c r="XA347" s="1"/>
      <c r="XB347" s="1"/>
      <c r="XC347" s="1"/>
      <c r="XD347" s="1"/>
      <c r="XE347" s="1"/>
      <c r="XF347" s="1"/>
      <c r="XG347" s="1"/>
      <c r="XH347" s="1"/>
      <c r="XI347" s="1"/>
      <c r="XJ347" s="1"/>
      <c r="XK347" s="1"/>
      <c r="XL347" s="1"/>
      <c r="XM347" s="1"/>
      <c r="XN347" s="1"/>
      <c r="XO347" s="1"/>
      <c r="XP347" s="1"/>
      <c r="XQ347" s="1"/>
      <c r="XR347" s="1"/>
      <c r="XS347" s="1"/>
      <c r="XT347" s="1"/>
      <c r="XU347" s="1"/>
      <c r="XV347" s="1"/>
      <c r="XW347" s="1"/>
      <c r="XX347" s="1"/>
      <c r="XY347" s="1"/>
      <c r="XZ347" s="1"/>
      <c r="YA347" s="1"/>
      <c r="YB347" s="1"/>
      <c r="YC347" s="1"/>
      <c r="YD347" s="1"/>
      <c r="YE347" s="1"/>
      <c r="YF347" s="1"/>
      <c r="YG347" s="1"/>
      <c r="YH347" s="1"/>
      <c r="YI347" s="1"/>
      <c r="YJ347" s="1"/>
      <c r="YK347" s="1"/>
      <c r="YL347" s="1"/>
      <c r="YM347" s="1"/>
      <c r="YN347" s="1"/>
      <c r="YO347" s="1"/>
      <c r="YP347" s="1"/>
      <c r="YQ347" s="1"/>
      <c r="YR347" s="1"/>
      <c r="YS347" s="1"/>
      <c r="YT347" s="1"/>
      <c r="YU347" s="1"/>
      <c r="YV347" s="1"/>
      <c r="YW347" s="1"/>
      <c r="YX347" s="1"/>
      <c r="YY347" s="1"/>
      <c r="YZ347" s="1"/>
      <c r="ZA347" s="1"/>
      <c r="ZB347" s="1"/>
      <c r="ZC347" s="1"/>
      <c r="ZD347" s="1"/>
      <c r="ZE347" s="1"/>
      <c r="ZF347" s="1"/>
      <c r="ZG347" s="1"/>
      <c r="ZH347" s="1"/>
      <c r="ZI347" s="1"/>
      <c r="ZJ347" s="1"/>
      <c r="ZK347" s="1"/>
      <c r="ZL347" s="1"/>
      <c r="ZM347" s="1"/>
      <c r="ZN347" s="1"/>
      <c r="ZO347" s="1"/>
      <c r="ZP347" s="1"/>
      <c r="ZQ347" s="1"/>
      <c r="ZR347" s="1"/>
      <c r="ZS347" s="1"/>
      <c r="ZT347" s="1"/>
      <c r="ZU347" s="1"/>
      <c r="ZV347" s="1"/>
      <c r="ZW347" s="1"/>
      <c r="ZX347" s="1"/>
      <c r="ZY347" s="1"/>
      <c r="ZZ347" s="1"/>
      <c r="AAA347" s="1"/>
      <c r="AAB347" s="1"/>
      <c r="AAC347" s="1"/>
      <c r="AAD347" s="1"/>
      <c r="AAE347" s="1"/>
      <c r="AAF347" s="1"/>
      <c r="AAG347" s="1"/>
      <c r="AAH347" s="1"/>
      <c r="AAI347" s="1"/>
      <c r="AAJ347" s="1"/>
      <c r="AAK347" s="1"/>
      <c r="AAL347" s="1"/>
      <c r="AAM347" s="1"/>
      <c r="AAN347" s="1"/>
      <c r="AAO347" s="1"/>
      <c r="AAP347" s="1"/>
      <c r="AAQ347" s="1"/>
      <c r="AAR347" s="1"/>
      <c r="AAS347" s="1"/>
      <c r="AAT347" s="1"/>
      <c r="AAU347" s="1"/>
      <c r="AAV347" s="1"/>
      <c r="AAW347" s="1"/>
      <c r="AAX347" s="1"/>
      <c r="AAY347" s="1"/>
      <c r="AAZ347" s="1"/>
      <c r="ABA347" s="1"/>
      <c r="ABB347" s="1"/>
      <c r="ABC347" s="1"/>
      <c r="ABD347" s="1"/>
      <c r="ABE347" s="1"/>
      <c r="ABF347" s="1"/>
      <c r="ABG347" s="1"/>
      <c r="ABH347" s="1"/>
      <c r="ABI347" s="1"/>
      <c r="ABJ347" s="1"/>
      <c r="ABK347" s="1"/>
      <c r="ABL347" s="1"/>
      <c r="ABM347" s="1"/>
      <c r="ABN347" s="1"/>
      <c r="ABO347" s="1"/>
      <c r="ABP347" s="1"/>
      <c r="ABQ347" s="1"/>
      <c r="ABR347" s="1"/>
      <c r="ABS347" s="1"/>
      <c r="ABT347" s="1"/>
      <c r="ABU347" s="1"/>
      <c r="ABV347" s="1"/>
      <c r="ABW347" s="1"/>
      <c r="ABX347" s="1"/>
      <c r="ABY347" s="1"/>
      <c r="ABZ347" s="1"/>
      <c r="ACA347" s="1"/>
      <c r="ACB347" s="1"/>
      <c r="ACC347" s="1"/>
      <c r="ACD347" s="1"/>
      <c r="ACE347" s="1"/>
      <c r="ACF347" s="1"/>
      <c r="ACG347" s="1"/>
      <c r="ACH347" s="1"/>
      <c r="ACI347" s="1"/>
      <c r="ACJ347" s="1"/>
      <c r="ACK347" s="1"/>
      <c r="ACL347" s="1"/>
      <c r="ACM347" s="1"/>
      <c r="ACN347" s="1"/>
      <c r="ACO347" s="1"/>
      <c r="ACP347" s="1"/>
      <c r="ACQ347" s="1"/>
      <c r="ACR347" s="1"/>
      <c r="ACS347" s="1"/>
      <c r="ACT347" s="1"/>
      <c r="ACU347" s="1"/>
      <c r="ACV347" s="1"/>
      <c r="ACW347" s="1"/>
      <c r="ACX347" s="1"/>
      <c r="ACY347" s="1"/>
      <c r="ACZ347" s="1"/>
      <c r="ADA347" s="1"/>
      <c r="ADB347" s="1"/>
      <c r="ADC347" s="1"/>
      <c r="ADD347" s="1"/>
      <c r="ADE347" s="1"/>
      <c r="ADF347" s="1"/>
      <c r="ADG347" s="1"/>
      <c r="ADH347" s="1"/>
      <c r="ADI347" s="1"/>
      <c r="ADJ347" s="1"/>
      <c r="ADK347" s="1"/>
      <c r="ADL347" s="1"/>
      <c r="ADM347" s="1"/>
      <c r="ADN347" s="1"/>
      <c r="ADO347" s="1"/>
      <c r="ADP347" s="1"/>
      <c r="ADQ347" s="1"/>
      <c r="ADR347" s="1"/>
      <c r="ADS347" s="1"/>
      <c r="ADT347" s="1"/>
      <c r="ADU347" s="1"/>
      <c r="ADV347" s="1"/>
      <c r="ADW347" s="1"/>
      <c r="ADX347" s="1"/>
      <c r="ADY347" s="1"/>
      <c r="ADZ347" s="1"/>
      <c r="AEA347" s="1"/>
      <c r="AEB347" s="1"/>
      <c r="AEC347" s="1"/>
      <c r="AED347" s="1"/>
      <c r="AEE347" s="1"/>
      <c r="AEF347" s="1"/>
      <c r="AEG347" s="1"/>
      <c r="AEH347" s="1"/>
      <c r="AEI347" s="1"/>
      <c r="AEJ347" s="1"/>
      <c r="AEK347" s="1"/>
      <c r="AEL347" s="1"/>
      <c r="AEM347" s="1"/>
      <c r="AEN347" s="1"/>
      <c r="AEO347" s="1"/>
      <c r="AEP347" s="1"/>
      <c r="AEQ347" s="1"/>
      <c r="AER347" s="1"/>
      <c r="AES347" s="1"/>
      <c r="AET347" s="1"/>
      <c r="AEU347" s="1"/>
      <c r="AEV347" s="1"/>
      <c r="AEW347" s="1"/>
      <c r="AEX347" s="1"/>
      <c r="AEY347" s="1"/>
      <c r="AEZ347" s="1"/>
      <c r="AFA347" s="1"/>
      <c r="AFB347" s="1"/>
      <c r="AFC347" s="1"/>
      <c r="AFD347" s="1"/>
      <c r="AFE347" s="1"/>
      <c r="AFF347" s="1"/>
      <c r="AFG347" s="1"/>
      <c r="AFH347" s="1"/>
      <c r="AFI347" s="1"/>
      <c r="AFJ347" s="1"/>
      <c r="AFK347" s="1"/>
      <c r="AFL347" s="1"/>
      <c r="AFM347" s="1"/>
      <c r="AFN347" s="1"/>
      <c r="AFO347" s="1"/>
      <c r="AFP347" s="1"/>
      <c r="AFQ347" s="1"/>
      <c r="AFR347" s="1"/>
      <c r="AFS347" s="1"/>
      <c r="AFT347" s="1"/>
      <c r="AFU347" s="1"/>
      <c r="AFV347" s="1"/>
      <c r="AFW347" s="1"/>
      <c r="AFX347" s="1"/>
      <c r="AFY347" s="1"/>
      <c r="AFZ347" s="1"/>
      <c r="AGA347" s="1"/>
      <c r="AGB347" s="1"/>
      <c r="AGC347" s="1"/>
      <c r="AGD347" s="1"/>
      <c r="AGE347" s="1"/>
      <c r="AGF347" s="1"/>
      <c r="AGG347" s="1"/>
      <c r="AGH347" s="1"/>
      <c r="AGI347" s="1"/>
      <c r="AGJ347" s="1"/>
      <c r="AGK347" s="1"/>
      <c r="AGL347" s="1"/>
      <c r="AGM347" s="1"/>
      <c r="AGN347" s="1"/>
      <c r="AGO347" s="1"/>
      <c r="AGP347" s="1"/>
      <c r="AGQ347" s="1"/>
      <c r="AGR347" s="1"/>
      <c r="AGS347" s="1"/>
      <c r="AGT347" s="1"/>
      <c r="AGU347" s="1"/>
      <c r="AGV347" s="1"/>
      <c r="AGW347" s="1"/>
      <c r="AGX347" s="1"/>
      <c r="AGY347" s="1"/>
      <c r="AGZ347" s="1"/>
      <c r="AHA347" s="1"/>
      <c r="AHB347" s="1"/>
      <c r="AHC347" s="1"/>
      <c r="AHD347" s="1"/>
      <c r="AHE347" s="1"/>
      <c r="AHF347" s="1"/>
      <c r="AHG347" s="1"/>
      <c r="AHH347" s="1"/>
      <c r="AHI347" s="1"/>
      <c r="AHJ347" s="1"/>
      <c r="AHK347" s="1"/>
      <c r="AHL347" s="1"/>
      <c r="AHM347" s="1"/>
      <c r="AHN347" s="1"/>
      <c r="AHO347" s="1"/>
      <c r="AHP347" s="1"/>
      <c r="AHQ347" s="1"/>
      <c r="AHR347" s="1"/>
      <c r="AHS347" s="1"/>
      <c r="AHT347" s="1"/>
      <c r="AHU347" s="1"/>
      <c r="AHV347" s="1"/>
      <c r="AHW347" s="1"/>
      <c r="AHX347" s="1"/>
      <c r="AHY347" s="1"/>
      <c r="AHZ347" s="1"/>
      <c r="AIA347" s="1"/>
      <c r="AIB347" s="1"/>
      <c r="AIC347" s="1"/>
      <c r="AID347" s="1"/>
      <c r="AIE347" s="1"/>
      <c r="AIF347" s="1"/>
      <c r="AIG347" s="1"/>
      <c r="AIH347" s="1"/>
      <c r="AII347" s="1"/>
      <c r="AIJ347" s="1"/>
      <c r="AIK347" s="1"/>
      <c r="AIL347" s="1"/>
      <c r="AIM347" s="1"/>
      <c r="AIN347" s="1"/>
      <c r="AIO347" s="1"/>
      <c r="AIP347" s="1"/>
      <c r="AIQ347" s="1"/>
      <c r="AIR347" s="1"/>
      <c r="AIS347" s="1"/>
      <c r="AIT347" s="1"/>
      <c r="AIU347" s="1"/>
      <c r="AIV347" s="1"/>
      <c r="AIW347" s="1"/>
      <c r="AIX347" s="1"/>
      <c r="AIY347" s="1"/>
      <c r="AIZ347" s="1"/>
      <c r="AJA347" s="1"/>
      <c r="AJB347" s="1"/>
      <c r="AJC347" s="1"/>
      <c r="AJD347" s="1"/>
      <c r="AJE347" s="1"/>
      <c r="AJF347" s="1"/>
      <c r="AJG347" s="1"/>
      <c r="AJH347" s="1"/>
      <c r="AJI347" s="1"/>
      <c r="AJJ347" s="1"/>
      <c r="AJK347" s="1"/>
      <c r="AJL347" s="1"/>
      <c r="AJM347" s="1"/>
      <c r="AJN347" s="1"/>
      <c r="AJO347" s="1"/>
      <c r="AJP347" s="1"/>
      <c r="AJQ347" s="1"/>
      <c r="AJR347" s="1"/>
      <c r="AJS347" s="1"/>
      <c r="AJT347" s="1"/>
      <c r="AJU347" s="1"/>
      <c r="AJV347" s="1"/>
      <c r="AJW347" s="1"/>
      <c r="AJX347" s="1"/>
      <c r="AJY347" s="1"/>
      <c r="AJZ347" s="1"/>
      <c r="AKA347" s="1"/>
      <c r="AKB347" s="1"/>
      <c r="AKC347" s="1"/>
      <c r="AKD347" s="1"/>
      <c r="AKE347" s="1"/>
      <c r="AKF347" s="1"/>
      <c r="AKG347" s="1"/>
      <c r="AKH347" s="1"/>
      <c r="AKI347" s="1"/>
      <c r="AKJ347" s="1"/>
      <c r="AKK347" s="1"/>
      <c r="AKL347" s="1"/>
      <c r="AKM347" s="1"/>
      <c r="AKN347" s="1"/>
      <c r="AKO347" s="1"/>
      <c r="AKP347" s="1"/>
      <c r="AKQ347" s="1"/>
      <c r="AKR347" s="1"/>
      <c r="AKS347" s="1"/>
      <c r="AKT347" s="1"/>
      <c r="AKU347" s="1"/>
      <c r="AKV347" s="1"/>
      <c r="AKW347" s="1"/>
      <c r="AKX347" s="1"/>
      <c r="AKY347" s="1"/>
      <c r="AKZ347" s="1"/>
      <c r="ALA347" s="1"/>
      <c r="ALB347" s="1"/>
      <c r="ALC347" s="1"/>
      <c r="ALD347" s="1"/>
      <c r="ALE347" s="1"/>
      <c r="ALF347" s="1"/>
      <c r="ALG347" s="1"/>
      <c r="ALH347" s="1"/>
      <c r="ALI347" s="1"/>
      <c r="ALJ347" s="1"/>
      <c r="ALK347" s="1"/>
      <c r="ALL347" s="1"/>
      <c r="ALM347" s="1"/>
      <c r="ALN347" s="1"/>
      <c r="ALO347" s="1"/>
      <c r="ALP347" s="1"/>
      <c r="ALQ347" s="1"/>
      <c r="ALR347" s="1"/>
      <c r="ALS347" s="1"/>
      <c r="ALT347" s="1"/>
      <c r="ALU347" s="1"/>
      <c r="ALV347" s="1"/>
      <c r="ALW347" s="1"/>
      <c r="ALX347" s="1"/>
      <c r="ALY347" s="1"/>
      <c r="ALZ347" s="1"/>
      <c r="AMA347" s="1"/>
      <c r="AMB347" s="1"/>
      <c r="AMC347" s="1"/>
      <c r="AMD347" s="1"/>
      <c r="AME347" s="1"/>
      <c r="AMF347" s="1"/>
      <c r="AMG347" s="1"/>
      <c r="AMH347" s="1"/>
      <c r="AMI347" s="1"/>
      <c r="AMJ347" s="1"/>
      <c r="AMK347" s="1"/>
      <c r="AML347" s="1"/>
      <c r="AMM347" s="1"/>
      <c r="AMN347" s="1"/>
      <c r="AMO347" s="1"/>
      <c r="AMP347" s="1"/>
      <c r="AMQ347" s="1"/>
      <c r="AMR347" s="1"/>
      <c r="AMS347" s="1"/>
      <c r="AMT347" s="1"/>
      <c r="AMU347" s="1"/>
      <c r="AMV347" s="1"/>
      <c r="AMW347" s="1"/>
      <c r="AMX347" s="1"/>
      <c r="AMY347" s="1"/>
      <c r="AMZ347" s="1"/>
      <c r="ANA347" s="1"/>
      <c r="ANB347" s="1"/>
      <c r="ANC347" s="1"/>
      <c r="AND347" s="1"/>
      <c r="ANE347" s="1"/>
      <c r="ANF347" s="1"/>
      <c r="ANG347" s="1"/>
      <c r="ANH347" s="1"/>
      <c r="ANI347" s="1"/>
      <c r="ANJ347" s="1"/>
      <c r="ANK347" s="1"/>
      <c r="ANL347" s="1"/>
      <c r="ANM347" s="1"/>
      <c r="ANN347" s="1"/>
      <c r="ANO347" s="1"/>
      <c r="ANP347" s="1"/>
      <c r="ANQ347" s="1"/>
      <c r="ANR347" s="1"/>
      <c r="ANS347" s="1"/>
      <c r="ANT347" s="1"/>
      <c r="ANU347" s="1"/>
      <c r="ANV347" s="1"/>
      <c r="ANW347" s="1"/>
      <c r="ANX347" s="1"/>
      <c r="ANY347" s="1"/>
      <c r="ANZ347" s="1"/>
      <c r="AOA347" s="1"/>
      <c r="AOB347" s="1"/>
      <c r="AOC347" s="1"/>
      <c r="AOD347" s="1"/>
      <c r="AOE347" s="1"/>
      <c r="AOF347" s="1"/>
      <c r="AOG347" s="1"/>
      <c r="AOH347" s="1"/>
      <c r="AOI347" s="1"/>
      <c r="AOJ347" s="1"/>
      <c r="AOK347" s="1"/>
      <c r="AOL347" s="1"/>
      <c r="AOM347" s="1"/>
      <c r="AON347" s="1"/>
      <c r="AOO347" s="1"/>
      <c r="AOP347" s="1"/>
      <c r="AOQ347" s="1"/>
      <c r="AOR347" s="1"/>
      <c r="AOS347" s="1"/>
      <c r="AOT347" s="1"/>
      <c r="AOU347" s="1"/>
      <c r="AOV347" s="1"/>
      <c r="AOW347" s="1"/>
      <c r="AOX347" s="1"/>
      <c r="AOY347" s="1"/>
      <c r="AOZ347" s="1"/>
      <c r="APA347" s="1"/>
      <c r="APB347" s="1"/>
      <c r="APC347" s="1"/>
      <c r="APD347" s="1"/>
      <c r="APE347" s="1"/>
      <c r="APF347" s="1"/>
      <c r="APG347" s="1"/>
      <c r="APH347" s="1"/>
      <c r="API347" s="1"/>
      <c r="APJ347" s="1"/>
      <c r="APK347" s="1"/>
      <c r="APL347" s="1"/>
      <c r="APM347" s="1"/>
      <c r="APN347" s="1"/>
      <c r="APO347" s="1"/>
      <c r="APP347" s="1"/>
      <c r="APQ347" s="1"/>
      <c r="APR347" s="1"/>
      <c r="APS347" s="1"/>
      <c r="APT347" s="1"/>
      <c r="APU347" s="1"/>
      <c r="APV347" s="1"/>
      <c r="APW347" s="1"/>
      <c r="APX347" s="1"/>
      <c r="APY347" s="1"/>
      <c r="APZ347" s="1"/>
      <c r="AQA347" s="1"/>
      <c r="AQB347" s="1"/>
      <c r="AQC347" s="1"/>
      <c r="AQD347" s="1"/>
      <c r="AQE347" s="1"/>
      <c r="AQF347" s="1"/>
      <c r="AQG347" s="1"/>
      <c r="AQH347" s="1"/>
      <c r="AQI347" s="1"/>
      <c r="AQJ347" s="1"/>
      <c r="AQK347" s="1"/>
      <c r="AQL347" s="1"/>
      <c r="AQM347" s="1"/>
      <c r="AQN347" s="1"/>
      <c r="AQO347" s="1"/>
      <c r="AQP347" s="1"/>
      <c r="AQQ347" s="1"/>
      <c r="AQR347" s="1"/>
      <c r="AQS347" s="1"/>
      <c r="AQT347" s="1"/>
      <c r="AQU347" s="1"/>
      <c r="AQV347" s="1"/>
      <c r="AQW347" s="1"/>
      <c r="AQX347" s="1"/>
      <c r="AQY347" s="1"/>
      <c r="AQZ347" s="1"/>
      <c r="ARA347" s="1"/>
      <c r="ARB347" s="1"/>
      <c r="ARC347" s="1"/>
      <c r="ARD347" s="1"/>
      <c r="ARE347" s="1"/>
      <c r="ARF347" s="1"/>
      <c r="ARG347" s="1"/>
      <c r="ARH347" s="1"/>
      <c r="ARI347" s="1"/>
      <c r="ARJ347" s="1"/>
      <c r="ARK347" s="1"/>
      <c r="ARL347" s="1"/>
      <c r="ARM347" s="1"/>
      <c r="ARN347" s="1"/>
      <c r="ARO347" s="1"/>
      <c r="ARP347" s="1"/>
      <c r="ARQ347" s="1"/>
      <c r="ARR347" s="1"/>
      <c r="ARS347" s="1"/>
      <c r="ART347" s="1"/>
      <c r="ARU347" s="1"/>
      <c r="ARV347" s="1"/>
      <c r="ARW347" s="1"/>
      <c r="ARX347" s="1"/>
      <c r="ARY347" s="1"/>
      <c r="ARZ347" s="1"/>
      <c r="ASA347" s="1"/>
      <c r="ASB347" s="1"/>
      <c r="ASC347" s="1"/>
      <c r="ASD347" s="1"/>
      <c r="ASE347" s="1"/>
      <c r="ASF347" s="1"/>
      <c r="ASG347" s="1"/>
      <c r="ASH347" s="1"/>
      <c r="ASI347" s="1"/>
      <c r="ASJ347" s="1"/>
      <c r="ASK347" s="1"/>
      <c r="ASL347" s="1"/>
      <c r="ASM347" s="1"/>
      <c r="ASN347" s="1"/>
      <c r="ASO347" s="1"/>
      <c r="ASP347" s="1"/>
      <c r="ASQ347" s="1"/>
      <c r="ASR347" s="1"/>
      <c r="ASS347" s="1"/>
      <c r="AST347" s="1"/>
      <c r="ASU347" s="1"/>
      <c r="ASV347" s="1"/>
      <c r="ASW347" s="1"/>
      <c r="ASX347" s="1"/>
      <c r="ASY347" s="1"/>
      <c r="ASZ347" s="1"/>
      <c r="ATA347" s="1"/>
      <c r="ATB347" s="1"/>
      <c r="ATC347" s="1"/>
      <c r="ATD347" s="1"/>
      <c r="ATE347" s="1"/>
      <c r="ATF347" s="1"/>
      <c r="ATG347" s="1"/>
      <c r="ATH347" s="1"/>
      <c r="ATI347" s="1"/>
      <c r="ATJ347" s="1"/>
      <c r="ATK347" s="1"/>
      <c r="ATL347" s="1"/>
      <c r="ATM347" s="1"/>
      <c r="ATN347" s="1"/>
      <c r="ATO347" s="1"/>
      <c r="ATP347" s="1"/>
      <c r="ATQ347" s="1"/>
      <c r="ATR347" s="1"/>
      <c r="ATS347" s="1"/>
      <c r="ATT347" s="1"/>
      <c r="ATU347" s="1"/>
      <c r="ATV347" s="1"/>
      <c r="ATW347" s="1"/>
      <c r="ATX347" s="1"/>
      <c r="ATY347" s="1"/>
      <c r="ATZ347" s="1"/>
      <c r="AUA347" s="1"/>
      <c r="AUB347" s="1"/>
      <c r="AUC347" s="1"/>
      <c r="AUD347" s="1"/>
      <c r="AUE347" s="1"/>
      <c r="AUF347" s="1"/>
      <c r="AUG347" s="1"/>
      <c r="AUH347" s="1"/>
      <c r="AUI347" s="1"/>
      <c r="AUJ347" s="1"/>
      <c r="AUK347" s="1"/>
      <c r="AUL347" s="1"/>
      <c r="AUM347" s="1"/>
      <c r="AUN347" s="1"/>
      <c r="AUO347" s="1"/>
      <c r="AUP347" s="1"/>
      <c r="AUQ347" s="1"/>
      <c r="AUR347" s="1"/>
      <c r="AUS347" s="1"/>
      <c r="AUT347" s="1"/>
      <c r="AUU347" s="1"/>
      <c r="AUV347" s="1"/>
      <c r="AUW347" s="1"/>
      <c r="AUX347" s="1"/>
      <c r="AUY347" s="1"/>
      <c r="AUZ347" s="1"/>
      <c r="AVA347" s="1"/>
      <c r="AVB347" s="1"/>
      <c r="AVC347" s="1"/>
      <c r="AVD347" s="1"/>
      <c r="AVE347" s="1"/>
      <c r="AVF347" s="1"/>
      <c r="AVG347" s="1"/>
      <c r="AVH347" s="1"/>
      <c r="AVI347" s="1"/>
      <c r="AVJ347" s="1"/>
      <c r="AVK347" s="1"/>
      <c r="AVL347" s="1"/>
      <c r="AVM347" s="1"/>
      <c r="AVN347" s="1"/>
      <c r="AVO347" s="1"/>
      <c r="AVP347" s="1"/>
      <c r="AVQ347" s="1"/>
      <c r="AVR347" s="1"/>
      <c r="AVS347" s="1"/>
      <c r="AVT347" s="1"/>
      <c r="AVU347" s="1"/>
      <c r="AVV347" s="1"/>
      <c r="AVW347" s="1"/>
      <c r="AVX347" s="1"/>
      <c r="AVY347" s="1"/>
      <c r="AVZ347" s="1"/>
      <c r="AWA347" s="1"/>
      <c r="AWB347" s="1"/>
      <c r="AWC347" s="1"/>
      <c r="AWD347" s="1"/>
      <c r="AWE347" s="1"/>
      <c r="AWF347" s="1"/>
      <c r="AWG347" s="1"/>
      <c r="AWH347" s="1"/>
      <c r="AWI347" s="1"/>
      <c r="AWJ347" s="1"/>
      <c r="AWK347" s="1"/>
      <c r="AWL347" s="1"/>
      <c r="AWM347" s="1"/>
      <c r="AWN347" s="1"/>
      <c r="AWO347" s="1"/>
      <c r="AWP347" s="1"/>
      <c r="AWQ347" s="1"/>
      <c r="AWR347" s="1"/>
      <c r="AWS347" s="1"/>
      <c r="AWT347" s="1"/>
      <c r="AWU347" s="1"/>
      <c r="AWV347" s="1"/>
      <c r="AWW347" s="1"/>
      <c r="AWX347" s="1"/>
      <c r="AWY347" s="1"/>
      <c r="AWZ347" s="1"/>
      <c r="AXA347" s="1"/>
      <c r="AXB347" s="1"/>
      <c r="AXC347" s="1"/>
      <c r="AXD347" s="1"/>
      <c r="AXE347" s="1"/>
      <c r="AXF347" s="1"/>
      <c r="AXG347" s="1"/>
      <c r="AXH347" s="1"/>
      <c r="AXI347" s="1"/>
      <c r="AXJ347" s="1"/>
      <c r="AXK347" s="1"/>
      <c r="AXL347" s="1"/>
      <c r="AXM347" s="1"/>
      <c r="AXN347" s="1"/>
      <c r="AXO347" s="1"/>
      <c r="AXP347" s="1"/>
      <c r="AXQ347" s="1"/>
      <c r="AXR347" s="1"/>
      <c r="AXS347" s="1"/>
      <c r="AXT347" s="1"/>
      <c r="AXU347" s="1"/>
      <c r="AXV347" s="1"/>
      <c r="AXW347" s="1"/>
      <c r="AXX347" s="1"/>
      <c r="AXY347" s="1"/>
      <c r="AXZ347" s="1"/>
      <c r="AYA347" s="1"/>
      <c r="AYB347" s="1"/>
      <c r="AYC347" s="1"/>
      <c r="AYD347" s="1"/>
      <c r="AYE347" s="1"/>
      <c r="AYF347" s="1"/>
      <c r="AYG347" s="1"/>
      <c r="AYH347" s="1"/>
      <c r="AYI347" s="1"/>
      <c r="AYJ347" s="1"/>
      <c r="AYK347" s="1"/>
      <c r="AYL347" s="1"/>
      <c r="AYM347" s="1"/>
      <c r="AYN347" s="1"/>
      <c r="AYO347" s="1"/>
      <c r="AYP347" s="1"/>
      <c r="AYQ347" s="1"/>
      <c r="AYR347" s="1"/>
      <c r="AYS347" s="1"/>
      <c r="AYT347" s="1"/>
      <c r="AYU347" s="1"/>
      <c r="AYV347" s="1"/>
      <c r="AYW347" s="1"/>
      <c r="AYX347" s="1"/>
      <c r="AYY347" s="1"/>
      <c r="AYZ347" s="1"/>
      <c r="AZA347" s="1"/>
      <c r="AZB347" s="1"/>
      <c r="AZC347" s="1"/>
      <c r="AZD347" s="1"/>
      <c r="AZE347" s="1"/>
      <c r="AZF347" s="1"/>
      <c r="AZG347" s="1"/>
      <c r="AZH347" s="1"/>
      <c r="AZI347" s="1"/>
      <c r="AZJ347" s="1"/>
      <c r="AZK347" s="1"/>
      <c r="AZL347" s="1"/>
      <c r="AZM347" s="1"/>
      <c r="AZN347" s="1"/>
      <c r="AZO347" s="1"/>
      <c r="AZP347" s="1"/>
      <c r="AZQ347" s="1"/>
      <c r="AZR347" s="1"/>
      <c r="AZS347" s="1"/>
      <c r="AZT347" s="1"/>
      <c r="AZU347" s="1"/>
      <c r="AZV347" s="1"/>
      <c r="AZW347" s="1"/>
      <c r="AZX347" s="1"/>
      <c r="AZY347" s="1"/>
      <c r="AZZ347" s="1"/>
      <c r="BAA347" s="1"/>
      <c r="BAB347" s="1"/>
      <c r="BAC347" s="1"/>
      <c r="BAD347" s="1"/>
      <c r="BAE347" s="1"/>
      <c r="BAF347" s="1"/>
      <c r="BAG347" s="1"/>
      <c r="BAH347" s="1"/>
      <c r="BAI347" s="1"/>
      <c r="BAJ347" s="1"/>
      <c r="BAK347" s="1"/>
      <c r="BAL347" s="1"/>
      <c r="BAM347" s="1"/>
      <c r="BAN347" s="1"/>
      <c r="BAO347" s="1"/>
      <c r="BAP347" s="1"/>
      <c r="BAQ347" s="1"/>
      <c r="BAR347" s="1"/>
      <c r="BAS347" s="1"/>
      <c r="BAT347" s="1"/>
      <c r="BAU347" s="1"/>
      <c r="BAV347" s="1"/>
      <c r="BAW347" s="1"/>
      <c r="BAX347" s="1"/>
      <c r="BAY347" s="1"/>
      <c r="BAZ347" s="1"/>
      <c r="BBA347" s="1"/>
      <c r="BBB347" s="1"/>
      <c r="BBC347" s="1"/>
      <c r="BBD347" s="1"/>
      <c r="BBE347" s="1"/>
      <c r="BBF347" s="1"/>
      <c r="BBG347" s="1"/>
      <c r="BBH347" s="1"/>
      <c r="BBI347" s="1"/>
      <c r="BBJ347" s="1"/>
      <c r="BBK347" s="1"/>
      <c r="BBL347" s="1"/>
      <c r="BBM347" s="1"/>
      <c r="BBN347" s="1"/>
      <c r="BBO347" s="1"/>
      <c r="BBP347" s="1"/>
      <c r="BBQ347" s="1"/>
      <c r="BBR347" s="1"/>
      <c r="BBS347" s="1"/>
      <c r="BBT347" s="1"/>
      <c r="BBU347" s="1"/>
      <c r="BBV347" s="1"/>
      <c r="BBW347" s="1"/>
      <c r="BBX347" s="1"/>
      <c r="BBY347" s="1"/>
      <c r="BBZ347" s="1"/>
      <c r="BCA347" s="1"/>
      <c r="BCB347" s="1"/>
      <c r="BCC347" s="1"/>
      <c r="BCD347" s="1"/>
      <c r="BCE347" s="1"/>
      <c r="BCF347" s="1"/>
      <c r="BCG347" s="1"/>
      <c r="BCH347" s="1"/>
      <c r="BCI347" s="1"/>
      <c r="BCJ347" s="1"/>
      <c r="BCK347" s="1"/>
      <c r="BCL347" s="1"/>
      <c r="BCM347" s="1"/>
      <c r="BCN347" s="1"/>
      <c r="BCO347" s="1"/>
      <c r="BCP347" s="1"/>
      <c r="BCQ347" s="1"/>
      <c r="BCR347" s="1"/>
      <c r="BCS347" s="1"/>
      <c r="BCT347" s="1"/>
      <c r="BCU347" s="1"/>
      <c r="BCV347" s="1"/>
      <c r="BCW347" s="1"/>
      <c r="BCX347" s="1"/>
      <c r="BCY347" s="1"/>
      <c r="BCZ347" s="1"/>
      <c r="BDA347" s="1"/>
      <c r="BDB347" s="1"/>
      <c r="BDC347" s="1"/>
      <c r="BDD347" s="1"/>
      <c r="BDE347" s="1"/>
      <c r="BDF347" s="1"/>
      <c r="BDG347" s="1"/>
      <c r="BDH347" s="1"/>
      <c r="BDI347" s="1"/>
      <c r="BDJ347" s="1"/>
      <c r="BDK347" s="1"/>
      <c r="BDL347" s="1"/>
    </row>
    <row r="348" spans="2:1468" s="10" customFormat="1" ht="16" x14ac:dyDescent="0.2">
      <c r="B348" s="11" t="s">
        <v>99</v>
      </c>
      <c r="C348" s="10">
        <v>2000</v>
      </c>
      <c r="E348" s="2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  <c r="OO348" s="1"/>
      <c r="OP348" s="1"/>
      <c r="OQ348" s="1"/>
      <c r="OR348" s="1"/>
      <c r="OS348" s="1"/>
      <c r="OT348" s="1"/>
      <c r="OU348" s="1"/>
      <c r="OV348" s="1"/>
      <c r="OW348" s="1"/>
      <c r="OX348" s="1"/>
      <c r="OY348" s="1"/>
      <c r="OZ348" s="1"/>
      <c r="PA348" s="1"/>
      <c r="PB348" s="1"/>
      <c r="PC348" s="1"/>
      <c r="PD348" s="1"/>
      <c r="PE348" s="1"/>
      <c r="PF348" s="1"/>
      <c r="PG348" s="1"/>
      <c r="PH348" s="1"/>
      <c r="PI348" s="1"/>
      <c r="PJ348" s="1"/>
      <c r="PK348" s="1"/>
      <c r="PL348" s="1"/>
      <c r="PM348" s="1"/>
      <c r="PN348" s="1"/>
      <c r="PO348" s="1"/>
      <c r="PP348" s="1"/>
      <c r="PQ348" s="1"/>
      <c r="PR348" s="1"/>
      <c r="PS348" s="1"/>
      <c r="PT348" s="1"/>
      <c r="PU348" s="1"/>
      <c r="PV348" s="1"/>
      <c r="PW348" s="1"/>
      <c r="PX348" s="1"/>
      <c r="PY348" s="1"/>
      <c r="PZ348" s="1"/>
      <c r="QA348" s="1"/>
      <c r="QB348" s="1"/>
      <c r="QC348" s="1"/>
      <c r="QD348" s="1"/>
      <c r="QE348" s="1"/>
      <c r="QF348" s="1"/>
      <c r="QG348" s="1"/>
      <c r="QH348" s="1"/>
      <c r="QI348" s="1"/>
      <c r="QJ348" s="1"/>
      <c r="QK348" s="1"/>
      <c r="QL348" s="1"/>
      <c r="QM348" s="1"/>
      <c r="QN348" s="1"/>
      <c r="QO348" s="1"/>
      <c r="QP348" s="1"/>
      <c r="QQ348" s="1"/>
      <c r="QR348" s="1"/>
      <c r="QS348" s="1"/>
      <c r="QT348" s="1"/>
      <c r="QU348" s="1"/>
      <c r="QV348" s="1"/>
      <c r="QW348" s="1"/>
      <c r="QX348" s="1"/>
      <c r="QY348" s="1"/>
      <c r="QZ348" s="1"/>
      <c r="RA348" s="1"/>
      <c r="RB348" s="1"/>
      <c r="RC348" s="1"/>
      <c r="RD348" s="1"/>
      <c r="RE348" s="1"/>
      <c r="RF348" s="1"/>
      <c r="RG348" s="1"/>
      <c r="RH348" s="1"/>
      <c r="RI348" s="1"/>
      <c r="RJ348" s="1"/>
      <c r="RK348" s="1"/>
      <c r="RL348" s="1"/>
      <c r="RM348" s="1"/>
      <c r="RN348" s="1"/>
      <c r="RO348" s="1"/>
      <c r="RP348" s="1"/>
      <c r="RQ348" s="1"/>
      <c r="RR348" s="1"/>
      <c r="RS348" s="1"/>
      <c r="RT348" s="1"/>
      <c r="RU348" s="1"/>
      <c r="RV348" s="1"/>
      <c r="RW348" s="1"/>
      <c r="RX348" s="1"/>
      <c r="RY348" s="1"/>
      <c r="RZ348" s="1"/>
      <c r="SA348" s="1"/>
      <c r="SB348" s="1"/>
      <c r="SC348" s="1"/>
      <c r="SD348" s="1"/>
      <c r="SE348" s="1"/>
      <c r="SF348" s="1"/>
      <c r="SG348" s="1"/>
      <c r="SH348" s="1"/>
      <c r="SI348" s="1"/>
      <c r="SJ348" s="1"/>
      <c r="SK348" s="1"/>
      <c r="SL348" s="1"/>
      <c r="SM348" s="1"/>
      <c r="SN348" s="1"/>
      <c r="SO348" s="1"/>
      <c r="SP348" s="1"/>
      <c r="SQ348" s="1"/>
      <c r="SR348" s="1"/>
      <c r="SS348" s="1"/>
      <c r="ST348" s="1"/>
      <c r="SU348" s="1"/>
      <c r="SV348" s="1"/>
      <c r="SW348" s="1"/>
      <c r="SX348" s="1"/>
      <c r="SY348" s="1"/>
      <c r="SZ348" s="1"/>
      <c r="TA348" s="1"/>
      <c r="TB348" s="1"/>
      <c r="TC348" s="1"/>
      <c r="TD348" s="1"/>
      <c r="TE348" s="1"/>
      <c r="TF348" s="1"/>
      <c r="TG348" s="1"/>
      <c r="TH348" s="1"/>
      <c r="TI348" s="1"/>
      <c r="TJ348" s="1"/>
      <c r="TK348" s="1"/>
      <c r="TL348" s="1"/>
      <c r="TM348" s="1"/>
      <c r="TN348" s="1"/>
      <c r="TO348" s="1"/>
      <c r="TP348" s="1"/>
      <c r="TQ348" s="1"/>
      <c r="TR348" s="1"/>
      <c r="TS348" s="1"/>
      <c r="TT348" s="1"/>
      <c r="TU348" s="1"/>
      <c r="TV348" s="1"/>
      <c r="TW348" s="1"/>
      <c r="TX348" s="1"/>
      <c r="TY348" s="1"/>
      <c r="TZ348" s="1"/>
      <c r="UA348" s="1"/>
      <c r="UB348" s="1"/>
      <c r="UC348" s="1"/>
      <c r="UD348" s="1"/>
      <c r="UE348" s="1"/>
      <c r="UF348" s="1"/>
      <c r="UG348" s="1"/>
      <c r="UH348" s="1"/>
      <c r="UI348" s="1"/>
      <c r="UJ348" s="1"/>
      <c r="UK348" s="1"/>
      <c r="UL348" s="1"/>
      <c r="UM348" s="1"/>
      <c r="UN348" s="1"/>
      <c r="UO348" s="1"/>
      <c r="UP348" s="1"/>
      <c r="UQ348" s="1"/>
      <c r="UR348" s="1"/>
      <c r="US348" s="1"/>
      <c r="UT348" s="1"/>
      <c r="UU348" s="1"/>
      <c r="UV348" s="1"/>
      <c r="UW348" s="1"/>
      <c r="UX348" s="1"/>
      <c r="UY348" s="1"/>
      <c r="UZ348" s="1"/>
      <c r="VA348" s="1"/>
      <c r="VB348" s="1"/>
      <c r="VC348" s="1"/>
      <c r="VD348" s="1"/>
      <c r="VE348" s="1"/>
      <c r="VF348" s="1"/>
      <c r="VG348" s="1"/>
      <c r="VH348" s="1"/>
      <c r="VI348" s="1"/>
      <c r="VJ348" s="1"/>
      <c r="VK348" s="1"/>
      <c r="VL348" s="1"/>
      <c r="VM348" s="1"/>
      <c r="VN348" s="1"/>
      <c r="VO348" s="1"/>
      <c r="VP348" s="1"/>
      <c r="VQ348" s="1"/>
      <c r="VR348" s="1"/>
      <c r="VS348" s="1"/>
      <c r="VT348" s="1"/>
      <c r="VU348" s="1"/>
      <c r="VV348" s="1"/>
      <c r="VW348" s="1"/>
      <c r="VX348" s="1"/>
      <c r="VY348" s="1"/>
      <c r="VZ348" s="1"/>
      <c r="WA348" s="1"/>
      <c r="WB348" s="1"/>
      <c r="WC348" s="1"/>
      <c r="WD348" s="1"/>
      <c r="WE348" s="1"/>
      <c r="WF348" s="1"/>
      <c r="WG348" s="1"/>
      <c r="WH348" s="1"/>
      <c r="WI348" s="1"/>
      <c r="WJ348" s="1"/>
      <c r="WK348" s="1"/>
      <c r="WL348" s="1"/>
      <c r="WM348" s="1"/>
      <c r="WN348" s="1"/>
      <c r="WO348" s="1"/>
      <c r="WP348" s="1"/>
      <c r="WQ348" s="1"/>
      <c r="WR348" s="1"/>
      <c r="WS348" s="1"/>
      <c r="WT348" s="1"/>
      <c r="WU348" s="1"/>
      <c r="WV348" s="1"/>
      <c r="WW348" s="1"/>
      <c r="WX348" s="1"/>
      <c r="WY348" s="1"/>
      <c r="WZ348" s="1"/>
      <c r="XA348" s="1"/>
      <c r="XB348" s="1"/>
      <c r="XC348" s="1"/>
      <c r="XD348" s="1"/>
      <c r="XE348" s="1"/>
      <c r="XF348" s="1"/>
      <c r="XG348" s="1"/>
      <c r="XH348" s="1"/>
      <c r="XI348" s="1"/>
      <c r="XJ348" s="1"/>
      <c r="XK348" s="1"/>
      <c r="XL348" s="1"/>
      <c r="XM348" s="1"/>
      <c r="XN348" s="1"/>
      <c r="XO348" s="1"/>
      <c r="XP348" s="1"/>
      <c r="XQ348" s="1"/>
      <c r="XR348" s="1"/>
      <c r="XS348" s="1"/>
      <c r="XT348" s="1"/>
      <c r="XU348" s="1"/>
      <c r="XV348" s="1"/>
      <c r="XW348" s="1"/>
      <c r="XX348" s="1"/>
      <c r="XY348" s="1"/>
      <c r="XZ348" s="1"/>
      <c r="YA348" s="1"/>
      <c r="YB348" s="1"/>
      <c r="YC348" s="1"/>
      <c r="YD348" s="1"/>
      <c r="YE348" s="1"/>
      <c r="YF348" s="1"/>
      <c r="YG348" s="1"/>
      <c r="YH348" s="1"/>
      <c r="YI348" s="1"/>
      <c r="YJ348" s="1"/>
      <c r="YK348" s="1"/>
      <c r="YL348" s="1"/>
      <c r="YM348" s="1"/>
      <c r="YN348" s="1"/>
      <c r="YO348" s="1"/>
      <c r="YP348" s="1"/>
      <c r="YQ348" s="1"/>
      <c r="YR348" s="1"/>
      <c r="YS348" s="1"/>
      <c r="YT348" s="1"/>
      <c r="YU348" s="1"/>
      <c r="YV348" s="1"/>
      <c r="YW348" s="1"/>
      <c r="YX348" s="1"/>
      <c r="YY348" s="1"/>
      <c r="YZ348" s="1"/>
      <c r="ZA348" s="1"/>
      <c r="ZB348" s="1"/>
      <c r="ZC348" s="1"/>
      <c r="ZD348" s="1"/>
      <c r="ZE348" s="1"/>
      <c r="ZF348" s="1"/>
      <c r="ZG348" s="1"/>
      <c r="ZH348" s="1"/>
      <c r="ZI348" s="1"/>
      <c r="ZJ348" s="1"/>
      <c r="ZK348" s="1"/>
      <c r="ZL348" s="1"/>
      <c r="ZM348" s="1"/>
      <c r="ZN348" s="1"/>
      <c r="ZO348" s="1"/>
      <c r="ZP348" s="1"/>
      <c r="ZQ348" s="1"/>
      <c r="ZR348" s="1"/>
      <c r="ZS348" s="1"/>
      <c r="ZT348" s="1"/>
      <c r="ZU348" s="1"/>
      <c r="ZV348" s="1"/>
      <c r="ZW348" s="1"/>
      <c r="ZX348" s="1"/>
      <c r="ZY348" s="1"/>
      <c r="ZZ348" s="1"/>
      <c r="AAA348" s="1"/>
      <c r="AAB348" s="1"/>
      <c r="AAC348" s="1"/>
      <c r="AAD348" s="1"/>
      <c r="AAE348" s="1"/>
      <c r="AAF348" s="1"/>
      <c r="AAG348" s="1"/>
      <c r="AAH348" s="1"/>
      <c r="AAI348" s="1"/>
      <c r="AAJ348" s="1"/>
      <c r="AAK348" s="1"/>
      <c r="AAL348" s="1"/>
      <c r="AAM348" s="1"/>
      <c r="AAN348" s="1"/>
      <c r="AAO348" s="1"/>
      <c r="AAP348" s="1"/>
      <c r="AAQ348" s="1"/>
      <c r="AAR348" s="1"/>
      <c r="AAS348" s="1"/>
      <c r="AAT348" s="1"/>
      <c r="AAU348" s="1"/>
      <c r="AAV348" s="1"/>
      <c r="AAW348" s="1"/>
      <c r="AAX348" s="1"/>
      <c r="AAY348" s="1"/>
      <c r="AAZ348" s="1"/>
      <c r="ABA348" s="1"/>
      <c r="ABB348" s="1"/>
      <c r="ABC348" s="1"/>
      <c r="ABD348" s="1"/>
      <c r="ABE348" s="1"/>
      <c r="ABF348" s="1"/>
      <c r="ABG348" s="1"/>
      <c r="ABH348" s="1"/>
      <c r="ABI348" s="1"/>
      <c r="ABJ348" s="1"/>
      <c r="ABK348" s="1"/>
      <c r="ABL348" s="1"/>
      <c r="ABM348" s="1"/>
      <c r="ABN348" s="1"/>
      <c r="ABO348" s="1"/>
      <c r="ABP348" s="1"/>
      <c r="ABQ348" s="1"/>
      <c r="ABR348" s="1"/>
      <c r="ABS348" s="1"/>
      <c r="ABT348" s="1"/>
      <c r="ABU348" s="1"/>
      <c r="ABV348" s="1"/>
      <c r="ABW348" s="1"/>
      <c r="ABX348" s="1"/>
      <c r="ABY348" s="1"/>
      <c r="ABZ348" s="1"/>
      <c r="ACA348" s="1"/>
      <c r="ACB348" s="1"/>
      <c r="ACC348" s="1"/>
      <c r="ACD348" s="1"/>
      <c r="ACE348" s="1"/>
      <c r="ACF348" s="1"/>
      <c r="ACG348" s="1"/>
      <c r="ACH348" s="1"/>
      <c r="ACI348" s="1"/>
      <c r="ACJ348" s="1"/>
      <c r="ACK348" s="1"/>
      <c r="ACL348" s="1"/>
      <c r="ACM348" s="1"/>
      <c r="ACN348" s="1"/>
      <c r="ACO348" s="1"/>
      <c r="ACP348" s="1"/>
      <c r="ACQ348" s="1"/>
      <c r="ACR348" s="1"/>
      <c r="ACS348" s="1"/>
      <c r="ACT348" s="1"/>
      <c r="ACU348" s="1"/>
      <c r="ACV348" s="1"/>
      <c r="ACW348" s="1"/>
      <c r="ACX348" s="1"/>
      <c r="ACY348" s="1"/>
      <c r="ACZ348" s="1"/>
      <c r="ADA348" s="1"/>
      <c r="ADB348" s="1"/>
      <c r="ADC348" s="1"/>
      <c r="ADD348" s="1"/>
      <c r="ADE348" s="1"/>
      <c r="ADF348" s="1"/>
      <c r="ADG348" s="1"/>
      <c r="ADH348" s="1"/>
      <c r="ADI348" s="1"/>
      <c r="ADJ348" s="1"/>
      <c r="ADK348" s="1"/>
      <c r="ADL348" s="1"/>
      <c r="ADM348" s="1"/>
      <c r="ADN348" s="1"/>
      <c r="ADO348" s="1"/>
      <c r="ADP348" s="1"/>
      <c r="ADQ348" s="1"/>
      <c r="ADR348" s="1"/>
      <c r="ADS348" s="1"/>
      <c r="ADT348" s="1"/>
      <c r="ADU348" s="1"/>
      <c r="ADV348" s="1"/>
      <c r="ADW348" s="1"/>
      <c r="ADX348" s="1"/>
      <c r="ADY348" s="1"/>
      <c r="ADZ348" s="1"/>
      <c r="AEA348" s="1"/>
      <c r="AEB348" s="1"/>
      <c r="AEC348" s="1"/>
      <c r="AED348" s="1"/>
      <c r="AEE348" s="1"/>
      <c r="AEF348" s="1"/>
      <c r="AEG348" s="1"/>
      <c r="AEH348" s="1"/>
      <c r="AEI348" s="1"/>
      <c r="AEJ348" s="1"/>
      <c r="AEK348" s="1"/>
      <c r="AEL348" s="1"/>
      <c r="AEM348" s="1"/>
      <c r="AEN348" s="1"/>
      <c r="AEO348" s="1"/>
      <c r="AEP348" s="1"/>
      <c r="AEQ348" s="1"/>
      <c r="AER348" s="1"/>
      <c r="AES348" s="1"/>
      <c r="AET348" s="1"/>
      <c r="AEU348" s="1"/>
      <c r="AEV348" s="1"/>
      <c r="AEW348" s="1"/>
      <c r="AEX348" s="1"/>
      <c r="AEY348" s="1"/>
      <c r="AEZ348" s="1"/>
      <c r="AFA348" s="1"/>
      <c r="AFB348" s="1"/>
      <c r="AFC348" s="1"/>
      <c r="AFD348" s="1"/>
      <c r="AFE348" s="1"/>
      <c r="AFF348" s="1"/>
      <c r="AFG348" s="1"/>
      <c r="AFH348" s="1"/>
      <c r="AFI348" s="1"/>
      <c r="AFJ348" s="1"/>
      <c r="AFK348" s="1"/>
      <c r="AFL348" s="1"/>
      <c r="AFM348" s="1"/>
      <c r="AFN348" s="1"/>
      <c r="AFO348" s="1"/>
      <c r="AFP348" s="1"/>
      <c r="AFQ348" s="1"/>
      <c r="AFR348" s="1"/>
      <c r="AFS348" s="1"/>
      <c r="AFT348" s="1"/>
      <c r="AFU348" s="1"/>
      <c r="AFV348" s="1"/>
      <c r="AFW348" s="1"/>
      <c r="AFX348" s="1"/>
      <c r="AFY348" s="1"/>
      <c r="AFZ348" s="1"/>
      <c r="AGA348" s="1"/>
      <c r="AGB348" s="1"/>
      <c r="AGC348" s="1"/>
      <c r="AGD348" s="1"/>
      <c r="AGE348" s="1"/>
      <c r="AGF348" s="1"/>
      <c r="AGG348" s="1"/>
      <c r="AGH348" s="1"/>
      <c r="AGI348" s="1"/>
      <c r="AGJ348" s="1"/>
      <c r="AGK348" s="1"/>
      <c r="AGL348" s="1"/>
      <c r="AGM348" s="1"/>
      <c r="AGN348" s="1"/>
      <c r="AGO348" s="1"/>
      <c r="AGP348" s="1"/>
      <c r="AGQ348" s="1"/>
      <c r="AGR348" s="1"/>
      <c r="AGS348" s="1"/>
      <c r="AGT348" s="1"/>
      <c r="AGU348" s="1"/>
      <c r="AGV348" s="1"/>
      <c r="AGW348" s="1"/>
      <c r="AGX348" s="1"/>
      <c r="AGY348" s="1"/>
      <c r="AGZ348" s="1"/>
      <c r="AHA348" s="1"/>
      <c r="AHB348" s="1"/>
      <c r="AHC348" s="1"/>
      <c r="AHD348" s="1"/>
      <c r="AHE348" s="1"/>
      <c r="AHF348" s="1"/>
      <c r="AHG348" s="1"/>
      <c r="AHH348" s="1"/>
      <c r="AHI348" s="1"/>
      <c r="AHJ348" s="1"/>
      <c r="AHK348" s="1"/>
      <c r="AHL348" s="1"/>
      <c r="AHM348" s="1"/>
      <c r="AHN348" s="1"/>
      <c r="AHO348" s="1"/>
      <c r="AHP348" s="1"/>
      <c r="AHQ348" s="1"/>
      <c r="AHR348" s="1"/>
      <c r="AHS348" s="1"/>
      <c r="AHT348" s="1"/>
      <c r="AHU348" s="1"/>
      <c r="AHV348" s="1"/>
      <c r="AHW348" s="1"/>
      <c r="AHX348" s="1"/>
      <c r="AHY348" s="1"/>
      <c r="AHZ348" s="1"/>
      <c r="AIA348" s="1"/>
      <c r="AIB348" s="1"/>
      <c r="AIC348" s="1"/>
      <c r="AID348" s="1"/>
      <c r="AIE348" s="1"/>
      <c r="AIF348" s="1"/>
      <c r="AIG348" s="1"/>
      <c r="AIH348" s="1"/>
      <c r="AII348" s="1"/>
      <c r="AIJ348" s="1"/>
      <c r="AIK348" s="1"/>
      <c r="AIL348" s="1"/>
      <c r="AIM348" s="1"/>
      <c r="AIN348" s="1"/>
      <c r="AIO348" s="1"/>
      <c r="AIP348" s="1"/>
      <c r="AIQ348" s="1"/>
      <c r="AIR348" s="1"/>
      <c r="AIS348" s="1"/>
      <c r="AIT348" s="1"/>
      <c r="AIU348" s="1"/>
      <c r="AIV348" s="1"/>
      <c r="AIW348" s="1"/>
      <c r="AIX348" s="1"/>
      <c r="AIY348" s="1"/>
      <c r="AIZ348" s="1"/>
      <c r="AJA348" s="1"/>
      <c r="AJB348" s="1"/>
      <c r="AJC348" s="1"/>
      <c r="AJD348" s="1"/>
      <c r="AJE348" s="1"/>
      <c r="AJF348" s="1"/>
      <c r="AJG348" s="1"/>
      <c r="AJH348" s="1"/>
      <c r="AJI348" s="1"/>
      <c r="AJJ348" s="1"/>
      <c r="AJK348" s="1"/>
      <c r="AJL348" s="1"/>
      <c r="AJM348" s="1"/>
      <c r="AJN348" s="1"/>
      <c r="AJO348" s="1"/>
      <c r="AJP348" s="1"/>
      <c r="AJQ348" s="1"/>
      <c r="AJR348" s="1"/>
      <c r="AJS348" s="1"/>
      <c r="AJT348" s="1"/>
      <c r="AJU348" s="1"/>
      <c r="AJV348" s="1"/>
      <c r="AJW348" s="1"/>
      <c r="AJX348" s="1"/>
      <c r="AJY348" s="1"/>
      <c r="AJZ348" s="1"/>
      <c r="AKA348" s="1"/>
      <c r="AKB348" s="1"/>
      <c r="AKC348" s="1"/>
      <c r="AKD348" s="1"/>
      <c r="AKE348" s="1"/>
      <c r="AKF348" s="1"/>
      <c r="AKG348" s="1"/>
      <c r="AKH348" s="1"/>
      <c r="AKI348" s="1"/>
      <c r="AKJ348" s="1"/>
      <c r="AKK348" s="1"/>
      <c r="AKL348" s="1"/>
      <c r="AKM348" s="1"/>
      <c r="AKN348" s="1"/>
      <c r="AKO348" s="1"/>
      <c r="AKP348" s="1"/>
      <c r="AKQ348" s="1"/>
      <c r="AKR348" s="1"/>
      <c r="AKS348" s="1"/>
      <c r="AKT348" s="1"/>
      <c r="AKU348" s="1"/>
      <c r="AKV348" s="1"/>
      <c r="AKW348" s="1"/>
      <c r="AKX348" s="1"/>
      <c r="AKY348" s="1"/>
      <c r="AKZ348" s="1"/>
      <c r="ALA348" s="1"/>
      <c r="ALB348" s="1"/>
      <c r="ALC348" s="1"/>
      <c r="ALD348" s="1"/>
      <c r="ALE348" s="1"/>
      <c r="ALF348" s="1"/>
      <c r="ALG348" s="1"/>
      <c r="ALH348" s="1"/>
      <c r="ALI348" s="1"/>
      <c r="ALJ348" s="1"/>
      <c r="ALK348" s="1"/>
      <c r="ALL348" s="1"/>
      <c r="ALM348" s="1"/>
      <c r="ALN348" s="1"/>
      <c r="ALO348" s="1"/>
      <c r="ALP348" s="1"/>
      <c r="ALQ348" s="1"/>
      <c r="ALR348" s="1"/>
      <c r="ALS348" s="1"/>
      <c r="ALT348" s="1"/>
      <c r="ALU348" s="1"/>
      <c r="ALV348" s="1"/>
      <c r="ALW348" s="1"/>
      <c r="ALX348" s="1"/>
      <c r="ALY348" s="1"/>
      <c r="ALZ348" s="1"/>
      <c r="AMA348" s="1"/>
      <c r="AMB348" s="1"/>
      <c r="AMC348" s="1"/>
      <c r="AMD348" s="1"/>
      <c r="AME348" s="1"/>
      <c r="AMF348" s="1"/>
      <c r="AMG348" s="1"/>
      <c r="AMH348" s="1"/>
      <c r="AMI348" s="1"/>
      <c r="AMJ348" s="1"/>
      <c r="AMK348" s="1"/>
      <c r="AML348" s="1"/>
      <c r="AMM348" s="1"/>
      <c r="AMN348" s="1"/>
      <c r="AMO348" s="1"/>
      <c r="AMP348" s="1"/>
      <c r="AMQ348" s="1"/>
      <c r="AMR348" s="1"/>
      <c r="AMS348" s="1"/>
      <c r="AMT348" s="1"/>
      <c r="AMU348" s="1"/>
      <c r="AMV348" s="1"/>
      <c r="AMW348" s="1"/>
      <c r="AMX348" s="1"/>
      <c r="AMY348" s="1"/>
      <c r="AMZ348" s="1"/>
      <c r="ANA348" s="1"/>
      <c r="ANB348" s="1"/>
      <c r="ANC348" s="1"/>
      <c r="AND348" s="1"/>
      <c r="ANE348" s="1"/>
      <c r="ANF348" s="1"/>
      <c r="ANG348" s="1"/>
      <c r="ANH348" s="1"/>
      <c r="ANI348" s="1"/>
      <c r="ANJ348" s="1"/>
      <c r="ANK348" s="1"/>
      <c r="ANL348" s="1"/>
      <c r="ANM348" s="1"/>
      <c r="ANN348" s="1"/>
      <c r="ANO348" s="1"/>
      <c r="ANP348" s="1"/>
      <c r="ANQ348" s="1"/>
      <c r="ANR348" s="1"/>
      <c r="ANS348" s="1"/>
      <c r="ANT348" s="1"/>
      <c r="ANU348" s="1"/>
      <c r="ANV348" s="1"/>
      <c r="ANW348" s="1"/>
      <c r="ANX348" s="1"/>
      <c r="ANY348" s="1"/>
      <c r="ANZ348" s="1"/>
      <c r="AOA348" s="1"/>
      <c r="AOB348" s="1"/>
      <c r="AOC348" s="1"/>
      <c r="AOD348" s="1"/>
      <c r="AOE348" s="1"/>
      <c r="AOF348" s="1"/>
      <c r="AOG348" s="1"/>
      <c r="AOH348" s="1"/>
      <c r="AOI348" s="1"/>
      <c r="AOJ348" s="1"/>
      <c r="AOK348" s="1"/>
      <c r="AOL348" s="1"/>
      <c r="AOM348" s="1"/>
      <c r="AON348" s="1"/>
      <c r="AOO348" s="1"/>
      <c r="AOP348" s="1"/>
      <c r="AOQ348" s="1"/>
      <c r="AOR348" s="1"/>
      <c r="AOS348" s="1"/>
      <c r="AOT348" s="1"/>
      <c r="AOU348" s="1"/>
      <c r="AOV348" s="1"/>
      <c r="AOW348" s="1"/>
      <c r="AOX348" s="1"/>
      <c r="AOY348" s="1"/>
      <c r="AOZ348" s="1"/>
      <c r="APA348" s="1"/>
      <c r="APB348" s="1"/>
      <c r="APC348" s="1"/>
      <c r="APD348" s="1"/>
      <c r="APE348" s="1"/>
      <c r="APF348" s="1"/>
      <c r="APG348" s="1"/>
      <c r="APH348" s="1"/>
      <c r="API348" s="1"/>
      <c r="APJ348" s="1"/>
      <c r="APK348" s="1"/>
      <c r="APL348" s="1"/>
      <c r="APM348" s="1"/>
      <c r="APN348" s="1"/>
      <c r="APO348" s="1"/>
      <c r="APP348" s="1"/>
      <c r="APQ348" s="1"/>
      <c r="APR348" s="1"/>
      <c r="APS348" s="1"/>
      <c r="APT348" s="1"/>
      <c r="APU348" s="1"/>
      <c r="APV348" s="1"/>
      <c r="APW348" s="1"/>
      <c r="APX348" s="1"/>
      <c r="APY348" s="1"/>
      <c r="APZ348" s="1"/>
      <c r="AQA348" s="1"/>
      <c r="AQB348" s="1"/>
      <c r="AQC348" s="1"/>
      <c r="AQD348" s="1"/>
      <c r="AQE348" s="1"/>
      <c r="AQF348" s="1"/>
      <c r="AQG348" s="1"/>
      <c r="AQH348" s="1"/>
      <c r="AQI348" s="1"/>
      <c r="AQJ348" s="1"/>
      <c r="AQK348" s="1"/>
      <c r="AQL348" s="1"/>
      <c r="AQM348" s="1"/>
      <c r="AQN348" s="1"/>
      <c r="AQO348" s="1"/>
      <c r="AQP348" s="1"/>
      <c r="AQQ348" s="1"/>
      <c r="AQR348" s="1"/>
      <c r="AQS348" s="1"/>
      <c r="AQT348" s="1"/>
      <c r="AQU348" s="1"/>
      <c r="AQV348" s="1"/>
      <c r="AQW348" s="1"/>
      <c r="AQX348" s="1"/>
      <c r="AQY348" s="1"/>
      <c r="AQZ348" s="1"/>
      <c r="ARA348" s="1"/>
      <c r="ARB348" s="1"/>
      <c r="ARC348" s="1"/>
      <c r="ARD348" s="1"/>
      <c r="ARE348" s="1"/>
      <c r="ARF348" s="1"/>
      <c r="ARG348" s="1"/>
      <c r="ARH348" s="1"/>
      <c r="ARI348" s="1"/>
      <c r="ARJ348" s="1"/>
      <c r="ARK348" s="1"/>
      <c r="ARL348" s="1"/>
      <c r="ARM348" s="1"/>
      <c r="ARN348" s="1"/>
      <c r="ARO348" s="1"/>
      <c r="ARP348" s="1"/>
      <c r="ARQ348" s="1"/>
      <c r="ARR348" s="1"/>
      <c r="ARS348" s="1"/>
      <c r="ART348" s="1"/>
      <c r="ARU348" s="1"/>
      <c r="ARV348" s="1"/>
      <c r="ARW348" s="1"/>
      <c r="ARX348" s="1"/>
      <c r="ARY348" s="1"/>
      <c r="ARZ348" s="1"/>
      <c r="ASA348" s="1"/>
      <c r="ASB348" s="1"/>
      <c r="ASC348" s="1"/>
      <c r="ASD348" s="1"/>
      <c r="ASE348" s="1"/>
      <c r="ASF348" s="1"/>
      <c r="ASG348" s="1"/>
      <c r="ASH348" s="1"/>
      <c r="ASI348" s="1"/>
      <c r="ASJ348" s="1"/>
      <c r="ASK348" s="1"/>
      <c r="ASL348" s="1"/>
      <c r="ASM348" s="1"/>
      <c r="ASN348" s="1"/>
      <c r="ASO348" s="1"/>
      <c r="ASP348" s="1"/>
      <c r="ASQ348" s="1"/>
      <c r="ASR348" s="1"/>
      <c r="ASS348" s="1"/>
      <c r="AST348" s="1"/>
      <c r="ASU348" s="1"/>
      <c r="ASV348" s="1"/>
      <c r="ASW348" s="1"/>
      <c r="ASX348" s="1"/>
      <c r="ASY348" s="1"/>
      <c r="ASZ348" s="1"/>
      <c r="ATA348" s="1"/>
      <c r="ATB348" s="1"/>
      <c r="ATC348" s="1"/>
      <c r="ATD348" s="1"/>
      <c r="ATE348" s="1"/>
      <c r="ATF348" s="1"/>
      <c r="ATG348" s="1"/>
      <c r="ATH348" s="1"/>
      <c r="ATI348" s="1"/>
      <c r="ATJ348" s="1"/>
      <c r="ATK348" s="1"/>
      <c r="ATL348" s="1"/>
      <c r="ATM348" s="1"/>
      <c r="ATN348" s="1"/>
      <c r="ATO348" s="1"/>
      <c r="ATP348" s="1"/>
      <c r="ATQ348" s="1"/>
      <c r="ATR348" s="1"/>
      <c r="ATS348" s="1"/>
      <c r="ATT348" s="1"/>
      <c r="ATU348" s="1"/>
      <c r="ATV348" s="1"/>
      <c r="ATW348" s="1"/>
      <c r="ATX348" s="1"/>
      <c r="ATY348" s="1"/>
      <c r="ATZ348" s="1"/>
      <c r="AUA348" s="1"/>
      <c r="AUB348" s="1"/>
      <c r="AUC348" s="1"/>
      <c r="AUD348" s="1"/>
      <c r="AUE348" s="1"/>
      <c r="AUF348" s="1"/>
      <c r="AUG348" s="1"/>
      <c r="AUH348" s="1"/>
      <c r="AUI348" s="1"/>
      <c r="AUJ348" s="1"/>
      <c r="AUK348" s="1"/>
      <c r="AUL348" s="1"/>
      <c r="AUM348" s="1"/>
      <c r="AUN348" s="1"/>
      <c r="AUO348" s="1"/>
      <c r="AUP348" s="1"/>
      <c r="AUQ348" s="1"/>
      <c r="AUR348" s="1"/>
      <c r="AUS348" s="1"/>
      <c r="AUT348" s="1"/>
      <c r="AUU348" s="1"/>
      <c r="AUV348" s="1"/>
      <c r="AUW348" s="1"/>
      <c r="AUX348" s="1"/>
      <c r="AUY348" s="1"/>
      <c r="AUZ348" s="1"/>
      <c r="AVA348" s="1"/>
      <c r="AVB348" s="1"/>
      <c r="AVC348" s="1"/>
      <c r="AVD348" s="1"/>
      <c r="AVE348" s="1"/>
      <c r="AVF348" s="1"/>
      <c r="AVG348" s="1"/>
      <c r="AVH348" s="1"/>
      <c r="AVI348" s="1"/>
      <c r="AVJ348" s="1"/>
      <c r="AVK348" s="1"/>
      <c r="AVL348" s="1"/>
      <c r="AVM348" s="1"/>
      <c r="AVN348" s="1"/>
      <c r="AVO348" s="1"/>
      <c r="AVP348" s="1"/>
      <c r="AVQ348" s="1"/>
      <c r="AVR348" s="1"/>
      <c r="AVS348" s="1"/>
      <c r="AVT348" s="1"/>
      <c r="AVU348" s="1"/>
      <c r="AVV348" s="1"/>
      <c r="AVW348" s="1"/>
      <c r="AVX348" s="1"/>
      <c r="AVY348" s="1"/>
      <c r="AVZ348" s="1"/>
      <c r="AWA348" s="1"/>
      <c r="AWB348" s="1"/>
      <c r="AWC348" s="1"/>
      <c r="AWD348" s="1"/>
      <c r="AWE348" s="1"/>
      <c r="AWF348" s="1"/>
      <c r="AWG348" s="1"/>
      <c r="AWH348" s="1"/>
      <c r="AWI348" s="1"/>
      <c r="AWJ348" s="1"/>
      <c r="AWK348" s="1"/>
      <c r="AWL348" s="1"/>
      <c r="AWM348" s="1"/>
      <c r="AWN348" s="1"/>
      <c r="AWO348" s="1"/>
      <c r="AWP348" s="1"/>
      <c r="AWQ348" s="1"/>
      <c r="AWR348" s="1"/>
      <c r="AWS348" s="1"/>
      <c r="AWT348" s="1"/>
      <c r="AWU348" s="1"/>
      <c r="AWV348" s="1"/>
      <c r="AWW348" s="1"/>
      <c r="AWX348" s="1"/>
      <c r="AWY348" s="1"/>
      <c r="AWZ348" s="1"/>
      <c r="AXA348" s="1"/>
      <c r="AXB348" s="1"/>
      <c r="AXC348" s="1"/>
      <c r="AXD348" s="1"/>
      <c r="AXE348" s="1"/>
      <c r="AXF348" s="1"/>
      <c r="AXG348" s="1"/>
      <c r="AXH348" s="1"/>
      <c r="AXI348" s="1"/>
      <c r="AXJ348" s="1"/>
      <c r="AXK348" s="1"/>
      <c r="AXL348" s="1"/>
      <c r="AXM348" s="1"/>
      <c r="AXN348" s="1"/>
      <c r="AXO348" s="1"/>
      <c r="AXP348" s="1"/>
      <c r="AXQ348" s="1"/>
      <c r="AXR348" s="1"/>
      <c r="AXS348" s="1"/>
      <c r="AXT348" s="1"/>
      <c r="AXU348" s="1"/>
      <c r="AXV348" s="1"/>
      <c r="AXW348" s="1"/>
      <c r="AXX348" s="1"/>
      <c r="AXY348" s="1"/>
      <c r="AXZ348" s="1"/>
      <c r="AYA348" s="1"/>
      <c r="AYB348" s="1"/>
      <c r="AYC348" s="1"/>
      <c r="AYD348" s="1"/>
      <c r="AYE348" s="1"/>
      <c r="AYF348" s="1"/>
      <c r="AYG348" s="1"/>
      <c r="AYH348" s="1"/>
      <c r="AYI348" s="1"/>
      <c r="AYJ348" s="1"/>
      <c r="AYK348" s="1"/>
      <c r="AYL348" s="1"/>
      <c r="AYM348" s="1"/>
      <c r="AYN348" s="1"/>
      <c r="AYO348" s="1"/>
      <c r="AYP348" s="1"/>
      <c r="AYQ348" s="1"/>
      <c r="AYR348" s="1"/>
      <c r="AYS348" s="1"/>
      <c r="AYT348" s="1"/>
      <c r="AYU348" s="1"/>
      <c r="AYV348" s="1"/>
      <c r="AYW348" s="1"/>
      <c r="AYX348" s="1"/>
      <c r="AYY348" s="1"/>
      <c r="AYZ348" s="1"/>
      <c r="AZA348" s="1"/>
      <c r="AZB348" s="1"/>
      <c r="AZC348" s="1"/>
      <c r="AZD348" s="1"/>
      <c r="AZE348" s="1"/>
      <c r="AZF348" s="1"/>
      <c r="AZG348" s="1"/>
      <c r="AZH348" s="1"/>
      <c r="AZI348" s="1"/>
      <c r="AZJ348" s="1"/>
      <c r="AZK348" s="1"/>
      <c r="AZL348" s="1"/>
      <c r="AZM348" s="1"/>
      <c r="AZN348" s="1"/>
      <c r="AZO348" s="1"/>
      <c r="AZP348" s="1"/>
      <c r="AZQ348" s="1"/>
      <c r="AZR348" s="1"/>
      <c r="AZS348" s="1"/>
      <c r="AZT348" s="1"/>
      <c r="AZU348" s="1"/>
      <c r="AZV348" s="1"/>
      <c r="AZW348" s="1"/>
      <c r="AZX348" s="1"/>
      <c r="AZY348" s="1"/>
      <c r="AZZ348" s="1"/>
      <c r="BAA348" s="1"/>
      <c r="BAB348" s="1"/>
      <c r="BAC348" s="1"/>
      <c r="BAD348" s="1"/>
      <c r="BAE348" s="1"/>
      <c r="BAF348" s="1"/>
      <c r="BAG348" s="1"/>
      <c r="BAH348" s="1"/>
      <c r="BAI348" s="1"/>
      <c r="BAJ348" s="1"/>
      <c r="BAK348" s="1"/>
      <c r="BAL348" s="1"/>
      <c r="BAM348" s="1"/>
      <c r="BAN348" s="1"/>
      <c r="BAO348" s="1"/>
      <c r="BAP348" s="1"/>
      <c r="BAQ348" s="1"/>
      <c r="BAR348" s="1"/>
      <c r="BAS348" s="1"/>
      <c r="BAT348" s="1"/>
      <c r="BAU348" s="1"/>
      <c r="BAV348" s="1"/>
      <c r="BAW348" s="1"/>
      <c r="BAX348" s="1"/>
      <c r="BAY348" s="1"/>
      <c r="BAZ348" s="1"/>
      <c r="BBA348" s="1"/>
      <c r="BBB348" s="1"/>
      <c r="BBC348" s="1"/>
      <c r="BBD348" s="1"/>
      <c r="BBE348" s="1"/>
      <c r="BBF348" s="1"/>
      <c r="BBG348" s="1"/>
      <c r="BBH348" s="1"/>
      <c r="BBI348" s="1"/>
      <c r="BBJ348" s="1"/>
      <c r="BBK348" s="1"/>
      <c r="BBL348" s="1"/>
      <c r="BBM348" s="1"/>
      <c r="BBN348" s="1"/>
      <c r="BBO348" s="1"/>
      <c r="BBP348" s="1"/>
      <c r="BBQ348" s="1"/>
      <c r="BBR348" s="1"/>
      <c r="BBS348" s="1"/>
      <c r="BBT348" s="1"/>
      <c r="BBU348" s="1"/>
      <c r="BBV348" s="1"/>
      <c r="BBW348" s="1"/>
      <c r="BBX348" s="1"/>
      <c r="BBY348" s="1"/>
      <c r="BBZ348" s="1"/>
      <c r="BCA348" s="1"/>
      <c r="BCB348" s="1"/>
      <c r="BCC348" s="1"/>
      <c r="BCD348" s="1"/>
      <c r="BCE348" s="1"/>
      <c r="BCF348" s="1"/>
      <c r="BCG348" s="1"/>
      <c r="BCH348" s="1"/>
      <c r="BCI348" s="1"/>
      <c r="BCJ348" s="1"/>
      <c r="BCK348" s="1"/>
      <c r="BCL348" s="1"/>
      <c r="BCM348" s="1"/>
      <c r="BCN348" s="1"/>
      <c r="BCO348" s="1"/>
      <c r="BCP348" s="1"/>
      <c r="BCQ348" s="1"/>
      <c r="BCR348" s="1"/>
      <c r="BCS348" s="1"/>
      <c r="BCT348" s="1"/>
      <c r="BCU348" s="1"/>
      <c r="BCV348" s="1"/>
      <c r="BCW348" s="1"/>
      <c r="BCX348" s="1"/>
      <c r="BCY348" s="1"/>
      <c r="BCZ348" s="1"/>
      <c r="BDA348" s="1"/>
      <c r="BDB348" s="1"/>
      <c r="BDC348" s="1"/>
      <c r="BDD348" s="1"/>
      <c r="BDE348" s="1"/>
      <c r="BDF348" s="1"/>
      <c r="BDG348" s="1"/>
      <c r="BDH348" s="1"/>
      <c r="BDI348" s="1"/>
      <c r="BDJ348" s="1"/>
      <c r="BDK348" s="1"/>
      <c r="BDL348" s="1"/>
    </row>
    <row r="349" spans="2:1468" s="10" customFormat="1" x14ac:dyDescent="0.2">
      <c r="B349" s="10" t="s">
        <v>56</v>
      </c>
      <c r="D349" s="10">
        <v>69620</v>
      </c>
      <c r="E349" s="2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  <c r="AEE349" s="1"/>
      <c r="AEF349" s="1"/>
      <c r="AEG349" s="1"/>
      <c r="AEH349" s="1"/>
      <c r="AEI349" s="1"/>
      <c r="AEJ349" s="1"/>
      <c r="AEK349" s="1"/>
      <c r="AEL349" s="1"/>
      <c r="AEM349" s="1"/>
      <c r="AEN349" s="1"/>
      <c r="AEO349" s="1"/>
      <c r="AEP349" s="1"/>
      <c r="AEQ349" s="1"/>
      <c r="AER349" s="1"/>
      <c r="AES349" s="1"/>
      <c r="AET349" s="1"/>
      <c r="AEU349" s="1"/>
      <c r="AEV349" s="1"/>
      <c r="AEW349" s="1"/>
      <c r="AEX349" s="1"/>
      <c r="AEY349" s="1"/>
      <c r="AEZ349" s="1"/>
      <c r="AFA349" s="1"/>
      <c r="AFB349" s="1"/>
      <c r="AFC349" s="1"/>
      <c r="AFD349" s="1"/>
      <c r="AFE349" s="1"/>
      <c r="AFF349" s="1"/>
      <c r="AFG349" s="1"/>
      <c r="AFH349" s="1"/>
      <c r="AFI349" s="1"/>
      <c r="AFJ349" s="1"/>
      <c r="AFK349" s="1"/>
      <c r="AFL349" s="1"/>
      <c r="AFM349" s="1"/>
      <c r="AFN349" s="1"/>
      <c r="AFO349" s="1"/>
      <c r="AFP349" s="1"/>
      <c r="AFQ349" s="1"/>
      <c r="AFR349" s="1"/>
      <c r="AFS349" s="1"/>
      <c r="AFT349" s="1"/>
      <c r="AFU349" s="1"/>
      <c r="AFV349" s="1"/>
      <c r="AFW349" s="1"/>
      <c r="AFX349" s="1"/>
      <c r="AFY349" s="1"/>
      <c r="AFZ349" s="1"/>
      <c r="AGA349" s="1"/>
      <c r="AGB349" s="1"/>
      <c r="AGC349" s="1"/>
      <c r="AGD349" s="1"/>
      <c r="AGE349" s="1"/>
      <c r="AGF349" s="1"/>
      <c r="AGG349" s="1"/>
      <c r="AGH349" s="1"/>
      <c r="AGI349" s="1"/>
      <c r="AGJ349" s="1"/>
      <c r="AGK349" s="1"/>
      <c r="AGL349" s="1"/>
      <c r="AGM349" s="1"/>
      <c r="AGN349" s="1"/>
      <c r="AGO349" s="1"/>
      <c r="AGP349" s="1"/>
      <c r="AGQ349" s="1"/>
      <c r="AGR349" s="1"/>
      <c r="AGS349" s="1"/>
      <c r="AGT349" s="1"/>
      <c r="AGU349" s="1"/>
      <c r="AGV349" s="1"/>
      <c r="AGW349" s="1"/>
      <c r="AGX349" s="1"/>
      <c r="AGY349" s="1"/>
      <c r="AGZ349" s="1"/>
      <c r="AHA349" s="1"/>
      <c r="AHB349" s="1"/>
      <c r="AHC349" s="1"/>
      <c r="AHD349" s="1"/>
      <c r="AHE349" s="1"/>
      <c r="AHF349" s="1"/>
      <c r="AHG349" s="1"/>
      <c r="AHH349" s="1"/>
      <c r="AHI349" s="1"/>
      <c r="AHJ349" s="1"/>
      <c r="AHK349" s="1"/>
      <c r="AHL349" s="1"/>
      <c r="AHM349" s="1"/>
      <c r="AHN349" s="1"/>
      <c r="AHO349" s="1"/>
      <c r="AHP349" s="1"/>
      <c r="AHQ349" s="1"/>
      <c r="AHR349" s="1"/>
      <c r="AHS349" s="1"/>
      <c r="AHT349" s="1"/>
      <c r="AHU349" s="1"/>
      <c r="AHV349" s="1"/>
      <c r="AHW349" s="1"/>
      <c r="AHX349" s="1"/>
      <c r="AHY349" s="1"/>
      <c r="AHZ349" s="1"/>
      <c r="AIA349" s="1"/>
      <c r="AIB349" s="1"/>
      <c r="AIC349" s="1"/>
      <c r="AID349" s="1"/>
      <c r="AIE349" s="1"/>
      <c r="AIF349" s="1"/>
      <c r="AIG349" s="1"/>
      <c r="AIH349" s="1"/>
      <c r="AII349" s="1"/>
      <c r="AIJ349" s="1"/>
      <c r="AIK349" s="1"/>
      <c r="AIL349" s="1"/>
      <c r="AIM349" s="1"/>
      <c r="AIN349" s="1"/>
      <c r="AIO349" s="1"/>
      <c r="AIP349" s="1"/>
      <c r="AIQ349" s="1"/>
      <c r="AIR349" s="1"/>
      <c r="AIS349" s="1"/>
      <c r="AIT349" s="1"/>
      <c r="AIU349" s="1"/>
      <c r="AIV349" s="1"/>
      <c r="AIW349" s="1"/>
      <c r="AIX349" s="1"/>
      <c r="AIY349" s="1"/>
      <c r="AIZ349" s="1"/>
      <c r="AJA349" s="1"/>
      <c r="AJB349" s="1"/>
      <c r="AJC349" s="1"/>
      <c r="AJD349" s="1"/>
      <c r="AJE349" s="1"/>
      <c r="AJF349" s="1"/>
      <c r="AJG349" s="1"/>
      <c r="AJH349" s="1"/>
      <c r="AJI349" s="1"/>
      <c r="AJJ349" s="1"/>
      <c r="AJK349" s="1"/>
      <c r="AJL349" s="1"/>
      <c r="AJM349" s="1"/>
      <c r="AJN349" s="1"/>
      <c r="AJO349" s="1"/>
      <c r="AJP349" s="1"/>
      <c r="AJQ349" s="1"/>
      <c r="AJR349" s="1"/>
      <c r="AJS349" s="1"/>
      <c r="AJT349" s="1"/>
      <c r="AJU349" s="1"/>
      <c r="AJV349" s="1"/>
      <c r="AJW349" s="1"/>
      <c r="AJX349" s="1"/>
      <c r="AJY349" s="1"/>
      <c r="AJZ349" s="1"/>
      <c r="AKA349" s="1"/>
      <c r="AKB349" s="1"/>
      <c r="AKC349" s="1"/>
      <c r="AKD349" s="1"/>
      <c r="AKE349" s="1"/>
      <c r="AKF349" s="1"/>
      <c r="AKG349" s="1"/>
      <c r="AKH349" s="1"/>
      <c r="AKI349" s="1"/>
      <c r="AKJ349" s="1"/>
      <c r="AKK349" s="1"/>
      <c r="AKL349" s="1"/>
      <c r="AKM349" s="1"/>
      <c r="AKN349" s="1"/>
      <c r="AKO349" s="1"/>
      <c r="AKP349" s="1"/>
      <c r="AKQ349" s="1"/>
      <c r="AKR349" s="1"/>
      <c r="AKS349" s="1"/>
      <c r="AKT349" s="1"/>
      <c r="AKU349" s="1"/>
      <c r="AKV349" s="1"/>
      <c r="AKW349" s="1"/>
      <c r="AKX349" s="1"/>
      <c r="AKY349" s="1"/>
      <c r="AKZ349" s="1"/>
      <c r="ALA349" s="1"/>
      <c r="ALB349" s="1"/>
      <c r="ALC349" s="1"/>
      <c r="ALD349" s="1"/>
      <c r="ALE349" s="1"/>
      <c r="ALF349" s="1"/>
      <c r="ALG349" s="1"/>
      <c r="ALH349" s="1"/>
      <c r="ALI349" s="1"/>
      <c r="ALJ349" s="1"/>
      <c r="ALK349" s="1"/>
      <c r="ALL349" s="1"/>
      <c r="ALM349" s="1"/>
      <c r="ALN349" s="1"/>
      <c r="ALO349" s="1"/>
      <c r="ALP349" s="1"/>
      <c r="ALQ349" s="1"/>
      <c r="ALR349" s="1"/>
      <c r="ALS349" s="1"/>
      <c r="ALT349" s="1"/>
      <c r="ALU349" s="1"/>
      <c r="ALV349" s="1"/>
      <c r="ALW349" s="1"/>
      <c r="ALX349" s="1"/>
      <c r="ALY349" s="1"/>
      <c r="ALZ349" s="1"/>
      <c r="AMA349" s="1"/>
      <c r="AMB349" s="1"/>
      <c r="AMC349" s="1"/>
      <c r="AMD349" s="1"/>
      <c r="AME349" s="1"/>
      <c r="AMF349" s="1"/>
      <c r="AMG349" s="1"/>
      <c r="AMH349" s="1"/>
      <c r="AMI349" s="1"/>
      <c r="AMJ349" s="1"/>
      <c r="AMK349" s="1"/>
      <c r="AML349" s="1"/>
      <c r="AMM349" s="1"/>
      <c r="AMN349" s="1"/>
      <c r="AMO349" s="1"/>
      <c r="AMP349" s="1"/>
      <c r="AMQ349" s="1"/>
      <c r="AMR349" s="1"/>
      <c r="AMS349" s="1"/>
      <c r="AMT349" s="1"/>
      <c r="AMU349" s="1"/>
      <c r="AMV349" s="1"/>
      <c r="AMW349" s="1"/>
      <c r="AMX349" s="1"/>
      <c r="AMY349" s="1"/>
      <c r="AMZ349" s="1"/>
      <c r="ANA349" s="1"/>
      <c r="ANB349" s="1"/>
      <c r="ANC349" s="1"/>
      <c r="AND349" s="1"/>
      <c r="ANE349" s="1"/>
      <c r="ANF349" s="1"/>
      <c r="ANG349" s="1"/>
      <c r="ANH349" s="1"/>
      <c r="ANI349" s="1"/>
      <c r="ANJ349" s="1"/>
      <c r="ANK349" s="1"/>
      <c r="ANL349" s="1"/>
      <c r="ANM349" s="1"/>
      <c r="ANN349" s="1"/>
      <c r="ANO349" s="1"/>
      <c r="ANP349" s="1"/>
      <c r="ANQ349" s="1"/>
      <c r="ANR349" s="1"/>
      <c r="ANS349" s="1"/>
      <c r="ANT349" s="1"/>
      <c r="ANU349" s="1"/>
      <c r="ANV349" s="1"/>
      <c r="ANW349" s="1"/>
      <c r="ANX349" s="1"/>
      <c r="ANY349" s="1"/>
      <c r="ANZ349" s="1"/>
      <c r="AOA349" s="1"/>
      <c r="AOB349" s="1"/>
      <c r="AOC349" s="1"/>
      <c r="AOD349" s="1"/>
      <c r="AOE349" s="1"/>
      <c r="AOF349" s="1"/>
      <c r="AOG349" s="1"/>
      <c r="AOH349" s="1"/>
      <c r="AOI349" s="1"/>
      <c r="AOJ349" s="1"/>
      <c r="AOK349" s="1"/>
      <c r="AOL349" s="1"/>
      <c r="AOM349" s="1"/>
      <c r="AON349" s="1"/>
      <c r="AOO349" s="1"/>
      <c r="AOP349" s="1"/>
      <c r="AOQ349" s="1"/>
      <c r="AOR349" s="1"/>
      <c r="AOS349" s="1"/>
      <c r="AOT349" s="1"/>
      <c r="AOU349" s="1"/>
      <c r="AOV349" s="1"/>
      <c r="AOW349" s="1"/>
      <c r="AOX349" s="1"/>
      <c r="AOY349" s="1"/>
      <c r="AOZ349" s="1"/>
      <c r="APA349" s="1"/>
      <c r="APB349" s="1"/>
      <c r="APC349" s="1"/>
      <c r="APD349" s="1"/>
      <c r="APE349" s="1"/>
      <c r="APF349" s="1"/>
      <c r="APG349" s="1"/>
      <c r="APH349" s="1"/>
      <c r="API349" s="1"/>
      <c r="APJ349" s="1"/>
      <c r="APK349" s="1"/>
      <c r="APL349" s="1"/>
      <c r="APM349" s="1"/>
      <c r="APN349" s="1"/>
      <c r="APO349" s="1"/>
      <c r="APP349" s="1"/>
      <c r="APQ349" s="1"/>
      <c r="APR349" s="1"/>
      <c r="APS349" s="1"/>
      <c r="APT349" s="1"/>
      <c r="APU349" s="1"/>
      <c r="APV349" s="1"/>
      <c r="APW349" s="1"/>
      <c r="APX349" s="1"/>
      <c r="APY349" s="1"/>
      <c r="APZ349" s="1"/>
      <c r="AQA349" s="1"/>
      <c r="AQB349" s="1"/>
      <c r="AQC349" s="1"/>
      <c r="AQD349" s="1"/>
      <c r="AQE349" s="1"/>
      <c r="AQF349" s="1"/>
      <c r="AQG349" s="1"/>
      <c r="AQH349" s="1"/>
      <c r="AQI349" s="1"/>
      <c r="AQJ349" s="1"/>
      <c r="AQK349" s="1"/>
      <c r="AQL349" s="1"/>
      <c r="AQM349" s="1"/>
      <c r="AQN349" s="1"/>
      <c r="AQO349" s="1"/>
      <c r="AQP349" s="1"/>
      <c r="AQQ349" s="1"/>
      <c r="AQR349" s="1"/>
      <c r="AQS349" s="1"/>
      <c r="AQT349" s="1"/>
      <c r="AQU349" s="1"/>
      <c r="AQV349" s="1"/>
      <c r="AQW349" s="1"/>
      <c r="AQX349" s="1"/>
      <c r="AQY349" s="1"/>
      <c r="AQZ349" s="1"/>
      <c r="ARA349" s="1"/>
      <c r="ARB349" s="1"/>
      <c r="ARC349" s="1"/>
      <c r="ARD349" s="1"/>
      <c r="ARE349" s="1"/>
      <c r="ARF349" s="1"/>
      <c r="ARG349" s="1"/>
      <c r="ARH349" s="1"/>
      <c r="ARI349" s="1"/>
      <c r="ARJ349" s="1"/>
      <c r="ARK349" s="1"/>
      <c r="ARL349" s="1"/>
      <c r="ARM349" s="1"/>
      <c r="ARN349" s="1"/>
      <c r="ARO349" s="1"/>
      <c r="ARP349" s="1"/>
      <c r="ARQ349" s="1"/>
      <c r="ARR349" s="1"/>
      <c r="ARS349" s="1"/>
      <c r="ART349" s="1"/>
      <c r="ARU349" s="1"/>
      <c r="ARV349" s="1"/>
      <c r="ARW349" s="1"/>
      <c r="ARX349" s="1"/>
      <c r="ARY349" s="1"/>
      <c r="ARZ349" s="1"/>
      <c r="ASA349" s="1"/>
      <c r="ASB349" s="1"/>
      <c r="ASC349" s="1"/>
      <c r="ASD349" s="1"/>
      <c r="ASE349" s="1"/>
      <c r="ASF349" s="1"/>
      <c r="ASG349" s="1"/>
      <c r="ASH349" s="1"/>
      <c r="ASI349" s="1"/>
      <c r="ASJ349" s="1"/>
      <c r="ASK349" s="1"/>
      <c r="ASL349" s="1"/>
      <c r="ASM349" s="1"/>
      <c r="ASN349" s="1"/>
      <c r="ASO349" s="1"/>
      <c r="ASP349" s="1"/>
      <c r="ASQ349" s="1"/>
      <c r="ASR349" s="1"/>
      <c r="ASS349" s="1"/>
      <c r="AST349" s="1"/>
      <c r="ASU349" s="1"/>
      <c r="ASV349" s="1"/>
      <c r="ASW349" s="1"/>
      <c r="ASX349" s="1"/>
      <c r="ASY349" s="1"/>
      <c r="ASZ349" s="1"/>
      <c r="ATA349" s="1"/>
      <c r="ATB349" s="1"/>
      <c r="ATC349" s="1"/>
      <c r="ATD349" s="1"/>
      <c r="ATE349" s="1"/>
      <c r="ATF349" s="1"/>
      <c r="ATG349" s="1"/>
      <c r="ATH349" s="1"/>
      <c r="ATI349" s="1"/>
      <c r="ATJ349" s="1"/>
      <c r="ATK349" s="1"/>
      <c r="ATL349" s="1"/>
      <c r="ATM349" s="1"/>
      <c r="ATN349" s="1"/>
      <c r="ATO349" s="1"/>
      <c r="ATP349" s="1"/>
      <c r="ATQ349" s="1"/>
      <c r="ATR349" s="1"/>
      <c r="ATS349" s="1"/>
      <c r="ATT349" s="1"/>
      <c r="ATU349" s="1"/>
      <c r="ATV349" s="1"/>
      <c r="ATW349" s="1"/>
      <c r="ATX349" s="1"/>
      <c r="ATY349" s="1"/>
      <c r="ATZ349" s="1"/>
      <c r="AUA349" s="1"/>
      <c r="AUB349" s="1"/>
      <c r="AUC349" s="1"/>
      <c r="AUD349" s="1"/>
      <c r="AUE349" s="1"/>
      <c r="AUF349" s="1"/>
      <c r="AUG349" s="1"/>
      <c r="AUH349" s="1"/>
      <c r="AUI349" s="1"/>
      <c r="AUJ349" s="1"/>
      <c r="AUK349" s="1"/>
      <c r="AUL349" s="1"/>
      <c r="AUM349" s="1"/>
      <c r="AUN349" s="1"/>
      <c r="AUO349" s="1"/>
      <c r="AUP349" s="1"/>
      <c r="AUQ349" s="1"/>
      <c r="AUR349" s="1"/>
      <c r="AUS349" s="1"/>
      <c r="AUT349" s="1"/>
      <c r="AUU349" s="1"/>
      <c r="AUV349" s="1"/>
      <c r="AUW349" s="1"/>
      <c r="AUX349" s="1"/>
      <c r="AUY349" s="1"/>
      <c r="AUZ349" s="1"/>
      <c r="AVA349" s="1"/>
      <c r="AVB349" s="1"/>
      <c r="AVC349" s="1"/>
      <c r="AVD349" s="1"/>
      <c r="AVE349" s="1"/>
      <c r="AVF349" s="1"/>
      <c r="AVG349" s="1"/>
      <c r="AVH349" s="1"/>
      <c r="AVI349" s="1"/>
      <c r="AVJ349" s="1"/>
      <c r="AVK349" s="1"/>
      <c r="AVL349" s="1"/>
      <c r="AVM349" s="1"/>
      <c r="AVN349" s="1"/>
      <c r="AVO349" s="1"/>
      <c r="AVP349" s="1"/>
      <c r="AVQ349" s="1"/>
      <c r="AVR349" s="1"/>
      <c r="AVS349" s="1"/>
      <c r="AVT349" s="1"/>
      <c r="AVU349" s="1"/>
      <c r="AVV349" s="1"/>
      <c r="AVW349" s="1"/>
      <c r="AVX349" s="1"/>
      <c r="AVY349" s="1"/>
      <c r="AVZ349" s="1"/>
      <c r="AWA349" s="1"/>
      <c r="AWB349" s="1"/>
      <c r="AWC349" s="1"/>
      <c r="AWD349" s="1"/>
      <c r="AWE349" s="1"/>
      <c r="AWF349" s="1"/>
      <c r="AWG349" s="1"/>
      <c r="AWH349" s="1"/>
      <c r="AWI349" s="1"/>
      <c r="AWJ349" s="1"/>
      <c r="AWK349" s="1"/>
      <c r="AWL349" s="1"/>
      <c r="AWM349" s="1"/>
      <c r="AWN349" s="1"/>
      <c r="AWO349" s="1"/>
      <c r="AWP349" s="1"/>
      <c r="AWQ349" s="1"/>
      <c r="AWR349" s="1"/>
      <c r="AWS349" s="1"/>
      <c r="AWT349" s="1"/>
      <c r="AWU349" s="1"/>
      <c r="AWV349" s="1"/>
      <c r="AWW349" s="1"/>
      <c r="AWX349" s="1"/>
      <c r="AWY349" s="1"/>
      <c r="AWZ349" s="1"/>
      <c r="AXA349" s="1"/>
      <c r="AXB349" s="1"/>
      <c r="AXC349" s="1"/>
      <c r="AXD349" s="1"/>
      <c r="AXE349" s="1"/>
      <c r="AXF349" s="1"/>
      <c r="AXG349" s="1"/>
      <c r="AXH349" s="1"/>
      <c r="AXI349" s="1"/>
      <c r="AXJ349" s="1"/>
      <c r="AXK349" s="1"/>
      <c r="AXL349" s="1"/>
      <c r="AXM349" s="1"/>
      <c r="AXN349" s="1"/>
      <c r="AXO349" s="1"/>
      <c r="AXP349" s="1"/>
      <c r="AXQ349" s="1"/>
      <c r="AXR349" s="1"/>
      <c r="AXS349" s="1"/>
      <c r="AXT349" s="1"/>
      <c r="AXU349" s="1"/>
      <c r="AXV349" s="1"/>
      <c r="AXW349" s="1"/>
      <c r="AXX349" s="1"/>
      <c r="AXY349" s="1"/>
      <c r="AXZ349" s="1"/>
      <c r="AYA349" s="1"/>
      <c r="AYB349" s="1"/>
      <c r="AYC349" s="1"/>
      <c r="AYD349" s="1"/>
      <c r="AYE349" s="1"/>
      <c r="AYF349" s="1"/>
      <c r="AYG349" s="1"/>
      <c r="AYH349" s="1"/>
      <c r="AYI349" s="1"/>
      <c r="AYJ349" s="1"/>
      <c r="AYK349" s="1"/>
      <c r="AYL349" s="1"/>
      <c r="AYM349" s="1"/>
      <c r="AYN349" s="1"/>
      <c r="AYO349" s="1"/>
      <c r="AYP349" s="1"/>
      <c r="AYQ349" s="1"/>
      <c r="AYR349" s="1"/>
      <c r="AYS349" s="1"/>
      <c r="AYT349" s="1"/>
      <c r="AYU349" s="1"/>
      <c r="AYV349" s="1"/>
      <c r="AYW349" s="1"/>
      <c r="AYX349" s="1"/>
      <c r="AYY349" s="1"/>
      <c r="AYZ349" s="1"/>
      <c r="AZA349" s="1"/>
      <c r="AZB349" s="1"/>
      <c r="AZC349" s="1"/>
      <c r="AZD349" s="1"/>
      <c r="AZE349" s="1"/>
      <c r="AZF349" s="1"/>
      <c r="AZG349" s="1"/>
      <c r="AZH349" s="1"/>
      <c r="AZI349" s="1"/>
      <c r="AZJ349" s="1"/>
      <c r="AZK349" s="1"/>
      <c r="AZL349" s="1"/>
      <c r="AZM349" s="1"/>
      <c r="AZN349" s="1"/>
      <c r="AZO349" s="1"/>
      <c r="AZP349" s="1"/>
      <c r="AZQ349" s="1"/>
      <c r="AZR349" s="1"/>
      <c r="AZS349" s="1"/>
      <c r="AZT349" s="1"/>
      <c r="AZU349" s="1"/>
      <c r="AZV349" s="1"/>
      <c r="AZW349" s="1"/>
      <c r="AZX349" s="1"/>
      <c r="AZY349" s="1"/>
      <c r="AZZ349" s="1"/>
      <c r="BAA349" s="1"/>
      <c r="BAB349" s="1"/>
      <c r="BAC349" s="1"/>
      <c r="BAD349" s="1"/>
      <c r="BAE349" s="1"/>
      <c r="BAF349" s="1"/>
      <c r="BAG349" s="1"/>
      <c r="BAH349" s="1"/>
      <c r="BAI349" s="1"/>
      <c r="BAJ349" s="1"/>
      <c r="BAK349" s="1"/>
      <c r="BAL349" s="1"/>
      <c r="BAM349" s="1"/>
      <c r="BAN349" s="1"/>
      <c r="BAO349" s="1"/>
      <c r="BAP349" s="1"/>
      <c r="BAQ349" s="1"/>
      <c r="BAR349" s="1"/>
      <c r="BAS349" s="1"/>
      <c r="BAT349" s="1"/>
      <c r="BAU349" s="1"/>
      <c r="BAV349" s="1"/>
      <c r="BAW349" s="1"/>
      <c r="BAX349" s="1"/>
      <c r="BAY349" s="1"/>
      <c r="BAZ349" s="1"/>
      <c r="BBA349" s="1"/>
      <c r="BBB349" s="1"/>
      <c r="BBC349" s="1"/>
      <c r="BBD349" s="1"/>
      <c r="BBE349" s="1"/>
      <c r="BBF349" s="1"/>
      <c r="BBG349" s="1"/>
      <c r="BBH349" s="1"/>
      <c r="BBI349" s="1"/>
      <c r="BBJ349" s="1"/>
      <c r="BBK349" s="1"/>
      <c r="BBL349" s="1"/>
      <c r="BBM349" s="1"/>
      <c r="BBN349" s="1"/>
      <c r="BBO349" s="1"/>
      <c r="BBP349" s="1"/>
      <c r="BBQ349" s="1"/>
      <c r="BBR349" s="1"/>
      <c r="BBS349" s="1"/>
      <c r="BBT349" s="1"/>
      <c r="BBU349" s="1"/>
      <c r="BBV349" s="1"/>
      <c r="BBW349" s="1"/>
      <c r="BBX349" s="1"/>
      <c r="BBY349" s="1"/>
      <c r="BBZ349" s="1"/>
      <c r="BCA349" s="1"/>
      <c r="BCB349" s="1"/>
      <c r="BCC349" s="1"/>
      <c r="BCD349" s="1"/>
      <c r="BCE349" s="1"/>
      <c r="BCF349" s="1"/>
      <c r="BCG349" s="1"/>
      <c r="BCH349" s="1"/>
      <c r="BCI349" s="1"/>
      <c r="BCJ349" s="1"/>
      <c r="BCK349" s="1"/>
      <c r="BCL349" s="1"/>
      <c r="BCM349" s="1"/>
      <c r="BCN349" s="1"/>
      <c r="BCO349" s="1"/>
      <c r="BCP349" s="1"/>
      <c r="BCQ349" s="1"/>
      <c r="BCR349" s="1"/>
      <c r="BCS349" s="1"/>
      <c r="BCT349" s="1"/>
      <c r="BCU349" s="1"/>
      <c r="BCV349" s="1"/>
      <c r="BCW349" s="1"/>
      <c r="BCX349" s="1"/>
      <c r="BCY349" s="1"/>
      <c r="BCZ349" s="1"/>
      <c r="BDA349" s="1"/>
      <c r="BDB349" s="1"/>
      <c r="BDC349" s="1"/>
      <c r="BDD349" s="1"/>
      <c r="BDE349" s="1"/>
      <c r="BDF349" s="1"/>
      <c r="BDG349" s="1"/>
      <c r="BDH349" s="1"/>
      <c r="BDI349" s="1"/>
      <c r="BDJ349" s="1"/>
      <c r="BDK349" s="1"/>
      <c r="BDL349" s="1"/>
    </row>
    <row r="350" spans="2:1468" s="10" customFormat="1" x14ac:dyDescent="0.2">
      <c r="B350" s="10" t="s">
        <v>57</v>
      </c>
      <c r="D350" s="10">
        <v>197360</v>
      </c>
      <c r="E350" s="2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  <c r="AEE350" s="1"/>
      <c r="AEF350" s="1"/>
      <c r="AEG350" s="1"/>
      <c r="AEH350" s="1"/>
      <c r="AEI350" s="1"/>
      <c r="AEJ350" s="1"/>
      <c r="AEK350" s="1"/>
      <c r="AEL350" s="1"/>
      <c r="AEM350" s="1"/>
      <c r="AEN350" s="1"/>
      <c r="AEO350" s="1"/>
      <c r="AEP350" s="1"/>
      <c r="AEQ350" s="1"/>
      <c r="AER350" s="1"/>
      <c r="AES350" s="1"/>
      <c r="AET350" s="1"/>
      <c r="AEU350" s="1"/>
      <c r="AEV350" s="1"/>
      <c r="AEW350" s="1"/>
      <c r="AEX350" s="1"/>
      <c r="AEY350" s="1"/>
      <c r="AEZ350" s="1"/>
      <c r="AFA350" s="1"/>
      <c r="AFB350" s="1"/>
      <c r="AFC350" s="1"/>
      <c r="AFD350" s="1"/>
      <c r="AFE350" s="1"/>
      <c r="AFF350" s="1"/>
      <c r="AFG350" s="1"/>
      <c r="AFH350" s="1"/>
      <c r="AFI350" s="1"/>
      <c r="AFJ350" s="1"/>
      <c r="AFK350" s="1"/>
      <c r="AFL350" s="1"/>
      <c r="AFM350" s="1"/>
      <c r="AFN350" s="1"/>
      <c r="AFO350" s="1"/>
      <c r="AFP350" s="1"/>
      <c r="AFQ350" s="1"/>
      <c r="AFR350" s="1"/>
      <c r="AFS350" s="1"/>
      <c r="AFT350" s="1"/>
      <c r="AFU350" s="1"/>
      <c r="AFV350" s="1"/>
      <c r="AFW350" s="1"/>
      <c r="AFX350" s="1"/>
      <c r="AFY350" s="1"/>
      <c r="AFZ350" s="1"/>
      <c r="AGA350" s="1"/>
      <c r="AGB350" s="1"/>
      <c r="AGC350" s="1"/>
      <c r="AGD350" s="1"/>
      <c r="AGE350" s="1"/>
      <c r="AGF350" s="1"/>
      <c r="AGG350" s="1"/>
      <c r="AGH350" s="1"/>
      <c r="AGI350" s="1"/>
      <c r="AGJ350" s="1"/>
      <c r="AGK350" s="1"/>
      <c r="AGL350" s="1"/>
      <c r="AGM350" s="1"/>
      <c r="AGN350" s="1"/>
      <c r="AGO350" s="1"/>
      <c r="AGP350" s="1"/>
      <c r="AGQ350" s="1"/>
      <c r="AGR350" s="1"/>
      <c r="AGS350" s="1"/>
      <c r="AGT350" s="1"/>
      <c r="AGU350" s="1"/>
      <c r="AGV350" s="1"/>
      <c r="AGW350" s="1"/>
      <c r="AGX350" s="1"/>
      <c r="AGY350" s="1"/>
      <c r="AGZ350" s="1"/>
      <c r="AHA350" s="1"/>
      <c r="AHB350" s="1"/>
      <c r="AHC350" s="1"/>
      <c r="AHD350" s="1"/>
      <c r="AHE350" s="1"/>
      <c r="AHF350" s="1"/>
      <c r="AHG350" s="1"/>
      <c r="AHH350" s="1"/>
      <c r="AHI350" s="1"/>
      <c r="AHJ350" s="1"/>
      <c r="AHK350" s="1"/>
      <c r="AHL350" s="1"/>
      <c r="AHM350" s="1"/>
      <c r="AHN350" s="1"/>
      <c r="AHO350" s="1"/>
      <c r="AHP350" s="1"/>
      <c r="AHQ350" s="1"/>
      <c r="AHR350" s="1"/>
      <c r="AHS350" s="1"/>
      <c r="AHT350" s="1"/>
      <c r="AHU350" s="1"/>
      <c r="AHV350" s="1"/>
      <c r="AHW350" s="1"/>
      <c r="AHX350" s="1"/>
      <c r="AHY350" s="1"/>
      <c r="AHZ350" s="1"/>
      <c r="AIA350" s="1"/>
      <c r="AIB350" s="1"/>
      <c r="AIC350" s="1"/>
      <c r="AID350" s="1"/>
      <c r="AIE350" s="1"/>
      <c r="AIF350" s="1"/>
      <c r="AIG350" s="1"/>
      <c r="AIH350" s="1"/>
      <c r="AII350" s="1"/>
      <c r="AIJ350" s="1"/>
      <c r="AIK350" s="1"/>
      <c r="AIL350" s="1"/>
      <c r="AIM350" s="1"/>
      <c r="AIN350" s="1"/>
      <c r="AIO350" s="1"/>
      <c r="AIP350" s="1"/>
      <c r="AIQ350" s="1"/>
      <c r="AIR350" s="1"/>
      <c r="AIS350" s="1"/>
      <c r="AIT350" s="1"/>
      <c r="AIU350" s="1"/>
      <c r="AIV350" s="1"/>
      <c r="AIW350" s="1"/>
      <c r="AIX350" s="1"/>
      <c r="AIY350" s="1"/>
      <c r="AIZ350" s="1"/>
      <c r="AJA350" s="1"/>
      <c r="AJB350" s="1"/>
      <c r="AJC350" s="1"/>
      <c r="AJD350" s="1"/>
      <c r="AJE350" s="1"/>
      <c r="AJF350" s="1"/>
      <c r="AJG350" s="1"/>
      <c r="AJH350" s="1"/>
      <c r="AJI350" s="1"/>
      <c r="AJJ350" s="1"/>
      <c r="AJK350" s="1"/>
      <c r="AJL350" s="1"/>
      <c r="AJM350" s="1"/>
      <c r="AJN350" s="1"/>
      <c r="AJO350" s="1"/>
      <c r="AJP350" s="1"/>
      <c r="AJQ350" s="1"/>
      <c r="AJR350" s="1"/>
      <c r="AJS350" s="1"/>
      <c r="AJT350" s="1"/>
      <c r="AJU350" s="1"/>
      <c r="AJV350" s="1"/>
      <c r="AJW350" s="1"/>
      <c r="AJX350" s="1"/>
      <c r="AJY350" s="1"/>
      <c r="AJZ350" s="1"/>
      <c r="AKA350" s="1"/>
      <c r="AKB350" s="1"/>
      <c r="AKC350" s="1"/>
      <c r="AKD350" s="1"/>
      <c r="AKE350" s="1"/>
      <c r="AKF350" s="1"/>
      <c r="AKG350" s="1"/>
      <c r="AKH350" s="1"/>
      <c r="AKI350" s="1"/>
      <c r="AKJ350" s="1"/>
      <c r="AKK350" s="1"/>
      <c r="AKL350" s="1"/>
      <c r="AKM350" s="1"/>
      <c r="AKN350" s="1"/>
      <c r="AKO350" s="1"/>
      <c r="AKP350" s="1"/>
      <c r="AKQ350" s="1"/>
      <c r="AKR350" s="1"/>
      <c r="AKS350" s="1"/>
      <c r="AKT350" s="1"/>
      <c r="AKU350" s="1"/>
      <c r="AKV350" s="1"/>
      <c r="AKW350" s="1"/>
      <c r="AKX350" s="1"/>
      <c r="AKY350" s="1"/>
      <c r="AKZ350" s="1"/>
      <c r="ALA350" s="1"/>
      <c r="ALB350" s="1"/>
      <c r="ALC350" s="1"/>
      <c r="ALD350" s="1"/>
      <c r="ALE350" s="1"/>
      <c r="ALF350" s="1"/>
      <c r="ALG350" s="1"/>
      <c r="ALH350" s="1"/>
      <c r="ALI350" s="1"/>
      <c r="ALJ350" s="1"/>
      <c r="ALK350" s="1"/>
      <c r="ALL350" s="1"/>
      <c r="ALM350" s="1"/>
      <c r="ALN350" s="1"/>
      <c r="ALO350" s="1"/>
      <c r="ALP350" s="1"/>
      <c r="ALQ350" s="1"/>
      <c r="ALR350" s="1"/>
      <c r="ALS350" s="1"/>
      <c r="ALT350" s="1"/>
      <c r="ALU350" s="1"/>
      <c r="ALV350" s="1"/>
      <c r="ALW350" s="1"/>
      <c r="ALX350" s="1"/>
      <c r="ALY350" s="1"/>
      <c r="ALZ350" s="1"/>
      <c r="AMA350" s="1"/>
      <c r="AMB350" s="1"/>
      <c r="AMC350" s="1"/>
      <c r="AMD350" s="1"/>
      <c r="AME350" s="1"/>
      <c r="AMF350" s="1"/>
      <c r="AMG350" s="1"/>
      <c r="AMH350" s="1"/>
      <c r="AMI350" s="1"/>
      <c r="AMJ350" s="1"/>
      <c r="AMK350" s="1"/>
      <c r="AML350" s="1"/>
      <c r="AMM350" s="1"/>
      <c r="AMN350" s="1"/>
      <c r="AMO350" s="1"/>
      <c r="AMP350" s="1"/>
      <c r="AMQ350" s="1"/>
      <c r="AMR350" s="1"/>
      <c r="AMS350" s="1"/>
      <c r="AMT350" s="1"/>
      <c r="AMU350" s="1"/>
      <c r="AMV350" s="1"/>
      <c r="AMW350" s="1"/>
      <c r="AMX350" s="1"/>
      <c r="AMY350" s="1"/>
      <c r="AMZ350" s="1"/>
      <c r="ANA350" s="1"/>
      <c r="ANB350" s="1"/>
      <c r="ANC350" s="1"/>
      <c r="AND350" s="1"/>
      <c r="ANE350" s="1"/>
      <c r="ANF350" s="1"/>
      <c r="ANG350" s="1"/>
      <c r="ANH350" s="1"/>
      <c r="ANI350" s="1"/>
      <c r="ANJ350" s="1"/>
      <c r="ANK350" s="1"/>
      <c r="ANL350" s="1"/>
      <c r="ANM350" s="1"/>
      <c r="ANN350" s="1"/>
      <c r="ANO350" s="1"/>
      <c r="ANP350" s="1"/>
      <c r="ANQ350" s="1"/>
      <c r="ANR350" s="1"/>
      <c r="ANS350" s="1"/>
      <c r="ANT350" s="1"/>
      <c r="ANU350" s="1"/>
      <c r="ANV350" s="1"/>
      <c r="ANW350" s="1"/>
      <c r="ANX350" s="1"/>
      <c r="ANY350" s="1"/>
      <c r="ANZ350" s="1"/>
      <c r="AOA350" s="1"/>
      <c r="AOB350" s="1"/>
      <c r="AOC350" s="1"/>
      <c r="AOD350" s="1"/>
      <c r="AOE350" s="1"/>
      <c r="AOF350" s="1"/>
      <c r="AOG350" s="1"/>
      <c r="AOH350" s="1"/>
      <c r="AOI350" s="1"/>
      <c r="AOJ350" s="1"/>
      <c r="AOK350" s="1"/>
      <c r="AOL350" s="1"/>
      <c r="AOM350" s="1"/>
      <c r="AON350" s="1"/>
      <c r="AOO350" s="1"/>
      <c r="AOP350" s="1"/>
      <c r="AOQ350" s="1"/>
      <c r="AOR350" s="1"/>
      <c r="AOS350" s="1"/>
      <c r="AOT350" s="1"/>
      <c r="AOU350" s="1"/>
      <c r="AOV350" s="1"/>
      <c r="AOW350" s="1"/>
      <c r="AOX350" s="1"/>
      <c r="AOY350" s="1"/>
      <c r="AOZ350" s="1"/>
      <c r="APA350" s="1"/>
      <c r="APB350" s="1"/>
      <c r="APC350" s="1"/>
      <c r="APD350" s="1"/>
      <c r="APE350" s="1"/>
      <c r="APF350" s="1"/>
      <c r="APG350" s="1"/>
      <c r="APH350" s="1"/>
      <c r="API350" s="1"/>
      <c r="APJ350" s="1"/>
      <c r="APK350" s="1"/>
      <c r="APL350" s="1"/>
      <c r="APM350" s="1"/>
      <c r="APN350" s="1"/>
      <c r="APO350" s="1"/>
      <c r="APP350" s="1"/>
      <c r="APQ350" s="1"/>
      <c r="APR350" s="1"/>
      <c r="APS350" s="1"/>
      <c r="APT350" s="1"/>
      <c r="APU350" s="1"/>
      <c r="APV350" s="1"/>
      <c r="APW350" s="1"/>
      <c r="APX350" s="1"/>
      <c r="APY350" s="1"/>
      <c r="APZ350" s="1"/>
      <c r="AQA350" s="1"/>
      <c r="AQB350" s="1"/>
      <c r="AQC350" s="1"/>
      <c r="AQD350" s="1"/>
      <c r="AQE350" s="1"/>
      <c r="AQF350" s="1"/>
      <c r="AQG350" s="1"/>
      <c r="AQH350" s="1"/>
      <c r="AQI350" s="1"/>
      <c r="AQJ350" s="1"/>
      <c r="AQK350" s="1"/>
      <c r="AQL350" s="1"/>
      <c r="AQM350" s="1"/>
      <c r="AQN350" s="1"/>
      <c r="AQO350" s="1"/>
      <c r="AQP350" s="1"/>
      <c r="AQQ350" s="1"/>
      <c r="AQR350" s="1"/>
      <c r="AQS350" s="1"/>
      <c r="AQT350" s="1"/>
      <c r="AQU350" s="1"/>
      <c r="AQV350" s="1"/>
      <c r="AQW350" s="1"/>
      <c r="AQX350" s="1"/>
      <c r="AQY350" s="1"/>
      <c r="AQZ350" s="1"/>
      <c r="ARA350" s="1"/>
      <c r="ARB350" s="1"/>
      <c r="ARC350" s="1"/>
      <c r="ARD350" s="1"/>
      <c r="ARE350" s="1"/>
      <c r="ARF350" s="1"/>
      <c r="ARG350" s="1"/>
      <c r="ARH350" s="1"/>
      <c r="ARI350" s="1"/>
      <c r="ARJ350" s="1"/>
      <c r="ARK350" s="1"/>
      <c r="ARL350" s="1"/>
      <c r="ARM350" s="1"/>
      <c r="ARN350" s="1"/>
      <c r="ARO350" s="1"/>
      <c r="ARP350" s="1"/>
      <c r="ARQ350" s="1"/>
      <c r="ARR350" s="1"/>
      <c r="ARS350" s="1"/>
      <c r="ART350" s="1"/>
      <c r="ARU350" s="1"/>
      <c r="ARV350" s="1"/>
      <c r="ARW350" s="1"/>
      <c r="ARX350" s="1"/>
      <c r="ARY350" s="1"/>
      <c r="ARZ350" s="1"/>
      <c r="ASA350" s="1"/>
      <c r="ASB350" s="1"/>
      <c r="ASC350" s="1"/>
      <c r="ASD350" s="1"/>
      <c r="ASE350" s="1"/>
      <c r="ASF350" s="1"/>
      <c r="ASG350" s="1"/>
      <c r="ASH350" s="1"/>
      <c r="ASI350" s="1"/>
      <c r="ASJ350" s="1"/>
      <c r="ASK350" s="1"/>
      <c r="ASL350" s="1"/>
      <c r="ASM350" s="1"/>
      <c r="ASN350" s="1"/>
      <c r="ASO350" s="1"/>
      <c r="ASP350" s="1"/>
      <c r="ASQ350" s="1"/>
      <c r="ASR350" s="1"/>
      <c r="ASS350" s="1"/>
      <c r="AST350" s="1"/>
      <c r="ASU350" s="1"/>
      <c r="ASV350" s="1"/>
      <c r="ASW350" s="1"/>
      <c r="ASX350" s="1"/>
      <c r="ASY350" s="1"/>
      <c r="ASZ350" s="1"/>
      <c r="ATA350" s="1"/>
      <c r="ATB350" s="1"/>
      <c r="ATC350" s="1"/>
      <c r="ATD350" s="1"/>
      <c r="ATE350" s="1"/>
      <c r="ATF350" s="1"/>
      <c r="ATG350" s="1"/>
      <c r="ATH350" s="1"/>
      <c r="ATI350" s="1"/>
      <c r="ATJ350" s="1"/>
      <c r="ATK350" s="1"/>
      <c r="ATL350" s="1"/>
      <c r="ATM350" s="1"/>
      <c r="ATN350" s="1"/>
      <c r="ATO350" s="1"/>
      <c r="ATP350" s="1"/>
      <c r="ATQ350" s="1"/>
      <c r="ATR350" s="1"/>
      <c r="ATS350" s="1"/>
      <c r="ATT350" s="1"/>
      <c r="ATU350" s="1"/>
      <c r="ATV350" s="1"/>
      <c r="ATW350" s="1"/>
      <c r="ATX350" s="1"/>
      <c r="ATY350" s="1"/>
      <c r="ATZ350" s="1"/>
      <c r="AUA350" s="1"/>
      <c r="AUB350" s="1"/>
      <c r="AUC350" s="1"/>
      <c r="AUD350" s="1"/>
      <c r="AUE350" s="1"/>
      <c r="AUF350" s="1"/>
      <c r="AUG350" s="1"/>
      <c r="AUH350" s="1"/>
      <c r="AUI350" s="1"/>
      <c r="AUJ350" s="1"/>
      <c r="AUK350" s="1"/>
      <c r="AUL350" s="1"/>
      <c r="AUM350" s="1"/>
      <c r="AUN350" s="1"/>
      <c r="AUO350" s="1"/>
      <c r="AUP350" s="1"/>
      <c r="AUQ350" s="1"/>
      <c r="AUR350" s="1"/>
      <c r="AUS350" s="1"/>
      <c r="AUT350" s="1"/>
      <c r="AUU350" s="1"/>
      <c r="AUV350" s="1"/>
      <c r="AUW350" s="1"/>
      <c r="AUX350" s="1"/>
      <c r="AUY350" s="1"/>
      <c r="AUZ350" s="1"/>
      <c r="AVA350" s="1"/>
      <c r="AVB350" s="1"/>
      <c r="AVC350" s="1"/>
      <c r="AVD350" s="1"/>
      <c r="AVE350" s="1"/>
      <c r="AVF350" s="1"/>
      <c r="AVG350" s="1"/>
      <c r="AVH350" s="1"/>
      <c r="AVI350" s="1"/>
      <c r="AVJ350" s="1"/>
      <c r="AVK350" s="1"/>
      <c r="AVL350" s="1"/>
      <c r="AVM350" s="1"/>
      <c r="AVN350" s="1"/>
      <c r="AVO350" s="1"/>
      <c r="AVP350" s="1"/>
      <c r="AVQ350" s="1"/>
      <c r="AVR350" s="1"/>
      <c r="AVS350" s="1"/>
      <c r="AVT350" s="1"/>
      <c r="AVU350" s="1"/>
      <c r="AVV350" s="1"/>
      <c r="AVW350" s="1"/>
      <c r="AVX350" s="1"/>
      <c r="AVY350" s="1"/>
      <c r="AVZ350" s="1"/>
      <c r="AWA350" s="1"/>
      <c r="AWB350" s="1"/>
      <c r="AWC350" s="1"/>
      <c r="AWD350" s="1"/>
      <c r="AWE350" s="1"/>
      <c r="AWF350" s="1"/>
      <c r="AWG350" s="1"/>
      <c r="AWH350" s="1"/>
      <c r="AWI350" s="1"/>
      <c r="AWJ350" s="1"/>
      <c r="AWK350" s="1"/>
      <c r="AWL350" s="1"/>
      <c r="AWM350" s="1"/>
      <c r="AWN350" s="1"/>
      <c r="AWO350" s="1"/>
      <c r="AWP350" s="1"/>
      <c r="AWQ350" s="1"/>
      <c r="AWR350" s="1"/>
      <c r="AWS350" s="1"/>
      <c r="AWT350" s="1"/>
      <c r="AWU350" s="1"/>
      <c r="AWV350" s="1"/>
      <c r="AWW350" s="1"/>
      <c r="AWX350" s="1"/>
      <c r="AWY350" s="1"/>
      <c r="AWZ350" s="1"/>
      <c r="AXA350" s="1"/>
      <c r="AXB350" s="1"/>
      <c r="AXC350" s="1"/>
      <c r="AXD350" s="1"/>
      <c r="AXE350" s="1"/>
      <c r="AXF350" s="1"/>
      <c r="AXG350" s="1"/>
      <c r="AXH350" s="1"/>
      <c r="AXI350" s="1"/>
      <c r="AXJ350" s="1"/>
      <c r="AXK350" s="1"/>
      <c r="AXL350" s="1"/>
      <c r="AXM350" s="1"/>
      <c r="AXN350" s="1"/>
      <c r="AXO350" s="1"/>
      <c r="AXP350" s="1"/>
      <c r="AXQ350" s="1"/>
      <c r="AXR350" s="1"/>
      <c r="AXS350" s="1"/>
      <c r="AXT350" s="1"/>
      <c r="AXU350" s="1"/>
      <c r="AXV350" s="1"/>
      <c r="AXW350" s="1"/>
      <c r="AXX350" s="1"/>
      <c r="AXY350" s="1"/>
      <c r="AXZ350" s="1"/>
      <c r="AYA350" s="1"/>
      <c r="AYB350" s="1"/>
      <c r="AYC350" s="1"/>
      <c r="AYD350" s="1"/>
      <c r="AYE350" s="1"/>
      <c r="AYF350" s="1"/>
      <c r="AYG350" s="1"/>
      <c r="AYH350" s="1"/>
      <c r="AYI350" s="1"/>
      <c r="AYJ350" s="1"/>
      <c r="AYK350" s="1"/>
      <c r="AYL350" s="1"/>
      <c r="AYM350" s="1"/>
      <c r="AYN350" s="1"/>
      <c r="AYO350" s="1"/>
      <c r="AYP350" s="1"/>
      <c r="AYQ350" s="1"/>
      <c r="AYR350" s="1"/>
      <c r="AYS350" s="1"/>
      <c r="AYT350" s="1"/>
      <c r="AYU350" s="1"/>
      <c r="AYV350" s="1"/>
      <c r="AYW350" s="1"/>
      <c r="AYX350" s="1"/>
      <c r="AYY350" s="1"/>
      <c r="AYZ350" s="1"/>
      <c r="AZA350" s="1"/>
      <c r="AZB350" s="1"/>
      <c r="AZC350" s="1"/>
      <c r="AZD350" s="1"/>
      <c r="AZE350" s="1"/>
      <c r="AZF350" s="1"/>
      <c r="AZG350" s="1"/>
      <c r="AZH350" s="1"/>
      <c r="AZI350" s="1"/>
      <c r="AZJ350" s="1"/>
      <c r="AZK350" s="1"/>
      <c r="AZL350" s="1"/>
      <c r="AZM350" s="1"/>
      <c r="AZN350" s="1"/>
      <c r="AZO350" s="1"/>
      <c r="AZP350" s="1"/>
      <c r="AZQ350" s="1"/>
      <c r="AZR350" s="1"/>
      <c r="AZS350" s="1"/>
      <c r="AZT350" s="1"/>
      <c r="AZU350" s="1"/>
      <c r="AZV350" s="1"/>
      <c r="AZW350" s="1"/>
      <c r="AZX350" s="1"/>
      <c r="AZY350" s="1"/>
      <c r="AZZ350" s="1"/>
      <c r="BAA350" s="1"/>
      <c r="BAB350" s="1"/>
      <c r="BAC350" s="1"/>
      <c r="BAD350" s="1"/>
      <c r="BAE350" s="1"/>
      <c r="BAF350" s="1"/>
      <c r="BAG350" s="1"/>
      <c r="BAH350" s="1"/>
      <c r="BAI350" s="1"/>
      <c r="BAJ350" s="1"/>
      <c r="BAK350" s="1"/>
      <c r="BAL350" s="1"/>
      <c r="BAM350" s="1"/>
      <c r="BAN350" s="1"/>
      <c r="BAO350" s="1"/>
      <c r="BAP350" s="1"/>
      <c r="BAQ350" s="1"/>
      <c r="BAR350" s="1"/>
      <c r="BAS350" s="1"/>
      <c r="BAT350" s="1"/>
      <c r="BAU350" s="1"/>
      <c r="BAV350" s="1"/>
      <c r="BAW350" s="1"/>
      <c r="BAX350" s="1"/>
      <c r="BAY350" s="1"/>
      <c r="BAZ350" s="1"/>
      <c r="BBA350" s="1"/>
      <c r="BBB350" s="1"/>
      <c r="BBC350" s="1"/>
      <c r="BBD350" s="1"/>
      <c r="BBE350" s="1"/>
      <c r="BBF350" s="1"/>
      <c r="BBG350" s="1"/>
      <c r="BBH350" s="1"/>
      <c r="BBI350" s="1"/>
      <c r="BBJ350" s="1"/>
      <c r="BBK350" s="1"/>
      <c r="BBL350" s="1"/>
      <c r="BBM350" s="1"/>
      <c r="BBN350" s="1"/>
      <c r="BBO350" s="1"/>
      <c r="BBP350" s="1"/>
      <c r="BBQ350" s="1"/>
      <c r="BBR350" s="1"/>
      <c r="BBS350" s="1"/>
      <c r="BBT350" s="1"/>
      <c r="BBU350" s="1"/>
      <c r="BBV350" s="1"/>
      <c r="BBW350" s="1"/>
      <c r="BBX350" s="1"/>
      <c r="BBY350" s="1"/>
      <c r="BBZ350" s="1"/>
      <c r="BCA350" s="1"/>
      <c r="BCB350" s="1"/>
      <c r="BCC350" s="1"/>
      <c r="BCD350" s="1"/>
      <c r="BCE350" s="1"/>
      <c r="BCF350" s="1"/>
      <c r="BCG350" s="1"/>
      <c r="BCH350" s="1"/>
      <c r="BCI350" s="1"/>
      <c r="BCJ350" s="1"/>
      <c r="BCK350" s="1"/>
      <c r="BCL350" s="1"/>
      <c r="BCM350" s="1"/>
      <c r="BCN350" s="1"/>
      <c r="BCO350" s="1"/>
      <c r="BCP350" s="1"/>
      <c r="BCQ350" s="1"/>
      <c r="BCR350" s="1"/>
      <c r="BCS350" s="1"/>
      <c r="BCT350" s="1"/>
      <c r="BCU350" s="1"/>
      <c r="BCV350" s="1"/>
      <c r="BCW350" s="1"/>
      <c r="BCX350" s="1"/>
      <c r="BCY350" s="1"/>
      <c r="BCZ350" s="1"/>
      <c r="BDA350" s="1"/>
      <c r="BDB350" s="1"/>
      <c r="BDC350" s="1"/>
      <c r="BDD350" s="1"/>
      <c r="BDE350" s="1"/>
      <c r="BDF350" s="1"/>
      <c r="BDG350" s="1"/>
      <c r="BDH350" s="1"/>
      <c r="BDI350" s="1"/>
      <c r="BDJ350" s="1"/>
      <c r="BDK350" s="1"/>
      <c r="BDL350" s="1"/>
    </row>
    <row r="351" spans="2:1468" s="10" customFormat="1" ht="16" x14ac:dyDescent="0.2">
      <c r="B351" s="11" t="s">
        <v>100</v>
      </c>
      <c r="D351" s="10">
        <v>8748.4</v>
      </c>
      <c r="E351" s="2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  <c r="AEE351" s="1"/>
      <c r="AEF351" s="1"/>
      <c r="AEG351" s="1"/>
      <c r="AEH351" s="1"/>
      <c r="AEI351" s="1"/>
      <c r="AEJ351" s="1"/>
      <c r="AEK351" s="1"/>
      <c r="AEL351" s="1"/>
      <c r="AEM351" s="1"/>
      <c r="AEN351" s="1"/>
      <c r="AEO351" s="1"/>
      <c r="AEP351" s="1"/>
      <c r="AEQ351" s="1"/>
      <c r="AER351" s="1"/>
      <c r="AES351" s="1"/>
      <c r="AET351" s="1"/>
      <c r="AEU351" s="1"/>
      <c r="AEV351" s="1"/>
      <c r="AEW351" s="1"/>
      <c r="AEX351" s="1"/>
      <c r="AEY351" s="1"/>
      <c r="AEZ351" s="1"/>
      <c r="AFA351" s="1"/>
      <c r="AFB351" s="1"/>
      <c r="AFC351" s="1"/>
      <c r="AFD351" s="1"/>
      <c r="AFE351" s="1"/>
      <c r="AFF351" s="1"/>
      <c r="AFG351" s="1"/>
      <c r="AFH351" s="1"/>
      <c r="AFI351" s="1"/>
      <c r="AFJ351" s="1"/>
      <c r="AFK351" s="1"/>
      <c r="AFL351" s="1"/>
      <c r="AFM351" s="1"/>
      <c r="AFN351" s="1"/>
      <c r="AFO351" s="1"/>
      <c r="AFP351" s="1"/>
      <c r="AFQ351" s="1"/>
      <c r="AFR351" s="1"/>
      <c r="AFS351" s="1"/>
      <c r="AFT351" s="1"/>
      <c r="AFU351" s="1"/>
      <c r="AFV351" s="1"/>
      <c r="AFW351" s="1"/>
      <c r="AFX351" s="1"/>
      <c r="AFY351" s="1"/>
      <c r="AFZ351" s="1"/>
      <c r="AGA351" s="1"/>
      <c r="AGB351" s="1"/>
      <c r="AGC351" s="1"/>
      <c r="AGD351" s="1"/>
      <c r="AGE351" s="1"/>
      <c r="AGF351" s="1"/>
      <c r="AGG351" s="1"/>
      <c r="AGH351" s="1"/>
      <c r="AGI351" s="1"/>
      <c r="AGJ351" s="1"/>
      <c r="AGK351" s="1"/>
      <c r="AGL351" s="1"/>
      <c r="AGM351" s="1"/>
      <c r="AGN351" s="1"/>
      <c r="AGO351" s="1"/>
      <c r="AGP351" s="1"/>
      <c r="AGQ351" s="1"/>
      <c r="AGR351" s="1"/>
      <c r="AGS351" s="1"/>
      <c r="AGT351" s="1"/>
      <c r="AGU351" s="1"/>
      <c r="AGV351" s="1"/>
      <c r="AGW351" s="1"/>
      <c r="AGX351" s="1"/>
      <c r="AGY351" s="1"/>
      <c r="AGZ351" s="1"/>
      <c r="AHA351" s="1"/>
      <c r="AHB351" s="1"/>
      <c r="AHC351" s="1"/>
      <c r="AHD351" s="1"/>
      <c r="AHE351" s="1"/>
      <c r="AHF351" s="1"/>
      <c r="AHG351" s="1"/>
      <c r="AHH351" s="1"/>
      <c r="AHI351" s="1"/>
      <c r="AHJ351" s="1"/>
      <c r="AHK351" s="1"/>
      <c r="AHL351" s="1"/>
      <c r="AHM351" s="1"/>
      <c r="AHN351" s="1"/>
      <c r="AHO351" s="1"/>
      <c r="AHP351" s="1"/>
      <c r="AHQ351" s="1"/>
      <c r="AHR351" s="1"/>
      <c r="AHS351" s="1"/>
      <c r="AHT351" s="1"/>
      <c r="AHU351" s="1"/>
      <c r="AHV351" s="1"/>
      <c r="AHW351" s="1"/>
      <c r="AHX351" s="1"/>
      <c r="AHY351" s="1"/>
      <c r="AHZ351" s="1"/>
      <c r="AIA351" s="1"/>
      <c r="AIB351" s="1"/>
      <c r="AIC351" s="1"/>
      <c r="AID351" s="1"/>
      <c r="AIE351" s="1"/>
      <c r="AIF351" s="1"/>
      <c r="AIG351" s="1"/>
      <c r="AIH351" s="1"/>
      <c r="AII351" s="1"/>
      <c r="AIJ351" s="1"/>
      <c r="AIK351" s="1"/>
      <c r="AIL351" s="1"/>
      <c r="AIM351" s="1"/>
      <c r="AIN351" s="1"/>
      <c r="AIO351" s="1"/>
      <c r="AIP351" s="1"/>
      <c r="AIQ351" s="1"/>
      <c r="AIR351" s="1"/>
      <c r="AIS351" s="1"/>
      <c r="AIT351" s="1"/>
      <c r="AIU351" s="1"/>
      <c r="AIV351" s="1"/>
      <c r="AIW351" s="1"/>
      <c r="AIX351" s="1"/>
      <c r="AIY351" s="1"/>
      <c r="AIZ351" s="1"/>
      <c r="AJA351" s="1"/>
      <c r="AJB351" s="1"/>
      <c r="AJC351" s="1"/>
      <c r="AJD351" s="1"/>
      <c r="AJE351" s="1"/>
      <c r="AJF351" s="1"/>
      <c r="AJG351" s="1"/>
      <c r="AJH351" s="1"/>
      <c r="AJI351" s="1"/>
      <c r="AJJ351" s="1"/>
      <c r="AJK351" s="1"/>
      <c r="AJL351" s="1"/>
      <c r="AJM351" s="1"/>
      <c r="AJN351" s="1"/>
      <c r="AJO351" s="1"/>
      <c r="AJP351" s="1"/>
      <c r="AJQ351" s="1"/>
      <c r="AJR351" s="1"/>
      <c r="AJS351" s="1"/>
      <c r="AJT351" s="1"/>
      <c r="AJU351" s="1"/>
      <c r="AJV351" s="1"/>
      <c r="AJW351" s="1"/>
      <c r="AJX351" s="1"/>
      <c r="AJY351" s="1"/>
      <c r="AJZ351" s="1"/>
      <c r="AKA351" s="1"/>
      <c r="AKB351" s="1"/>
      <c r="AKC351" s="1"/>
      <c r="AKD351" s="1"/>
      <c r="AKE351" s="1"/>
      <c r="AKF351" s="1"/>
      <c r="AKG351" s="1"/>
      <c r="AKH351" s="1"/>
      <c r="AKI351" s="1"/>
      <c r="AKJ351" s="1"/>
      <c r="AKK351" s="1"/>
      <c r="AKL351" s="1"/>
      <c r="AKM351" s="1"/>
      <c r="AKN351" s="1"/>
      <c r="AKO351" s="1"/>
      <c r="AKP351" s="1"/>
      <c r="AKQ351" s="1"/>
      <c r="AKR351" s="1"/>
      <c r="AKS351" s="1"/>
      <c r="AKT351" s="1"/>
      <c r="AKU351" s="1"/>
      <c r="AKV351" s="1"/>
      <c r="AKW351" s="1"/>
      <c r="AKX351" s="1"/>
      <c r="AKY351" s="1"/>
      <c r="AKZ351" s="1"/>
      <c r="ALA351" s="1"/>
      <c r="ALB351" s="1"/>
      <c r="ALC351" s="1"/>
      <c r="ALD351" s="1"/>
      <c r="ALE351" s="1"/>
      <c r="ALF351" s="1"/>
      <c r="ALG351" s="1"/>
      <c r="ALH351" s="1"/>
      <c r="ALI351" s="1"/>
      <c r="ALJ351" s="1"/>
      <c r="ALK351" s="1"/>
      <c r="ALL351" s="1"/>
      <c r="ALM351" s="1"/>
      <c r="ALN351" s="1"/>
      <c r="ALO351" s="1"/>
      <c r="ALP351" s="1"/>
      <c r="ALQ351" s="1"/>
      <c r="ALR351" s="1"/>
      <c r="ALS351" s="1"/>
      <c r="ALT351" s="1"/>
      <c r="ALU351" s="1"/>
      <c r="ALV351" s="1"/>
      <c r="ALW351" s="1"/>
      <c r="ALX351" s="1"/>
      <c r="ALY351" s="1"/>
      <c r="ALZ351" s="1"/>
      <c r="AMA351" s="1"/>
      <c r="AMB351" s="1"/>
      <c r="AMC351" s="1"/>
      <c r="AMD351" s="1"/>
      <c r="AME351" s="1"/>
      <c r="AMF351" s="1"/>
      <c r="AMG351" s="1"/>
      <c r="AMH351" s="1"/>
      <c r="AMI351" s="1"/>
      <c r="AMJ351" s="1"/>
      <c r="AMK351" s="1"/>
      <c r="AML351" s="1"/>
      <c r="AMM351" s="1"/>
      <c r="AMN351" s="1"/>
      <c r="AMO351" s="1"/>
      <c r="AMP351" s="1"/>
      <c r="AMQ351" s="1"/>
      <c r="AMR351" s="1"/>
      <c r="AMS351" s="1"/>
      <c r="AMT351" s="1"/>
      <c r="AMU351" s="1"/>
      <c r="AMV351" s="1"/>
      <c r="AMW351" s="1"/>
      <c r="AMX351" s="1"/>
      <c r="AMY351" s="1"/>
      <c r="AMZ351" s="1"/>
      <c r="ANA351" s="1"/>
      <c r="ANB351" s="1"/>
      <c r="ANC351" s="1"/>
      <c r="AND351" s="1"/>
      <c r="ANE351" s="1"/>
      <c r="ANF351" s="1"/>
      <c r="ANG351" s="1"/>
      <c r="ANH351" s="1"/>
      <c r="ANI351" s="1"/>
      <c r="ANJ351" s="1"/>
      <c r="ANK351" s="1"/>
      <c r="ANL351" s="1"/>
      <c r="ANM351" s="1"/>
      <c r="ANN351" s="1"/>
      <c r="ANO351" s="1"/>
      <c r="ANP351" s="1"/>
      <c r="ANQ351" s="1"/>
      <c r="ANR351" s="1"/>
      <c r="ANS351" s="1"/>
      <c r="ANT351" s="1"/>
      <c r="ANU351" s="1"/>
      <c r="ANV351" s="1"/>
      <c r="ANW351" s="1"/>
      <c r="ANX351" s="1"/>
      <c r="ANY351" s="1"/>
      <c r="ANZ351" s="1"/>
      <c r="AOA351" s="1"/>
      <c r="AOB351" s="1"/>
      <c r="AOC351" s="1"/>
      <c r="AOD351" s="1"/>
      <c r="AOE351" s="1"/>
      <c r="AOF351" s="1"/>
      <c r="AOG351" s="1"/>
      <c r="AOH351" s="1"/>
      <c r="AOI351" s="1"/>
      <c r="AOJ351" s="1"/>
      <c r="AOK351" s="1"/>
      <c r="AOL351" s="1"/>
      <c r="AOM351" s="1"/>
      <c r="AON351" s="1"/>
      <c r="AOO351" s="1"/>
      <c r="AOP351" s="1"/>
      <c r="AOQ351" s="1"/>
      <c r="AOR351" s="1"/>
      <c r="AOS351" s="1"/>
      <c r="AOT351" s="1"/>
      <c r="AOU351" s="1"/>
      <c r="AOV351" s="1"/>
      <c r="AOW351" s="1"/>
      <c r="AOX351" s="1"/>
      <c r="AOY351" s="1"/>
      <c r="AOZ351" s="1"/>
      <c r="APA351" s="1"/>
      <c r="APB351" s="1"/>
      <c r="APC351" s="1"/>
      <c r="APD351" s="1"/>
      <c r="APE351" s="1"/>
      <c r="APF351" s="1"/>
      <c r="APG351" s="1"/>
      <c r="APH351" s="1"/>
      <c r="API351" s="1"/>
      <c r="APJ351" s="1"/>
      <c r="APK351" s="1"/>
      <c r="APL351" s="1"/>
      <c r="APM351" s="1"/>
      <c r="APN351" s="1"/>
      <c r="APO351" s="1"/>
      <c r="APP351" s="1"/>
      <c r="APQ351" s="1"/>
      <c r="APR351" s="1"/>
      <c r="APS351" s="1"/>
      <c r="APT351" s="1"/>
      <c r="APU351" s="1"/>
      <c r="APV351" s="1"/>
      <c r="APW351" s="1"/>
      <c r="APX351" s="1"/>
      <c r="APY351" s="1"/>
      <c r="APZ351" s="1"/>
      <c r="AQA351" s="1"/>
      <c r="AQB351" s="1"/>
      <c r="AQC351" s="1"/>
      <c r="AQD351" s="1"/>
      <c r="AQE351" s="1"/>
      <c r="AQF351" s="1"/>
      <c r="AQG351" s="1"/>
      <c r="AQH351" s="1"/>
      <c r="AQI351" s="1"/>
      <c r="AQJ351" s="1"/>
      <c r="AQK351" s="1"/>
      <c r="AQL351" s="1"/>
      <c r="AQM351" s="1"/>
      <c r="AQN351" s="1"/>
      <c r="AQO351" s="1"/>
      <c r="AQP351" s="1"/>
      <c r="AQQ351" s="1"/>
      <c r="AQR351" s="1"/>
      <c r="AQS351" s="1"/>
      <c r="AQT351" s="1"/>
      <c r="AQU351" s="1"/>
      <c r="AQV351" s="1"/>
      <c r="AQW351" s="1"/>
      <c r="AQX351" s="1"/>
      <c r="AQY351" s="1"/>
      <c r="AQZ351" s="1"/>
      <c r="ARA351" s="1"/>
      <c r="ARB351" s="1"/>
      <c r="ARC351" s="1"/>
      <c r="ARD351" s="1"/>
      <c r="ARE351" s="1"/>
      <c r="ARF351" s="1"/>
      <c r="ARG351" s="1"/>
      <c r="ARH351" s="1"/>
      <c r="ARI351" s="1"/>
      <c r="ARJ351" s="1"/>
      <c r="ARK351" s="1"/>
      <c r="ARL351" s="1"/>
      <c r="ARM351" s="1"/>
      <c r="ARN351" s="1"/>
      <c r="ARO351" s="1"/>
      <c r="ARP351" s="1"/>
      <c r="ARQ351" s="1"/>
      <c r="ARR351" s="1"/>
      <c r="ARS351" s="1"/>
      <c r="ART351" s="1"/>
      <c r="ARU351" s="1"/>
      <c r="ARV351" s="1"/>
      <c r="ARW351" s="1"/>
      <c r="ARX351" s="1"/>
      <c r="ARY351" s="1"/>
      <c r="ARZ351" s="1"/>
      <c r="ASA351" s="1"/>
      <c r="ASB351" s="1"/>
      <c r="ASC351" s="1"/>
      <c r="ASD351" s="1"/>
      <c r="ASE351" s="1"/>
      <c r="ASF351" s="1"/>
      <c r="ASG351" s="1"/>
      <c r="ASH351" s="1"/>
      <c r="ASI351" s="1"/>
      <c r="ASJ351" s="1"/>
      <c r="ASK351" s="1"/>
      <c r="ASL351" s="1"/>
      <c r="ASM351" s="1"/>
      <c r="ASN351" s="1"/>
      <c r="ASO351" s="1"/>
      <c r="ASP351" s="1"/>
      <c r="ASQ351" s="1"/>
      <c r="ASR351" s="1"/>
      <c r="ASS351" s="1"/>
      <c r="AST351" s="1"/>
      <c r="ASU351" s="1"/>
      <c r="ASV351" s="1"/>
      <c r="ASW351" s="1"/>
      <c r="ASX351" s="1"/>
      <c r="ASY351" s="1"/>
      <c r="ASZ351" s="1"/>
      <c r="ATA351" s="1"/>
      <c r="ATB351" s="1"/>
      <c r="ATC351" s="1"/>
      <c r="ATD351" s="1"/>
      <c r="ATE351" s="1"/>
      <c r="ATF351" s="1"/>
      <c r="ATG351" s="1"/>
      <c r="ATH351" s="1"/>
      <c r="ATI351" s="1"/>
      <c r="ATJ351" s="1"/>
      <c r="ATK351" s="1"/>
      <c r="ATL351" s="1"/>
      <c r="ATM351" s="1"/>
      <c r="ATN351" s="1"/>
      <c r="ATO351" s="1"/>
      <c r="ATP351" s="1"/>
      <c r="ATQ351" s="1"/>
      <c r="ATR351" s="1"/>
      <c r="ATS351" s="1"/>
      <c r="ATT351" s="1"/>
      <c r="ATU351" s="1"/>
      <c r="ATV351" s="1"/>
      <c r="ATW351" s="1"/>
      <c r="ATX351" s="1"/>
      <c r="ATY351" s="1"/>
      <c r="ATZ351" s="1"/>
      <c r="AUA351" s="1"/>
      <c r="AUB351" s="1"/>
      <c r="AUC351" s="1"/>
      <c r="AUD351" s="1"/>
      <c r="AUE351" s="1"/>
      <c r="AUF351" s="1"/>
      <c r="AUG351" s="1"/>
      <c r="AUH351" s="1"/>
      <c r="AUI351" s="1"/>
      <c r="AUJ351" s="1"/>
      <c r="AUK351" s="1"/>
      <c r="AUL351" s="1"/>
      <c r="AUM351" s="1"/>
      <c r="AUN351" s="1"/>
      <c r="AUO351" s="1"/>
      <c r="AUP351" s="1"/>
      <c r="AUQ351" s="1"/>
      <c r="AUR351" s="1"/>
      <c r="AUS351" s="1"/>
      <c r="AUT351" s="1"/>
      <c r="AUU351" s="1"/>
      <c r="AUV351" s="1"/>
      <c r="AUW351" s="1"/>
      <c r="AUX351" s="1"/>
      <c r="AUY351" s="1"/>
      <c r="AUZ351" s="1"/>
      <c r="AVA351" s="1"/>
      <c r="AVB351" s="1"/>
      <c r="AVC351" s="1"/>
      <c r="AVD351" s="1"/>
      <c r="AVE351" s="1"/>
      <c r="AVF351" s="1"/>
      <c r="AVG351" s="1"/>
      <c r="AVH351" s="1"/>
      <c r="AVI351" s="1"/>
      <c r="AVJ351" s="1"/>
      <c r="AVK351" s="1"/>
      <c r="AVL351" s="1"/>
      <c r="AVM351" s="1"/>
      <c r="AVN351" s="1"/>
      <c r="AVO351" s="1"/>
      <c r="AVP351" s="1"/>
      <c r="AVQ351" s="1"/>
      <c r="AVR351" s="1"/>
      <c r="AVS351" s="1"/>
      <c r="AVT351" s="1"/>
      <c r="AVU351" s="1"/>
      <c r="AVV351" s="1"/>
      <c r="AVW351" s="1"/>
      <c r="AVX351" s="1"/>
      <c r="AVY351" s="1"/>
      <c r="AVZ351" s="1"/>
      <c r="AWA351" s="1"/>
      <c r="AWB351" s="1"/>
      <c r="AWC351" s="1"/>
      <c r="AWD351" s="1"/>
      <c r="AWE351" s="1"/>
      <c r="AWF351" s="1"/>
      <c r="AWG351" s="1"/>
      <c r="AWH351" s="1"/>
      <c r="AWI351" s="1"/>
      <c r="AWJ351" s="1"/>
      <c r="AWK351" s="1"/>
      <c r="AWL351" s="1"/>
      <c r="AWM351" s="1"/>
      <c r="AWN351" s="1"/>
      <c r="AWO351" s="1"/>
      <c r="AWP351" s="1"/>
      <c r="AWQ351" s="1"/>
      <c r="AWR351" s="1"/>
      <c r="AWS351" s="1"/>
      <c r="AWT351" s="1"/>
      <c r="AWU351" s="1"/>
      <c r="AWV351" s="1"/>
      <c r="AWW351" s="1"/>
      <c r="AWX351" s="1"/>
      <c r="AWY351" s="1"/>
      <c r="AWZ351" s="1"/>
      <c r="AXA351" s="1"/>
      <c r="AXB351" s="1"/>
      <c r="AXC351" s="1"/>
      <c r="AXD351" s="1"/>
      <c r="AXE351" s="1"/>
      <c r="AXF351" s="1"/>
      <c r="AXG351" s="1"/>
      <c r="AXH351" s="1"/>
      <c r="AXI351" s="1"/>
      <c r="AXJ351" s="1"/>
      <c r="AXK351" s="1"/>
      <c r="AXL351" s="1"/>
      <c r="AXM351" s="1"/>
      <c r="AXN351" s="1"/>
      <c r="AXO351" s="1"/>
      <c r="AXP351" s="1"/>
      <c r="AXQ351" s="1"/>
      <c r="AXR351" s="1"/>
      <c r="AXS351" s="1"/>
      <c r="AXT351" s="1"/>
      <c r="AXU351" s="1"/>
      <c r="AXV351" s="1"/>
      <c r="AXW351" s="1"/>
      <c r="AXX351" s="1"/>
      <c r="AXY351" s="1"/>
      <c r="AXZ351" s="1"/>
      <c r="AYA351" s="1"/>
      <c r="AYB351" s="1"/>
      <c r="AYC351" s="1"/>
      <c r="AYD351" s="1"/>
      <c r="AYE351" s="1"/>
      <c r="AYF351" s="1"/>
      <c r="AYG351" s="1"/>
      <c r="AYH351" s="1"/>
      <c r="AYI351" s="1"/>
      <c r="AYJ351" s="1"/>
      <c r="AYK351" s="1"/>
      <c r="AYL351" s="1"/>
      <c r="AYM351" s="1"/>
      <c r="AYN351" s="1"/>
      <c r="AYO351" s="1"/>
      <c r="AYP351" s="1"/>
      <c r="AYQ351" s="1"/>
      <c r="AYR351" s="1"/>
      <c r="AYS351" s="1"/>
      <c r="AYT351" s="1"/>
      <c r="AYU351" s="1"/>
      <c r="AYV351" s="1"/>
      <c r="AYW351" s="1"/>
      <c r="AYX351" s="1"/>
      <c r="AYY351" s="1"/>
      <c r="AYZ351" s="1"/>
      <c r="AZA351" s="1"/>
      <c r="AZB351" s="1"/>
      <c r="AZC351" s="1"/>
      <c r="AZD351" s="1"/>
      <c r="AZE351" s="1"/>
      <c r="AZF351" s="1"/>
      <c r="AZG351" s="1"/>
      <c r="AZH351" s="1"/>
      <c r="AZI351" s="1"/>
      <c r="AZJ351" s="1"/>
      <c r="AZK351" s="1"/>
      <c r="AZL351" s="1"/>
      <c r="AZM351" s="1"/>
      <c r="AZN351" s="1"/>
      <c r="AZO351" s="1"/>
      <c r="AZP351" s="1"/>
      <c r="AZQ351" s="1"/>
      <c r="AZR351" s="1"/>
      <c r="AZS351" s="1"/>
      <c r="AZT351" s="1"/>
      <c r="AZU351" s="1"/>
      <c r="AZV351" s="1"/>
      <c r="AZW351" s="1"/>
      <c r="AZX351" s="1"/>
      <c r="AZY351" s="1"/>
      <c r="AZZ351" s="1"/>
      <c r="BAA351" s="1"/>
      <c r="BAB351" s="1"/>
      <c r="BAC351" s="1"/>
      <c r="BAD351" s="1"/>
      <c r="BAE351" s="1"/>
      <c r="BAF351" s="1"/>
      <c r="BAG351" s="1"/>
      <c r="BAH351" s="1"/>
      <c r="BAI351" s="1"/>
      <c r="BAJ351" s="1"/>
      <c r="BAK351" s="1"/>
      <c r="BAL351" s="1"/>
      <c r="BAM351" s="1"/>
      <c r="BAN351" s="1"/>
      <c r="BAO351" s="1"/>
      <c r="BAP351" s="1"/>
      <c r="BAQ351" s="1"/>
      <c r="BAR351" s="1"/>
      <c r="BAS351" s="1"/>
      <c r="BAT351" s="1"/>
      <c r="BAU351" s="1"/>
      <c r="BAV351" s="1"/>
      <c r="BAW351" s="1"/>
      <c r="BAX351" s="1"/>
      <c r="BAY351" s="1"/>
      <c r="BAZ351" s="1"/>
      <c r="BBA351" s="1"/>
      <c r="BBB351" s="1"/>
      <c r="BBC351" s="1"/>
      <c r="BBD351" s="1"/>
      <c r="BBE351" s="1"/>
      <c r="BBF351" s="1"/>
      <c r="BBG351" s="1"/>
      <c r="BBH351" s="1"/>
      <c r="BBI351" s="1"/>
      <c r="BBJ351" s="1"/>
      <c r="BBK351" s="1"/>
      <c r="BBL351" s="1"/>
      <c r="BBM351" s="1"/>
      <c r="BBN351" s="1"/>
      <c r="BBO351" s="1"/>
      <c r="BBP351" s="1"/>
      <c r="BBQ351" s="1"/>
      <c r="BBR351" s="1"/>
      <c r="BBS351" s="1"/>
      <c r="BBT351" s="1"/>
      <c r="BBU351" s="1"/>
      <c r="BBV351" s="1"/>
      <c r="BBW351" s="1"/>
      <c r="BBX351" s="1"/>
      <c r="BBY351" s="1"/>
      <c r="BBZ351" s="1"/>
      <c r="BCA351" s="1"/>
      <c r="BCB351" s="1"/>
      <c r="BCC351" s="1"/>
      <c r="BCD351" s="1"/>
      <c r="BCE351" s="1"/>
      <c r="BCF351" s="1"/>
      <c r="BCG351" s="1"/>
      <c r="BCH351" s="1"/>
      <c r="BCI351" s="1"/>
      <c r="BCJ351" s="1"/>
      <c r="BCK351" s="1"/>
      <c r="BCL351" s="1"/>
      <c r="BCM351" s="1"/>
      <c r="BCN351" s="1"/>
      <c r="BCO351" s="1"/>
      <c r="BCP351" s="1"/>
      <c r="BCQ351" s="1"/>
      <c r="BCR351" s="1"/>
      <c r="BCS351" s="1"/>
      <c r="BCT351" s="1"/>
      <c r="BCU351" s="1"/>
      <c r="BCV351" s="1"/>
      <c r="BCW351" s="1"/>
      <c r="BCX351" s="1"/>
      <c r="BCY351" s="1"/>
      <c r="BCZ351" s="1"/>
      <c r="BDA351" s="1"/>
      <c r="BDB351" s="1"/>
      <c r="BDC351" s="1"/>
      <c r="BDD351" s="1"/>
      <c r="BDE351" s="1"/>
      <c r="BDF351" s="1"/>
      <c r="BDG351" s="1"/>
      <c r="BDH351" s="1"/>
      <c r="BDI351" s="1"/>
      <c r="BDJ351" s="1"/>
      <c r="BDK351" s="1"/>
      <c r="BDL351" s="1"/>
    </row>
    <row r="352" spans="2:1468" s="10" customFormat="1" x14ac:dyDescent="0.2">
      <c r="B352" s="21" t="s">
        <v>67</v>
      </c>
      <c r="D352" s="10">
        <v>29262.6</v>
      </c>
      <c r="E352" s="2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  <c r="AFO352" s="1"/>
      <c r="AFP352" s="1"/>
      <c r="AFQ352" s="1"/>
      <c r="AFR352" s="1"/>
      <c r="AFS352" s="1"/>
      <c r="AFT352" s="1"/>
      <c r="AFU352" s="1"/>
      <c r="AFV352" s="1"/>
      <c r="AFW352" s="1"/>
      <c r="AFX352" s="1"/>
      <c r="AFY352" s="1"/>
      <c r="AFZ352" s="1"/>
      <c r="AGA352" s="1"/>
      <c r="AGB352" s="1"/>
      <c r="AGC352" s="1"/>
      <c r="AGD352" s="1"/>
      <c r="AGE352" s="1"/>
      <c r="AGF352" s="1"/>
      <c r="AGG352" s="1"/>
      <c r="AGH352" s="1"/>
      <c r="AGI352" s="1"/>
      <c r="AGJ352" s="1"/>
      <c r="AGK352" s="1"/>
      <c r="AGL352" s="1"/>
      <c r="AGM352" s="1"/>
      <c r="AGN352" s="1"/>
      <c r="AGO352" s="1"/>
      <c r="AGP352" s="1"/>
      <c r="AGQ352" s="1"/>
      <c r="AGR352" s="1"/>
      <c r="AGS352" s="1"/>
      <c r="AGT352" s="1"/>
      <c r="AGU352" s="1"/>
      <c r="AGV352" s="1"/>
      <c r="AGW352" s="1"/>
      <c r="AGX352" s="1"/>
      <c r="AGY352" s="1"/>
      <c r="AGZ352" s="1"/>
      <c r="AHA352" s="1"/>
      <c r="AHB352" s="1"/>
      <c r="AHC352" s="1"/>
      <c r="AHD352" s="1"/>
      <c r="AHE352" s="1"/>
      <c r="AHF352" s="1"/>
      <c r="AHG352" s="1"/>
      <c r="AHH352" s="1"/>
      <c r="AHI352" s="1"/>
      <c r="AHJ352" s="1"/>
      <c r="AHK352" s="1"/>
      <c r="AHL352" s="1"/>
      <c r="AHM352" s="1"/>
      <c r="AHN352" s="1"/>
      <c r="AHO352" s="1"/>
      <c r="AHP352" s="1"/>
      <c r="AHQ352" s="1"/>
      <c r="AHR352" s="1"/>
      <c r="AHS352" s="1"/>
      <c r="AHT352" s="1"/>
      <c r="AHU352" s="1"/>
      <c r="AHV352" s="1"/>
      <c r="AHW352" s="1"/>
      <c r="AHX352" s="1"/>
      <c r="AHY352" s="1"/>
      <c r="AHZ352" s="1"/>
      <c r="AIA352" s="1"/>
      <c r="AIB352" s="1"/>
      <c r="AIC352" s="1"/>
      <c r="AID352" s="1"/>
      <c r="AIE352" s="1"/>
      <c r="AIF352" s="1"/>
      <c r="AIG352" s="1"/>
      <c r="AIH352" s="1"/>
      <c r="AII352" s="1"/>
      <c r="AIJ352" s="1"/>
      <c r="AIK352" s="1"/>
      <c r="AIL352" s="1"/>
      <c r="AIM352" s="1"/>
      <c r="AIN352" s="1"/>
      <c r="AIO352" s="1"/>
      <c r="AIP352" s="1"/>
      <c r="AIQ352" s="1"/>
      <c r="AIR352" s="1"/>
      <c r="AIS352" s="1"/>
      <c r="AIT352" s="1"/>
      <c r="AIU352" s="1"/>
      <c r="AIV352" s="1"/>
      <c r="AIW352" s="1"/>
      <c r="AIX352" s="1"/>
      <c r="AIY352" s="1"/>
      <c r="AIZ352" s="1"/>
      <c r="AJA352" s="1"/>
      <c r="AJB352" s="1"/>
      <c r="AJC352" s="1"/>
      <c r="AJD352" s="1"/>
      <c r="AJE352" s="1"/>
      <c r="AJF352" s="1"/>
      <c r="AJG352" s="1"/>
      <c r="AJH352" s="1"/>
      <c r="AJI352" s="1"/>
      <c r="AJJ352" s="1"/>
      <c r="AJK352" s="1"/>
      <c r="AJL352" s="1"/>
      <c r="AJM352" s="1"/>
      <c r="AJN352" s="1"/>
      <c r="AJO352" s="1"/>
      <c r="AJP352" s="1"/>
      <c r="AJQ352" s="1"/>
      <c r="AJR352" s="1"/>
      <c r="AJS352" s="1"/>
      <c r="AJT352" s="1"/>
      <c r="AJU352" s="1"/>
      <c r="AJV352" s="1"/>
      <c r="AJW352" s="1"/>
      <c r="AJX352" s="1"/>
      <c r="AJY352" s="1"/>
      <c r="AJZ352" s="1"/>
      <c r="AKA352" s="1"/>
      <c r="AKB352" s="1"/>
      <c r="AKC352" s="1"/>
      <c r="AKD352" s="1"/>
      <c r="AKE352" s="1"/>
      <c r="AKF352" s="1"/>
      <c r="AKG352" s="1"/>
      <c r="AKH352" s="1"/>
      <c r="AKI352" s="1"/>
      <c r="AKJ352" s="1"/>
      <c r="AKK352" s="1"/>
      <c r="AKL352" s="1"/>
      <c r="AKM352" s="1"/>
      <c r="AKN352" s="1"/>
      <c r="AKO352" s="1"/>
      <c r="AKP352" s="1"/>
      <c r="AKQ352" s="1"/>
      <c r="AKR352" s="1"/>
      <c r="AKS352" s="1"/>
      <c r="AKT352" s="1"/>
      <c r="AKU352" s="1"/>
      <c r="AKV352" s="1"/>
      <c r="AKW352" s="1"/>
      <c r="AKX352" s="1"/>
      <c r="AKY352" s="1"/>
      <c r="AKZ352" s="1"/>
      <c r="ALA352" s="1"/>
      <c r="ALB352" s="1"/>
      <c r="ALC352" s="1"/>
      <c r="ALD352" s="1"/>
      <c r="ALE352" s="1"/>
      <c r="ALF352" s="1"/>
      <c r="ALG352" s="1"/>
      <c r="ALH352" s="1"/>
      <c r="ALI352" s="1"/>
      <c r="ALJ352" s="1"/>
      <c r="ALK352" s="1"/>
      <c r="ALL352" s="1"/>
      <c r="ALM352" s="1"/>
      <c r="ALN352" s="1"/>
      <c r="ALO352" s="1"/>
      <c r="ALP352" s="1"/>
      <c r="ALQ352" s="1"/>
      <c r="ALR352" s="1"/>
      <c r="ALS352" s="1"/>
      <c r="ALT352" s="1"/>
      <c r="ALU352" s="1"/>
      <c r="ALV352" s="1"/>
      <c r="ALW352" s="1"/>
      <c r="ALX352" s="1"/>
      <c r="ALY352" s="1"/>
      <c r="ALZ352" s="1"/>
      <c r="AMA352" s="1"/>
      <c r="AMB352" s="1"/>
      <c r="AMC352" s="1"/>
      <c r="AMD352" s="1"/>
      <c r="AME352" s="1"/>
      <c r="AMF352" s="1"/>
      <c r="AMG352" s="1"/>
      <c r="AMH352" s="1"/>
      <c r="AMI352" s="1"/>
      <c r="AMJ352" s="1"/>
      <c r="AMK352" s="1"/>
      <c r="AML352" s="1"/>
      <c r="AMM352" s="1"/>
      <c r="AMN352" s="1"/>
      <c r="AMO352" s="1"/>
      <c r="AMP352" s="1"/>
      <c r="AMQ352" s="1"/>
      <c r="AMR352" s="1"/>
      <c r="AMS352" s="1"/>
      <c r="AMT352" s="1"/>
      <c r="AMU352" s="1"/>
      <c r="AMV352" s="1"/>
      <c r="AMW352" s="1"/>
      <c r="AMX352" s="1"/>
      <c r="AMY352" s="1"/>
      <c r="AMZ352" s="1"/>
      <c r="ANA352" s="1"/>
      <c r="ANB352" s="1"/>
      <c r="ANC352" s="1"/>
      <c r="AND352" s="1"/>
      <c r="ANE352" s="1"/>
      <c r="ANF352" s="1"/>
      <c r="ANG352" s="1"/>
      <c r="ANH352" s="1"/>
      <c r="ANI352" s="1"/>
      <c r="ANJ352" s="1"/>
      <c r="ANK352" s="1"/>
      <c r="ANL352" s="1"/>
      <c r="ANM352" s="1"/>
      <c r="ANN352" s="1"/>
      <c r="ANO352" s="1"/>
      <c r="ANP352" s="1"/>
      <c r="ANQ352" s="1"/>
      <c r="ANR352" s="1"/>
      <c r="ANS352" s="1"/>
      <c r="ANT352" s="1"/>
      <c r="ANU352" s="1"/>
      <c r="ANV352" s="1"/>
      <c r="ANW352" s="1"/>
      <c r="ANX352" s="1"/>
      <c r="ANY352" s="1"/>
      <c r="ANZ352" s="1"/>
      <c r="AOA352" s="1"/>
      <c r="AOB352" s="1"/>
      <c r="AOC352" s="1"/>
      <c r="AOD352" s="1"/>
      <c r="AOE352" s="1"/>
      <c r="AOF352" s="1"/>
      <c r="AOG352" s="1"/>
      <c r="AOH352" s="1"/>
      <c r="AOI352" s="1"/>
      <c r="AOJ352" s="1"/>
      <c r="AOK352" s="1"/>
      <c r="AOL352" s="1"/>
      <c r="AOM352" s="1"/>
      <c r="AON352" s="1"/>
      <c r="AOO352" s="1"/>
      <c r="AOP352" s="1"/>
      <c r="AOQ352" s="1"/>
      <c r="AOR352" s="1"/>
      <c r="AOS352" s="1"/>
      <c r="AOT352" s="1"/>
      <c r="AOU352" s="1"/>
      <c r="AOV352" s="1"/>
      <c r="AOW352" s="1"/>
      <c r="AOX352" s="1"/>
      <c r="AOY352" s="1"/>
      <c r="AOZ352" s="1"/>
      <c r="APA352" s="1"/>
      <c r="APB352" s="1"/>
      <c r="APC352" s="1"/>
      <c r="APD352" s="1"/>
      <c r="APE352" s="1"/>
      <c r="APF352" s="1"/>
      <c r="APG352" s="1"/>
      <c r="APH352" s="1"/>
      <c r="API352" s="1"/>
      <c r="APJ352" s="1"/>
      <c r="APK352" s="1"/>
      <c r="APL352" s="1"/>
      <c r="APM352" s="1"/>
      <c r="APN352" s="1"/>
      <c r="APO352" s="1"/>
      <c r="APP352" s="1"/>
      <c r="APQ352" s="1"/>
      <c r="APR352" s="1"/>
      <c r="APS352" s="1"/>
      <c r="APT352" s="1"/>
      <c r="APU352" s="1"/>
      <c r="APV352" s="1"/>
      <c r="APW352" s="1"/>
      <c r="APX352" s="1"/>
      <c r="APY352" s="1"/>
      <c r="APZ352" s="1"/>
      <c r="AQA352" s="1"/>
      <c r="AQB352" s="1"/>
      <c r="AQC352" s="1"/>
      <c r="AQD352" s="1"/>
      <c r="AQE352" s="1"/>
      <c r="AQF352" s="1"/>
      <c r="AQG352" s="1"/>
      <c r="AQH352" s="1"/>
      <c r="AQI352" s="1"/>
      <c r="AQJ352" s="1"/>
      <c r="AQK352" s="1"/>
      <c r="AQL352" s="1"/>
      <c r="AQM352" s="1"/>
      <c r="AQN352" s="1"/>
      <c r="AQO352" s="1"/>
      <c r="AQP352" s="1"/>
      <c r="AQQ352" s="1"/>
      <c r="AQR352" s="1"/>
      <c r="AQS352" s="1"/>
      <c r="AQT352" s="1"/>
      <c r="AQU352" s="1"/>
      <c r="AQV352" s="1"/>
      <c r="AQW352" s="1"/>
      <c r="AQX352" s="1"/>
      <c r="AQY352" s="1"/>
      <c r="AQZ352" s="1"/>
      <c r="ARA352" s="1"/>
      <c r="ARB352" s="1"/>
      <c r="ARC352" s="1"/>
      <c r="ARD352" s="1"/>
      <c r="ARE352" s="1"/>
      <c r="ARF352" s="1"/>
      <c r="ARG352" s="1"/>
      <c r="ARH352" s="1"/>
      <c r="ARI352" s="1"/>
      <c r="ARJ352" s="1"/>
      <c r="ARK352" s="1"/>
      <c r="ARL352" s="1"/>
      <c r="ARM352" s="1"/>
      <c r="ARN352" s="1"/>
      <c r="ARO352" s="1"/>
      <c r="ARP352" s="1"/>
      <c r="ARQ352" s="1"/>
      <c r="ARR352" s="1"/>
      <c r="ARS352" s="1"/>
      <c r="ART352" s="1"/>
      <c r="ARU352" s="1"/>
      <c r="ARV352" s="1"/>
      <c r="ARW352" s="1"/>
      <c r="ARX352" s="1"/>
      <c r="ARY352" s="1"/>
      <c r="ARZ352" s="1"/>
      <c r="ASA352" s="1"/>
      <c r="ASB352" s="1"/>
      <c r="ASC352" s="1"/>
      <c r="ASD352" s="1"/>
      <c r="ASE352" s="1"/>
      <c r="ASF352" s="1"/>
      <c r="ASG352" s="1"/>
      <c r="ASH352" s="1"/>
      <c r="ASI352" s="1"/>
      <c r="ASJ352" s="1"/>
      <c r="ASK352" s="1"/>
      <c r="ASL352" s="1"/>
      <c r="ASM352" s="1"/>
      <c r="ASN352" s="1"/>
      <c r="ASO352" s="1"/>
      <c r="ASP352" s="1"/>
      <c r="ASQ352" s="1"/>
      <c r="ASR352" s="1"/>
      <c r="ASS352" s="1"/>
      <c r="AST352" s="1"/>
      <c r="ASU352" s="1"/>
      <c r="ASV352" s="1"/>
      <c r="ASW352" s="1"/>
      <c r="ASX352" s="1"/>
      <c r="ASY352" s="1"/>
      <c r="ASZ352" s="1"/>
      <c r="ATA352" s="1"/>
      <c r="ATB352" s="1"/>
      <c r="ATC352" s="1"/>
      <c r="ATD352" s="1"/>
      <c r="ATE352" s="1"/>
      <c r="ATF352" s="1"/>
      <c r="ATG352" s="1"/>
      <c r="ATH352" s="1"/>
      <c r="ATI352" s="1"/>
      <c r="ATJ352" s="1"/>
      <c r="ATK352" s="1"/>
      <c r="ATL352" s="1"/>
      <c r="ATM352" s="1"/>
      <c r="ATN352" s="1"/>
      <c r="ATO352" s="1"/>
      <c r="ATP352" s="1"/>
      <c r="ATQ352" s="1"/>
      <c r="ATR352" s="1"/>
      <c r="ATS352" s="1"/>
      <c r="ATT352" s="1"/>
      <c r="ATU352" s="1"/>
      <c r="ATV352" s="1"/>
      <c r="ATW352" s="1"/>
      <c r="ATX352" s="1"/>
      <c r="ATY352" s="1"/>
      <c r="ATZ352" s="1"/>
      <c r="AUA352" s="1"/>
      <c r="AUB352" s="1"/>
      <c r="AUC352" s="1"/>
      <c r="AUD352" s="1"/>
      <c r="AUE352" s="1"/>
      <c r="AUF352" s="1"/>
      <c r="AUG352" s="1"/>
      <c r="AUH352" s="1"/>
      <c r="AUI352" s="1"/>
      <c r="AUJ352" s="1"/>
      <c r="AUK352" s="1"/>
      <c r="AUL352" s="1"/>
      <c r="AUM352" s="1"/>
      <c r="AUN352" s="1"/>
      <c r="AUO352" s="1"/>
      <c r="AUP352" s="1"/>
      <c r="AUQ352" s="1"/>
      <c r="AUR352" s="1"/>
      <c r="AUS352" s="1"/>
      <c r="AUT352" s="1"/>
      <c r="AUU352" s="1"/>
      <c r="AUV352" s="1"/>
      <c r="AUW352" s="1"/>
      <c r="AUX352" s="1"/>
      <c r="AUY352" s="1"/>
      <c r="AUZ352" s="1"/>
      <c r="AVA352" s="1"/>
      <c r="AVB352" s="1"/>
      <c r="AVC352" s="1"/>
      <c r="AVD352" s="1"/>
      <c r="AVE352" s="1"/>
      <c r="AVF352" s="1"/>
      <c r="AVG352" s="1"/>
      <c r="AVH352" s="1"/>
      <c r="AVI352" s="1"/>
      <c r="AVJ352" s="1"/>
      <c r="AVK352" s="1"/>
      <c r="AVL352" s="1"/>
      <c r="AVM352" s="1"/>
      <c r="AVN352" s="1"/>
      <c r="AVO352" s="1"/>
      <c r="AVP352" s="1"/>
      <c r="AVQ352" s="1"/>
      <c r="AVR352" s="1"/>
      <c r="AVS352" s="1"/>
      <c r="AVT352" s="1"/>
      <c r="AVU352" s="1"/>
      <c r="AVV352" s="1"/>
      <c r="AVW352" s="1"/>
      <c r="AVX352" s="1"/>
      <c r="AVY352" s="1"/>
      <c r="AVZ352" s="1"/>
      <c r="AWA352" s="1"/>
      <c r="AWB352" s="1"/>
      <c r="AWC352" s="1"/>
      <c r="AWD352" s="1"/>
      <c r="AWE352" s="1"/>
      <c r="AWF352" s="1"/>
      <c r="AWG352" s="1"/>
      <c r="AWH352" s="1"/>
      <c r="AWI352" s="1"/>
      <c r="AWJ352" s="1"/>
      <c r="AWK352" s="1"/>
      <c r="AWL352" s="1"/>
      <c r="AWM352" s="1"/>
      <c r="AWN352" s="1"/>
      <c r="AWO352" s="1"/>
      <c r="AWP352" s="1"/>
      <c r="AWQ352" s="1"/>
      <c r="AWR352" s="1"/>
      <c r="AWS352" s="1"/>
      <c r="AWT352" s="1"/>
      <c r="AWU352" s="1"/>
      <c r="AWV352" s="1"/>
      <c r="AWW352" s="1"/>
      <c r="AWX352" s="1"/>
      <c r="AWY352" s="1"/>
      <c r="AWZ352" s="1"/>
      <c r="AXA352" s="1"/>
      <c r="AXB352" s="1"/>
      <c r="AXC352" s="1"/>
      <c r="AXD352" s="1"/>
      <c r="AXE352" s="1"/>
      <c r="AXF352" s="1"/>
      <c r="AXG352" s="1"/>
      <c r="AXH352" s="1"/>
      <c r="AXI352" s="1"/>
      <c r="AXJ352" s="1"/>
      <c r="AXK352" s="1"/>
      <c r="AXL352" s="1"/>
      <c r="AXM352" s="1"/>
      <c r="AXN352" s="1"/>
      <c r="AXO352" s="1"/>
      <c r="AXP352" s="1"/>
      <c r="AXQ352" s="1"/>
      <c r="AXR352" s="1"/>
      <c r="AXS352" s="1"/>
      <c r="AXT352" s="1"/>
      <c r="AXU352" s="1"/>
      <c r="AXV352" s="1"/>
      <c r="AXW352" s="1"/>
      <c r="AXX352" s="1"/>
      <c r="AXY352" s="1"/>
      <c r="AXZ352" s="1"/>
      <c r="AYA352" s="1"/>
      <c r="AYB352" s="1"/>
      <c r="AYC352" s="1"/>
      <c r="AYD352" s="1"/>
      <c r="AYE352" s="1"/>
      <c r="AYF352" s="1"/>
      <c r="AYG352" s="1"/>
      <c r="AYH352" s="1"/>
      <c r="AYI352" s="1"/>
      <c r="AYJ352" s="1"/>
      <c r="AYK352" s="1"/>
      <c r="AYL352" s="1"/>
      <c r="AYM352" s="1"/>
      <c r="AYN352" s="1"/>
      <c r="AYO352" s="1"/>
      <c r="AYP352" s="1"/>
      <c r="AYQ352" s="1"/>
      <c r="AYR352" s="1"/>
      <c r="AYS352" s="1"/>
      <c r="AYT352" s="1"/>
      <c r="AYU352" s="1"/>
      <c r="AYV352" s="1"/>
      <c r="AYW352" s="1"/>
      <c r="AYX352" s="1"/>
      <c r="AYY352" s="1"/>
      <c r="AYZ352" s="1"/>
      <c r="AZA352" s="1"/>
      <c r="AZB352" s="1"/>
      <c r="AZC352" s="1"/>
      <c r="AZD352" s="1"/>
      <c r="AZE352" s="1"/>
      <c r="AZF352" s="1"/>
      <c r="AZG352" s="1"/>
      <c r="AZH352" s="1"/>
      <c r="AZI352" s="1"/>
      <c r="AZJ352" s="1"/>
      <c r="AZK352" s="1"/>
      <c r="AZL352" s="1"/>
      <c r="AZM352" s="1"/>
      <c r="AZN352" s="1"/>
      <c r="AZO352" s="1"/>
      <c r="AZP352" s="1"/>
      <c r="AZQ352" s="1"/>
      <c r="AZR352" s="1"/>
      <c r="AZS352" s="1"/>
      <c r="AZT352" s="1"/>
      <c r="AZU352" s="1"/>
      <c r="AZV352" s="1"/>
      <c r="AZW352" s="1"/>
      <c r="AZX352" s="1"/>
      <c r="AZY352" s="1"/>
      <c r="AZZ352" s="1"/>
      <c r="BAA352" s="1"/>
      <c r="BAB352" s="1"/>
      <c r="BAC352" s="1"/>
      <c r="BAD352" s="1"/>
      <c r="BAE352" s="1"/>
      <c r="BAF352" s="1"/>
      <c r="BAG352" s="1"/>
      <c r="BAH352" s="1"/>
      <c r="BAI352" s="1"/>
      <c r="BAJ352" s="1"/>
      <c r="BAK352" s="1"/>
      <c r="BAL352" s="1"/>
      <c r="BAM352" s="1"/>
      <c r="BAN352" s="1"/>
      <c r="BAO352" s="1"/>
      <c r="BAP352" s="1"/>
      <c r="BAQ352" s="1"/>
      <c r="BAR352" s="1"/>
      <c r="BAS352" s="1"/>
      <c r="BAT352" s="1"/>
      <c r="BAU352" s="1"/>
      <c r="BAV352" s="1"/>
      <c r="BAW352" s="1"/>
      <c r="BAX352" s="1"/>
      <c r="BAY352" s="1"/>
      <c r="BAZ352" s="1"/>
      <c r="BBA352" s="1"/>
      <c r="BBB352" s="1"/>
      <c r="BBC352" s="1"/>
      <c r="BBD352" s="1"/>
      <c r="BBE352" s="1"/>
      <c r="BBF352" s="1"/>
      <c r="BBG352" s="1"/>
      <c r="BBH352" s="1"/>
      <c r="BBI352" s="1"/>
      <c r="BBJ352" s="1"/>
      <c r="BBK352" s="1"/>
      <c r="BBL352" s="1"/>
      <c r="BBM352" s="1"/>
      <c r="BBN352" s="1"/>
      <c r="BBO352" s="1"/>
      <c r="BBP352" s="1"/>
      <c r="BBQ352" s="1"/>
      <c r="BBR352" s="1"/>
      <c r="BBS352" s="1"/>
      <c r="BBT352" s="1"/>
      <c r="BBU352" s="1"/>
      <c r="BBV352" s="1"/>
      <c r="BBW352" s="1"/>
      <c r="BBX352" s="1"/>
      <c r="BBY352" s="1"/>
      <c r="BBZ352" s="1"/>
      <c r="BCA352" s="1"/>
      <c r="BCB352" s="1"/>
      <c r="BCC352" s="1"/>
      <c r="BCD352" s="1"/>
      <c r="BCE352" s="1"/>
      <c r="BCF352" s="1"/>
      <c r="BCG352" s="1"/>
      <c r="BCH352" s="1"/>
      <c r="BCI352" s="1"/>
      <c r="BCJ352" s="1"/>
      <c r="BCK352" s="1"/>
      <c r="BCL352" s="1"/>
      <c r="BCM352" s="1"/>
      <c r="BCN352" s="1"/>
      <c r="BCO352" s="1"/>
      <c r="BCP352" s="1"/>
      <c r="BCQ352" s="1"/>
      <c r="BCR352" s="1"/>
      <c r="BCS352" s="1"/>
      <c r="BCT352" s="1"/>
      <c r="BCU352" s="1"/>
      <c r="BCV352" s="1"/>
      <c r="BCW352" s="1"/>
      <c r="BCX352" s="1"/>
      <c r="BCY352" s="1"/>
      <c r="BCZ352" s="1"/>
      <c r="BDA352" s="1"/>
      <c r="BDB352" s="1"/>
      <c r="BDC352" s="1"/>
      <c r="BDD352" s="1"/>
      <c r="BDE352" s="1"/>
      <c r="BDF352" s="1"/>
      <c r="BDG352" s="1"/>
      <c r="BDH352" s="1"/>
      <c r="BDI352" s="1"/>
      <c r="BDJ352" s="1"/>
      <c r="BDK352" s="1"/>
      <c r="BDL352" s="1"/>
    </row>
    <row r="353" spans="1:1468" s="10" customFormat="1" x14ac:dyDescent="0.2">
      <c r="B353" s="33" t="s">
        <v>101</v>
      </c>
      <c r="D353" s="10">
        <v>32000</v>
      </c>
      <c r="E353" s="2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  <c r="OO353" s="1"/>
      <c r="OP353" s="1"/>
      <c r="OQ353" s="1"/>
      <c r="OR353" s="1"/>
      <c r="OS353" s="1"/>
      <c r="OT353" s="1"/>
      <c r="OU353" s="1"/>
      <c r="OV353" s="1"/>
      <c r="OW353" s="1"/>
      <c r="OX353" s="1"/>
      <c r="OY353" s="1"/>
      <c r="OZ353" s="1"/>
      <c r="PA353" s="1"/>
      <c r="PB353" s="1"/>
      <c r="PC353" s="1"/>
      <c r="PD353" s="1"/>
      <c r="PE353" s="1"/>
      <c r="PF353" s="1"/>
      <c r="PG353" s="1"/>
      <c r="PH353" s="1"/>
      <c r="PI353" s="1"/>
      <c r="PJ353" s="1"/>
      <c r="PK353" s="1"/>
      <c r="PL353" s="1"/>
      <c r="PM353" s="1"/>
      <c r="PN353" s="1"/>
      <c r="PO353" s="1"/>
      <c r="PP353" s="1"/>
      <c r="PQ353" s="1"/>
      <c r="PR353" s="1"/>
      <c r="PS353" s="1"/>
      <c r="PT353" s="1"/>
      <c r="PU353" s="1"/>
      <c r="PV353" s="1"/>
      <c r="PW353" s="1"/>
      <c r="PX353" s="1"/>
      <c r="PY353" s="1"/>
      <c r="PZ353" s="1"/>
      <c r="QA353" s="1"/>
      <c r="QB353" s="1"/>
      <c r="QC353" s="1"/>
      <c r="QD353" s="1"/>
      <c r="QE353" s="1"/>
      <c r="QF353" s="1"/>
      <c r="QG353" s="1"/>
      <c r="QH353" s="1"/>
      <c r="QI353" s="1"/>
      <c r="QJ353" s="1"/>
      <c r="QK353" s="1"/>
      <c r="QL353" s="1"/>
      <c r="QM353" s="1"/>
      <c r="QN353" s="1"/>
      <c r="QO353" s="1"/>
      <c r="QP353" s="1"/>
      <c r="QQ353" s="1"/>
      <c r="QR353" s="1"/>
      <c r="QS353" s="1"/>
      <c r="QT353" s="1"/>
      <c r="QU353" s="1"/>
      <c r="QV353" s="1"/>
      <c r="QW353" s="1"/>
      <c r="QX353" s="1"/>
      <c r="QY353" s="1"/>
      <c r="QZ353" s="1"/>
      <c r="RA353" s="1"/>
      <c r="RB353" s="1"/>
      <c r="RC353" s="1"/>
      <c r="RD353" s="1"/>
      <c r="RE353" s="1"/>
      <c r="RF353" s="1"/>
      <c r="RG353" s="1"/>
      <c r="RH353" s="1"/>
      <c r="RI353" s="1"/>
      <c r="RJ353" s="1"/>
      <c r="RK353" s="1"/>
      <c r="RL353" s="1"/>
      <c r="RM353" s="1"/>
      <c r="RN353" s="1"/>
      <c r="RO353" s="1"/>
      <c r="RP353" s="1"/>
      <c r="RQ353" s="1"/>
      <c r="RR353" s="1"/>
      <c r="RS353" s="1"/>
      <c r="RT353" s="1"/>
      <c r="RU353" s="1"/>
      <c r="RV353" s="1"/>
      <c r="RW353" s="1"/>
      <c r="RX353" s="1"/>
      <c r="RY353" s="1"/>
      <c r="RZ353" s="1"/>
      <c r="SA353" s="1"/>
      <c r="SB353" s="1"/>
      <c r="SC353" s="1"/>
      <c r="SD353" s="1"/>
      <c r="SE353" s="1"/>
      <c r="SF353" s="1"/>
      <c r="SG353" s="1"/>
      <c r="SH353" s="1"/>
      <c r="SI353" s="1"/>
      <c r="SJ353" s="1"/>
      <c r="SK353" s="1"/>
      <c r="SL353" s="1"/>
      <c r="SM353" s="1"/>
      <c r="SN353" s="1"/>
      <c r="SO353" s="1"/>
      <c r="SP353" s="1"/>
      <c r="SQ353" s="1"/>
      <c r="SR353" s="1"/>
      <c r="SS353" s="1"/>
      <c r="ST353" s="1"/>
      <c r="SU353" s="1"/>
      <c r="SV353" s="1"/>
      <c r="SW353" s="1"/>
      <c r="SX353" s="1"/>
      <c r="SY353" s="1"/>
      <c r="SZ353" s="1"/>
      <c r="TA353" s="1"/>
      <c r="TB353" s="1"/>
      <c r="TC353" s="1"/>
      <c r="TD353" s="1"/>
      <c r="TE353" s="1"/>
      <c r="TF353" s="1"/>
      <c r="TG353" s="1"/>
      <c r="TH353" s="1"/>
      <c r="TI353" s="1"/>
      <c r="TJ353" s="1"/>
      <c r="TK353" s="1"/>
      <c r="TL353" s="1"/>
      <c r="TM353" s="1"/>
      <c r="TN353" s="1"/>
      <c r="TO353" s="1"/>
      <c r="TP353" s="1"/>
      <c r="TQ353" s="1"/>
      <c r="TR353" s="1"/>
      <c r="TS353" s="1"/>
      <c r="TT353" s="1"/>
      <c r="TU353" s="1"/>
      <c r="TV353" s="1"/>
      <c r="TW353" s="1"/>
      <c r="TX353" s="1"/>
      <c r="TY353" s="1"/>
      <c r="TZ353" s="1"/>
      <c r="UA353" s="1"/>
      <c r="UB353" s="1"/>
      <c r="UC353" s="1"/>
      <c r="UD353" s="1"/>
      <c r="UE353" s="1"/>
      <c r="UF353" s="1"/>
      <c r="UG353" s="1"/>
      <c r="UH353" s="1"/>
      <c r="UI353" s="1"/>
      <c r="UJ353" s="1"/>
      <c r="UK353" s="1"/>
      <c r="UL353" s="1"/>
      <c r="UM353" s="1"/>
      <c r="UN353" s="1"/>
      <c r="UO353" s="1"/>
      <c r="UP353" s="1"/>
      <c r="UQ353" s="1"/>
      <c r="UR353" s="1"/>
      <c r="US353" s="1"/>
      <c r="UT353" s="1"/>
      <c r="UU353" s="1"/>
      <c r="UV353" s="1"/>
      <c r="UW353" s="1"/>
      <c r="UX353" s="1"/>
      <c r="UY353" s="1"/>
      <c r="UZ353" s="1"/>
      <c r="VA353" s="1"/>
      <c r="VB353" s="1"/>
      <c r="VC353" s="1"/>
      <c r="VD353" s="1"/>
      <c r="VE353" s="1"/>
      <c r="VF353" s="1"/>
      <c r="VG353" s="1"/>
      <c r="VH353" s="1"/>
      <c r="VI353" s="1"/>
      <c r="VJ353" s="1"/>
      <c r="VK353" s="1"/>
      <c r="VL353" s="1"/>
      <c r="VM353" s="1"/>
      <c r="VN353" s="1"/>
      <c r="VO353" s="1"/>
      <c r="VP353" s="1"/>
      <c r="VQ353" s="1"/>
      <c r="VR353" s="1"/>
      <c r="VS353" s="1"/>
      <c r="VT353" s="1"/>
      <c r="VU353" s="1"/>
      <c r="VV353" s="1"/>
      <c r="VW353" s="1"/>
      <c r="VX353" s="1"/>
      <c r="VY353" s="1"/>
      <c r="VZ353" s="1"/>
      <c r="WA353" s="1"/>
      <c r="WB353" s="1"/>
      <c r="WC353" s="1"/>
      <c r="WD353" s="1"/>
      <c r="WE353" s="1"/>
      <c r="WF353" s="1"/>
      <c r="WG353" s="1"/>
      <c r="WH353" s="1"/>
      <c r="WI353" s="1"/>
      <c r="WJ353" s="1"/>
      <c r="WK353" s="1"/>
      <c r="WL353" s="1"/>
      <c r="WM353" s="1"/>
      <c r="WN353" s="1"/>
      <c r="WO353" s="1"/>
      <c r="WP353" s="1"/>
      <c r="WQ353" s="1"/>
      <c r="WR353" s="1"/>
      <c r="WS353" s="1"/>
      <c r="WT353" s="1"/>
      <c r="WU353" s="1"/>
      <c r="WV353" s="1"/>
      <c r="WW353" s="1"/>
      <c r="WX353" s="1"/>
      <c r="WY353" s="1"/>
      <c r="WZ353" s="1"/>
      <c r="XA353" s="1"/>
      <c r="XB353" s="1"/>
      <c r="XC353" s="1"/>
      <c r="XD353" s="1"/>
      <c r="XE353" s="1"/>
      <c r="XF353" s="1"/>
      <c r="XG353" s="1"/>
      <c r="XH353" s="1"/>
      <c r="XI353" s="1"/>
      <c r="XJ353" s="1"/>
      <c r="XK353" s="1"/>
      <c r="XL353" s="1"/>
      <c r="XM353" s="1"/>
      <c r="XN353" s="1"/>
      <c r="XO353" s="1"/>
      <c r="XP353" s="1"/>
      <c r="XQ353" s="1"/>
      <c r="XR353" s="1"/>
      <c r="XS353" s="1"/>
      <c r="XT353" s="1"/>
      <c r="XU353" s="1"/>
      <c r="XV353" s="1"/>
      <c r="XW353" s="1"/>
      <c r="XX353" s="1"/>
      <c r="XY353" s="1"/>
      <c r="XZ353" s="1"/>
      <c r="YA353" s="1"/>
      <c r="YB353" s="1"/>
      <c r="YC353" s="1"/>
      <c r="YD353" s="1"/>
      <c r="YE353" s="1"/>
      <c r="YF353" s="1"/>
      <c r="YG353" s="1"/>
      <c r="YH353" s="1"/>
      <c r="YI353" s="1"/>
      <c r="YJ353" s="1"/>
      <c r="YK353" s="1"/>
      <c r="YL353" s="1"/>
      <c r="YM353" s="1"/>
      <c r="YN353" s="1"/>
      <c r="YO353" s="1"/>
      <c r="YP353" s="1"/>
      <c r="YQ353" s="1"/>
      <c r="YR353" s="1"/>
      <c r="YS353" s="1"/>
      <c r="YT353" s="1"/>
      <c r="YU353" s="1"/>
      <c r="YV353" s="1"/>
      <c r="YW353" s="1"/>
      <c r="YX353" s="1"/>
      <c r="YY353" s="1"/>
      <c r="YZ353" s="1"/>
      <c r="ZA353" s="1"/>
      <c r="ZB353" s="1"/>
      <c r="ZC353" s="1"/>
      <c r="ZD353" s="1"/>
      <c r="ZE353" s="1"/>
      <c r="ZF353" s="1"/>
      <c r="ZG353" s="1"/>
      <c r="ZH353" s="1"/>
      <c r="ZI353" s="1"/>
      <c r="ZJ353" s="1"/>
      <c r="ZK353" s="1"/>
      <c r="ZL353" s="1"/>
      <c r="ZM353" s="1"/>
      <c r="ZN353" s="1"/>
      <c r="ZO353" s="1"/>
      <c r="ZP353" s="1"/>
      <c r="ZQ353" s="1"/>
      <c r="ZR353" s="1"/>
      <c r="ZS353" s="1"/>
      <c r="ZT353" s="1"/>
      <c r="ZU353" s="1"/>
      <c r="ZV353" s="1"/>
      <c r="ZW353" s="1"/>
      <c r="ZX353" s="1"/>
      <c r="ZY353" s="1"/>
      <c r="ZZ353" s="1"/>
      <c r="AAA353" s="1"/>
      <c r="AAB353" s="1"/>
      <c r="AAC353" s="1"/>
      <c r="AAD353" s="1"/>
      <c r="AAE353" s="1"/>
      <c r="AAF353" s="1"/>
      <c r="AAG353" s="1"/>
      <c r="AAH353" s="1"/>
      <c r="AAI353" s="1"/>
      <c r="AAJ353" s="1"/>
      <c r="AAK353" s="1"/>
      <c r="AAL353" s="1"/>
      <c r="AAM353" s="1"/>
      <c r="AAN353" s="1"/>
      <c r="AAO353" s="1"/>
      <c r="AAP353" s="1"/>
      <c r="AAQ353" s="1"/>
      <c r="AAR353" s="1"/>
      <c r="AAS353" s="1"/>
      <c r="AAT353" s="1"/>
      <c r="AAU353" s="1"/>
      <c r="AAV353" s="1"/>
      <c r="AAW353" s="1"/>
      <c r="AAX353" s="1"/>
      <c r="AAY353" s="1"/>
      <c r="AAZ353" s="1"/>
      <c r="ABA353" s="1"/>
      <c r="ABB353" s="1"/>
      <c r="ABC353" s="1"/>
      <c r="ABD353" s="1"/>
      <c r="ABE353" s="1"/>
      <c r="ABF353" s="1"/>
      <c r="ABG353" s="1"/>
      <c r="ABH353" s="1"/>
      <c r="ABI353" s="1"/>
      <c r="ABJ353" s="1"/>
      <c r="ABK353" s="1"/>
      <c r="ABL353" s="1"/>
      <c r="ABM353" s="1"/>
      <c r="ABN353" s="1"/>
      <c r="ABO353" s="1"/>
      <c r="ABP353" s="1"/>
      <c r="ABQ353" s="1"/>
      <c r="ABR353" s="1"/>
      <c r="ABS353" s="1"/>
      <c r="ABT353" s="1"/>
      <c r="ABU353" s="1"/>
      <c r="ABV353" s="1"/>
      <c r="ABW353" s="1"/>
      <c r="ABX353" s="1"/>
      <c r="ABY353" s="1"/>
      <c r="ABZ353" s="1"/>
      <c r="ACA353" s="1"/>
      <c r="ACB353" s="1"/>
      <c r="ACC353" s="1"/>
      <c r="ACD353" s="1"/>
      <c r="ACE353" s="1"/>
      <c r="ACF353" s="1"/>
      <c r="ACG353" s="1"/>
      <c r="ACH353" s="1"/>
      <c r="ACI353" s="1"/>
      <c r="ACJ353" s="1"/>
      <c r="ACK353" s="1"/>
      <c r="ACL353" s="1"/>
      <c r="ACM353" s="1"/>
      <c r="ACN353" s="1"/>
      <c r="ACO353" s="1"/>
      <c r="ACP353" s="1"/>
      <c r="ACQ353" s="1"/>
      <c r="ACR353" s="1"/>
      <c r="ACS353" s="1"/>
      <c r="ACT353" s="1"/>
      <c r="ACU353" s="1"/>
      <c r="ACV353" s="1"/>
      <c r="ACW353" s="1"/>
      <c r="ACX353" s="1"/>
      <c r="ACY353" s="1"/>
      <c r="ACZ353" s="1"/>
      <c r="ADA353" s="1"/>
      <c r="ADB353" s="1"/>
      <c r="ADC353" s="1"/>
      <c r="ADD353" s="1"/>
      <c r="ADE353" s="1"/>
      <c r="ADF353" s="1"/>
      <c r="ADG353" s="1"/>
      <c r="ADH353" s="1"/>
      <c r="ADI353" s="1"/>
      <c r="ADJ353" s="1"/>
      <c r="ADK353" s="1"/>
      <c r="ADL353" s="1"/>
      <c r="ADM353" s="1"/>
      <c r="ADN353" s="1"/>
      <c r="ADO353" s="1"/>
      <c r="ADP353" s="1"/>
      <c r="ADQ353" s="1"/>
      <c r="ADR353" s="1"/>
      <c r="ADS353" s="1"/>
      <c r="ADT353" s="1"/>
      <c r="ADU353" s="1"/>
      <c r="ADV353" s="1"/>
      <c r="ADW353" s="1"/>
      <c r="ADX353" s="1"/>
      <c r="ADY353" s="1"/>
      <c r="ADZ353" s="1"/>
      <c r="AEA353" s="1"/>
      <c r="AEB353" s="1"/>
      <c r="AEC353" s="1"/>
      <c r="AED353" s="1"/>
      <c r="AEE353" s="1"/>
      <c r="AEF353" s="1"/>
      <c r="AEG353" s="1"/>
      <c r="AEH353" s="1"/>
      <c r="AEI353" s="1"/>
      <c r="AEJ353" s="1"/>
      <c r="AEK353" s="1"/>
      <c r="AEL353" s="1"/>
      <c r="AEM353" s="1"/>
      <c r="AEN353" s="1"/>
      <c r="AEO353" s="1"/>
      <c r="AEP353" s="1"/>
      <c r="AEQ353" s="1"/>
      <c r="AER353" s="1"/>
      <c r="AES353" s="1"/>
      <c r="AET353" s="1"/>
      <c r="AEU353" s="1"/>
      <c r="AEV353" s="1"/>
      <c r="AEW353" s="1"/>
      <c r="AEX353" s="1"/>
      <c r="AEY353" s="1"/>
      <c r="AEZ353" s="1"/>
      <c r="AFA353" s="1"/>
      <c r="AFB353" s="1"/>
      <c r="AFC353" s="1"/>
      <c r="AFD353" s="1"/>
      <c r="AFE353" s="1"/>
      <c r="AFF353" s="1"/>
      <c r="AFG353" s="1"/>
      <c r="AFH353" s="1"/>
      <c r="AFI353" s="1"/>
      <c r="AFJ353" s="1"/>
      <c r="AFK353" s="1"/>
      <c r="AFL353" s="1"/>
      <c r="AFM353" s="1"/>
      <c r="AFN353" s="1"/>
      <c r="AFO353" s="1"/>
      <c r="AFP353" s="1"/>
      <c r="AFQ353" s="1"/>
      <c r="AFR353" s="1"/>
      <c r="AFS353" s="1"/>
      <c r="AFT353" s="1"/>
      <c r="AFU353" s="1"/>
      <c r="AFV353" s="1"/>
      <c r="AFW353" s="1"/>
      <c r="AFX353" s="1"/>
      <c r="AFY353" s="1"/>
      <c r="AFZ353" s="1"/>
      <c r="AGA353" s="1"/>
      <c r="AGB353" s="1"/>
      <c r="AGC353" s="1"/>
      <c r="AGD353" s="1"/>
      <c r="AGE353" s="1"/>
      <c r="AGF353" s="1"/>
      <c r="AGG353" s="1"/>
      <c r="AGH353" s="1"/>
      <c r="AGI353" s="1"/>
      <c r="AGJ353" s="1"/>
      <c r="AGK353" s="1"/>
      <c r="AGL353" s="1"/>
      <c r="AGM353" s="1"/>
      <c r="AGN353" s="1"/>
      <c r="AGO353" s="1"/>
      <c r="AGP353" s="1"/>
      <c r="AGQ353" s="1"/>
      <c r="AGR353" s="1"/>
      <c r="AGS353" s="1"/>
      <c r="AGT353" s="1"/>
      <c r="AGU353" s="1"/>
      <c r="AGV353" s="1"/>
      <c r="AGW353" s="1"/>
      <c r="AGX353" s="1"/>
      <c r="AGY353" s="1"/>
      <c r="AGZ353" s="1"/>
      <c r="AHA353" s="1"/>
      <c r="AHB353" s="1"/>
      <c r="AHC353" s="1"/>
      <c r="AHD353" s="1"/>
      <c r="AHE353" s="1"/>
      <c r="AHF353" s="1"/>
      <c r="AHG353" s="1"/>
      <c r="AHH353" s="1"/>
      <c r="AHI353" s="1"/>
      <c r="AHJ353" s="1"/>
      <c r="AHK353" s="1"/>
      <c r="AHL353" s="1"/>
      <c r="AHM353" s="1"/>
      <c r="AHN353" s="1"/>
      <c r="AHO353" s="1"/>
      <c r="AHP353" s="1"/>
      <c r="AHQ353" s="1"/>
      <c r="AHR353" s="1"/>
      <c r="AHS353" s="1"/>
      <c r="AHT353" s="1"/>
      <c r="AHU353" s="1"/>
      <c r="AHV353" s="1"/>
      <c r="AHW353" s="1"/>
      <c r="AHX353" s="1"/>
      <c r="AHY353" s="1"/>
      <c r="AHZ353" s="1"/>
      <c r="AIA353" s="1"/>
      <c r="AIB353" s="1"/>
      <c r="AIC353" s="1"/>
      <c r="AID353" s="1"/>
      <c r="AIE353" s="1"/>
      <c r="AIF353" s="1"/>
      <c r="AIG353" s="1"/>
      <c r="AIH353" s="1"/>
      <c r="AII353" s="1"/>
      <c r="AIJ353" s="1"/>
      <c r="AIK353" s="1"/>
      <c r="AIL353" s="1"/>
      <c r="AIM353" s="1"/>
      <c r="AIN353" s="1"/>
      <c r="AIO353" s="1"/>
      <c r="AIP353" s="1"/>
      <c r="AIQ353" s="1"/>
      <c r="AIR353" s="1"/>
      <c r="AIS353" s="1"/>
      <c r="AIT353" s="1"/>
      <c r="AIU353" s="1"/>
      <c r="AIV353" s="1"/>
      <c r="AIW353" s="1"/>
      <c r="AIX353" s="1"/>
      <c r="AIY353" s="1"/>
      <c r="AIZ353" s="1"/>
      <c r="AJA353" s="1"/>
      <c r="AJB353" s="1"/>
      <c r="AJC353" s="1"/>
      <c r="AJD353" s="1"/>
      <c r="AJE353" s="1"/>
      <c r="AJF353" s="1"/>
      <c r="AJG353" s="1"/>
      <c r="AJH353" s="1"/>
      <c r="AJI353" s="1"/>
      <c r="AJJ353" s="1"/>
      <c r="AJK353" s="1"/>
      <c r="AJL353" s="1"/>
      <c r="AJM353" s="1"/>
      <c r="AJN353" s="1"/>
      <c r="AJO353" s="1"/>
      <c r="AJP353" s="1"/>
      <c r="AJQ353" s="1"/>
      <c r="AJR353" s="1"/>
      <c r="AJS353" s="1"/>
      <c r="AJT353" s="1"/>
      <c r="AJU353" s="1"/>
      <c r="AJV353" s="1"/>
      <c r="AJW353" s="1"/>
      <c r="AJX353" s="1"/>
      <c r="AJY353" s="1"/>
      <c r="AJZ353" s="1"/>
      <c r="AKA353" s="1"/>
      <c r="AKB353" s="1"/>
      <c r="AKC353" s="1"/>
      <c r="AKD353" s="1"/>
      <c r="AKE353" s="1"/>
      <c r="AKF353" s="1"/>
      <c r="AKG353" s="1"/>
      <c r="AKH353" s="1"/>
      <c r="AKI353" s="1"/>
      <c r="AKJ353" s="1"/>
      <c r="AKK353" s="1"/>
      <c r="AKL353" s="1"/>
      <c r="AKM353" s="1"/>
      <c r="AKN353" s="1"/>
      <c r="AKO353" s="1"/>
      <c r="AKP353" s="1"/>
      <c r="AKQ353" s="1"/>
      <c r="AKR353" s="1"/>
      <c r="AKS353" s="1"/>
      <c r="AKT353" s="1"/>
      <c r="AKU353" s="1"/>
      <c r="AKV353" s="1"/>
      <c r="AKW353" s="1"/>
      <c r="AKX353" s="1"/>
      <c r="AKY353" s="1"/>
      <c r="AKZ353" s="1"/>
      <c r="ALA353" s="1"/>
      <c r="ALB353" s="1"/>
      <c r="ALC353" s="1"/>
      <c r="ALD353" s="1"/>
      <c r="ALE353" s="1"/>
      <c r="ALF353" s="1"/>
      <c r="ALG353" s="1"/>
      <c r="ALH353" s="1"/>
      <c r="ALI353" s="1"/>
      <c r="ALJ353" s="1"/>
      <c r="ALK353" s="1"/>
      <c r="ALL353" s="1"/>
      <c r="ALM353" s="1"/>
      <c r="ALN353" s="1"/>
      <c r="ALO353" s="1"/>
      <c r="ALP353" s="1"/>
      <c r="ALQ353" s="1"/>
      <c r="ALR353" s="1"/>
      <c r="ALS353" s="1"/>
      <c r="ALT353" s="1"/>
      <c r="ALU353" s="1"/>
      <c r="ALV353" s="1"/>
      <c r="ALW353" s="1"/>
      <c r="ALX353" s="1"/>
      <c r="ALY353" s="1"/>
      <c r="ALZ353" s="1"/>
      <c r="AMA353" s="1"/>
      <c r="AMB353" s="1"/>
      <c r="AMC353" s="1"/>
      <c r="AMD353" s="1"/>
      <c r="AME353" s="1"/>
      <c r="AMF353" s="1"/>
      <c r="AMG353" s="1"/>
      <c r="AMH353" s="1"/>
      <c r="AMI353" s="1"/>
      <c r="AMJ353" s="1"/>
      <c r="AMK353" s="1"/>
      <c r="AML353" s="1"/>
      <c r="AMM353" s="1"/>
      <c r="AMN353" s="1"/>
      <c r="AMO353" s="1"/>
      <c r="AMP353" s="1"/>
      <c r="AMQ353" s="1"/>
      <c r="AMR353" s="1"/>
      <c r="AMS353" s="1"/>
      <c r="AMT353" s="1"/>
      <c r="AMU353" s="1"/>
      <c r="AMV353" s="1"/>
      <c r="AMW353" s="1"/>
      <c r="AMX353" s="1"/>
      <c r="AMY353" s="1"/>
      <c r="AMZ353" s="1"/>
      <c r="ANA353" s="1"/>
      <c r="ANB353" s="1"/>
      <c r="ANC353" s="1"/>
      <c r="AND353" s="1"/>
      <c r="ANE353" s="1"/>
      <c r="ANF353" s="1"/>
      <c r="ANG353" s="1"/>
      <c r="ANH353" s="1"/>
      <c r="ANI353" s="1"/>
      <c r="ANJ353" s="1"/>
      <c r="ANK353" s="1"/>
      <c r="ANL353" s="1"/>
      <c r="ANM353" s="1"/>
      <c r="ANN353" s="1"/>
      <c r="ANO353" s="1"/>
      <c r="ANP353" s="1"/>
      <c r="ANQ353" s="1"/>
      <c r="ANR353" s="1"/>
      <c r="ANS353" s="1"/>
      <c r="ANT353" s="1"/>
      <c r="ANU353" s="1"/>
      <c r="ANV353" s="1"/>
      <c r="ANW353" s="1"/>
      <c r="ANX353" s="1"/>
      <c r="ANY353" s="1"/>
      <c r="ANZ353" s="1"/>
      <c r="AOA353" s="1"/>
      <c r="AOB353" s="1"/>
      <c r="AOC353" s="1"/>
      <c r="AOD353" s="1"/>
      <c r="AOE353" s="1"/>
      <c r="AOF353" s="1"/>
      <c r="AOG353" s="1"/>
      <c r="AOH353" s="1"/>
      <c r="AOI353" s="1"/>
      <c r="AOJ353" s="1"/>
      <c r="AOK353" s="1"/>
      <c r="AOL353" s="1"/>
      <c r="AOM353" s="1"/>
      <c r="AON353" s="1"/>
      <c r="AOO353" s="1"/>
      <c r="AOP353" s="1"/>
      <c r="AOQ353" s="1"/>
      <c r="AOR353" s="1"/>
      <c r="AOS353" s="1"/>
      <c r="AOT353" s="1"/>
      <c r="AOU353" s="1"/>
      <c r="AOV353" s="1"/>
      <c r="AOW353" s="1"/>
      <c r="AOX353" s="1"/>
      <c r="AOY353" s="1"/>
      <c r="AOZ353" s="1"/>
      <c r="APA353" s="1"/>
      <c r="APB353" s="1"/>
      <c r="APC353" s="1"/>
      <c r="APD353" s="1"/>
      <c r="APE353" s="1"/>
      <c r="APF353" s="1"/>
      <c r="APG353" s="1"/>
      <c r="APH353" s="1"/>
      <c r="API353" s="1"/>
      <c r="APJ353" s="1"/>
      <c r="APK353" s="1"/>
      <c r="APL353" s="1"/>
      <c r="APM353" s="1"/>
      <c r="APN353" s="1"/>
      <c r="APO353" s="1"/>
      <c r="APP353" s="1"/>
      <c r="APQ353" s="1"/>
      <c r="APR353" s="1"/>
      <c r="APS353" s="1"/>
      <c r="APT353" s="1"/>
      <c r="APU353" s="1"/>
      <c r="APV353" s="1"/>
      <c r="APW353" s="1"/>
      <c r="APX353" s="1"/>
      <c r="APY353" s="1"/>
      <c r="APZ353" s="1"/>
      <c r="AQA353" s="1"/>
      <c r="AQB353" s="1"/>
      <c r="AQC353" s="1"/>
      <c r="AQD353" s="1"/>
      <c r="AQE353" s="1"/>
      <c r="AQF353" s="1"/>
      <c r="AQG353" s="1"/>
      <c r="AQH353" s="1"/>
      <c r="AQI353" s="1"/>
      <c r="AQJ353" s="1"/>
      <c r="AQK353" s="1"/>
      <c r="AQL353" s="1"/>
      <c r="AQM353" s="1"/>
      <c r="AQN353" s="1"/>
      <c r="AQO353" s="1"/>
      <c r="AQP353" s="1"/>
      <c r="AQQ353" s="1"/>
      <c r="AQR353" s="1"/>
      <c r="AQS353" s="1"/>
      <c r="AQT353" s="1"/>
      <c r="AQU353" s="1"/>
      <c r="AQV353" s="1"/>
      <c r="AQW353" s="1"/>
      <c r="AQX353" s="1"/>
      <c r="AQY353" s="1"/>
      <c r="AQZ353" s="1"/>
      <c r="ARA353" s="1"/>
      <c r="ARB353" s="1"/>
      <c r="ARC353" s="1"/>
      <c r="ARD353" s="1"/>
      <c r="ARE353" s="1"/>
      <c r="ARF353" s="1"/>
      <c r="ARG353" s="1"/>
      <c r="ARH353" s="1"/>
      <c r="ARI353" s="1"/>
      <c r="ARJ353" s="1"/>
      <c r="ARK353" s="1"/>
      <c r="ARL353" s="1"/>
      <c r="ARM353" s="1"/>
      <c r="ARN353" s="1"/>
      <c r="ARO353" s="1"/>
      <c r="ARP353" s="1"/>
      <c r="ARQ353" s="1"/>
      <c r="ARR353" s="1"/>
      <c r="ARS353" s="1"/>
      <c r="ART353" s="1"/>
      <c r="ARU353" s="1"/>
      <c r="ARV353" s="1"/>
      <c r="ARW353" s="1"/>
      <c r="ARX353" s="1"/>
      <c r="ARY353" s="1"/>
      <c r="ARZ353" s="1"/>
      <c r="ASA353" s="1"/>
      <c r="ASB353" s="1"/>
      <c r="ASC353" s="1"/>
      <c r="ASD353" s="1"/>
      <c r="ASE353" s="1"/>
      <c r="ASF353" s="1"/>
      <c r="ASG353" s="1"/>
      <c r="ASH353" s="1"/>
      <c r="ASI353" s="1"/>
      <c r="ASJ353" s="1"/>
      <c r="ASK353" s="1"/>
      <c r="ASL353" s="1"/>
      <c r="ASM353" s="1"/>
      <c r="ASN353" s="1"/>
      <c r="ASO353" s="1"/>
      <c r="ASP353" s="1"/>
      <c r="ASQ353" s="1"/>
      <c r="ASR353" s="1"/>
      <c r="ASS353" s="1"/>
      <c r="AST353" s="1"/>
      <c r="ASU353" s="1"/>
      <c r="ASV353" s="1"/>
      <c r="ASW353" s="1"/>
      <c r="ASX353" s="1"/>
      <c r="ASY353" s="1"/>
      <c r="ASZ353" s="1"/>
      <c r="ATA353" s="1"/>
      <c r="ATB353" s="1"/>
      <c r="ATC353" s="1"/>
      <c r="ATD353" s="1"/>
      <c r="ATE353" s="1"/>
      <c r="ATF353" s="1"/>
      <c r="ATG353" s="1"/>
      <c r="ATH353" s="1"/>
      <c r="ATI353" s="1"/>
      <c r="ATJ353" s="1"/>
      <c r="ATK353" s="1"/>
      <c r="ATL353" s="1"/>
      <c r="ATM353" s="1"/>
      <c r="ATN353" s="1"/>
      <c r="ATO353" s="1"/>
      <c r="ATP353" s="1"/>
      <c r="ATQ353" s="1"/>
      <c r="ATR353" s="1"/>
      <c r="ATS353" s="1"/>
      <c r="ATT353" s="1"/>
      <c r="ATU353" s="1"/>
      <c r="ATV353" s="1"/>
      <c r="ATW353" s="1"/>
      <c r="ATX353" s="1"/>
      <c r="ATY353" s="1"/>
      <c r="ATZ353" s="1"/>
      <c r="AUA353" s="1"/>
      <c r="AUB353" s="1"/>
      <c r="AUC353" s="1"/>
      <c r="AUD353" s="1"/>
      <c r="AUE353" s="1"/>
      <c r="AUF353" s="1"/>
      <c r="AUG353" s="1"/>
      <c r="AUH353" s="1"/>
      <c r="AUI353" s="1"/>
      <c r="AUJ353" s="1"/>
      <c r="AUK353" s="1"/>
      <c r="AUL353" s="1"/>
      <c r="AUM353" s="1"/>
      <c r="AUN353" s="1"/>
      <c r="AUO353" s="1"/>
      <c r="AUP353" s="1"/>
      <c r="AUQ353" s="1"/>
      <c r="AUR353" s="1"/>
      <c r="AUS353" s="1"/>
      <c r="AUT353" s="1"/>
      <c r="AUU353" s="1"/>
      <c r="AUV353" s="1"/>
      <c r="AUW353" s="1"/>
      <c r="AUX353" s="1"/>
      <c r="AUY353" s="1"/>
      <c r="AUZ353" s="1"/>
      <c r="AVA353" s="1"/>
      <c r="AVB353" s="1"/>
      <c r="AVC353" s="1"/>
      <c r="AVD353" s="1"/>
      <c r="AVE353" s="1"/>
      <c r="AVF353" s="1"/>
      <c r="AVG353" s="1"/>
      <c r="AVH353" s="1"/>
      <c r="AVI353" s="1"/>
      <c r="AVJ353" s="1"/>
      <c r="AVK353" s="1"/>
      <c r="AVL353" s="1"/>
      <c r="AVM353" s="1"/>
      <c r="AVN353" s="1"/>
      <c r="AVO353" s="1"/>
      <c r="AVP353" s="1"/>
      <c r="AVQ353" s="1"/>
      <c r="AVR353" s="1"/>
      <c r="AVS353" s="1"/>
      <c r="AVT353" s="1"/>
      <c r="AVU353" s="1"/>
      <c r="AVV353" s="1"/>
      <c r="AVW353" s="1"/>
      <c r="AVX353" s="1"/>
      <c r="AVY353" s="1"/>
      <c r="AVZ353" s="1"/>
      <c r="AWA353" s="1"/>
      <c r="AWB353" s="1"/>
      <c r="AWC353" s="1"/>
      <c r="AWD353" s="1"/>
      <c r="AWE353" s="1"/>
      <c r="AWF353" s="1"/>
      <c r="AWG353" s="1"/>
      <c r="AWH353" s="1"/>
      <c r="AWI353" s="1"/>
      <c r="AWJ353" s="1"/>
      <c r="AWK353" s="1"/>
      <c r="AWL353" s="1"/>
      <c r="AWM353" s="1"/>
      <c r="AWN353" s="1"/>
      <c r="AWO353" s="1"/>
      <c r="AWP353" s="1"/>
      <c r="AWQ353" s="1"/>
      <c r="AWR353" s="1"/>
      <c r="AWS353" s="1"/>
      <c r="AWT353" s="1"/>
      <c r="AWU353" s="1"/>
      <c r="AWV353" s="1"/>
      <c r="AWW353" s="1"/>
      <c r="AWX353" s="1"/>
      <c r="AWY353" s="1"/>
      <c r="AWZ353" s="1"/>
      <c r="AXA353" s="1"/>
      <c r="AXB353" s="1"/>
      <c r="AXC353" s="1"/>
      <c r="AXD353" s="1"/>
      <c r="AXE353" s="1"/>
      <c r="AXF353" s="1"/>
      <c r="AXG353" s="1"/>
      <c r="AXH353" s="1"/>
      <c r="AXI353" s="1"/>
      <c r="AXJ353" s="1"/>
      <c r="AXK353" s="1"/>
      <c r="AXL353" s="1"/>
      <c r="AXM353" s="1"/>
      <c r="AXN353" s="1"/>
      <c r="AXO353" s="1"/>
      <c r="AXP353" s="1"/>
      <c r="AXQ353" s="1"/>
      <c r="AXR353" s="1"/>
      <c r="AXS353" s="1"/>
      <c r="AXT353" s="1"/>
      <c r="AXU353" s="1"/>
      <c r="AXV353" s="1"/>
      <c r="AXW353" s="1"/>
      <c r="AXX353" s="1"/>
      <c r="AXY353" s="1"/>
      <c r="AXZ353" s="1"/>
      <c r="AYA353" s="1"/>
      <c r="AYB353" s="1"/>
      <c r="AYC353" s="1"/>
      <c r="AYD353" s="1"/>
      <c r="AYE353" s="1"/>
      <c r="AYF353" s="1"/>
      <c r="AYG353" s="1"/>
      <c r="AYH353" s="1"/>
      <c r="AYI353" s="1"/>
      <c r="AYJ353" s="1"/>
      <c r="AYK353" s="1"/>
      <c r="AYL353" s="1"/>
      <c r="AYM353" s="1"/>
      <c r="AYN353" s="1"/>
      <c r="AYO353" s="1"/>
      <c r="AYP353" s="1"/>
      <c r="AYQ353" s="1"/>
      <c r="AYR353" s="1"/>
      <c r="AYS353" s="1"/>
      <c r="AYT353" s="1"/>
      <c r="AYU353" s="1"/>
      <c r="AYV353" s="1"/>
      <c r="AYW353" s="1"/>
      <c r="AYX353" s="1"/>
      <c r="AYY353" s="1"/>
      <c r="AYZ353" s="1"/>
      <c r="AZA353" s="1"/>
      <c r="AZB353" s="1"/>
      <c r="AZC353" s="1"/>
      <c r="AZD353" s="1"/>
      <c r="AZE353" s="1"/>
      <c r="AZF353" s="1"/>
      <c r="AZG353" s="1"/>
      <c r="AZH353" s="1"/>
      <c r="AZI353" s="1"/>
      <c r="AZJ353" s="1"/>
      <c r="AZK353" s="1"/>
      <c r="AZL353" s="1"/>
      <c r="AZM353" s="1"/>
      <c r="AZN353" s="1"/>
      <c r="AZO353" s="1"/>
      <c r="AZP353" s="1"/>
      <c r="AZQ353" s="1"/>
      <c r="AZR353" s="1"/>
      <c r="AZS353" s="1"/>
      <c r="AZT353" s="1"/>
      <c r="AZU353" s="1"/>
      <c r="AZV353" s="1"/>
      <c r="AZW353" s="1"/>
      <c r="AZX353" s="1"/>
      <c r="AZY353" s="1"/>
      <c r="AZZ353" s="1"/>
      <c r="BAA353" s="1"/>
      <c r="BAB353" s="1"/>
      <c r="BAC353" s="1"/>
      <c r="BAD353" s="1"/>
      <c r="BAE353" s="1"/>
      <c r="BAF353" s="1"/>
      <c r="BAG353" s="1"/>
      <c r="BAH353" s="1"/>
      <c r="BAI353" s="1"/>
      <c r="BAJ353" s="1"/>
      <c r="BAK353" s="1"/>
      <c r="BAL353" s="1"/>
      <c r="BAM353" s="1"/>
      <c r="BAN353" s="1"/>
      <c r="BAO353" s="1"/>
      <c r="BAP353" s="1"/>
      <c r="BAQ353" s="1"/>
      <c r="BAR353" s="1"/>
      <c r="BAS353" s="1"/>
      <c r="BAT353" s="1"/>
      <c r="BAU353" s="1"/>
      <c r="BAV353" s="1"/>
      <c r="BAW353" s="1"/>
      <c r="BAX353" s="1"/>
      <c r="BAY353" s="1"/>
      <c r="BAZ353" s="1"/>
      <c r="BBA353" s="1"/>
      <c r="BBB353" s="1"/>
      <c r="BBC353" s="1"/>
      <c r="BBD353" s="1"/>
      <c r="BBE353" s="1"/>
      <c r="BBF353" s="1"/>
      <c r="BBG353" s="1"/>
      <c r="BBH353" s="1"/>
      <c r="BBI353" s="1"/>
      <c r="BBJ353" s="1"/>
      <c r="BBK353" s="1"/>
      <c r="BBL353" s="1"/>
      <c r="BBM353" s="1"/>
      <c r="BBN353" s="1"/>
      <c r="BBO353" s="1"/>
      <c r="BBP353" s="1"/>
      <c r="BBQ353" s="1"/>
      <c r="BBR353" s="1"/>
      <c r="BBS353" s="1"/>
      <c r="BBT353" s="1"/>
      <c r="BBU353" s="1"/>
      <c r="BBV353" s="1"/>
      <c r="BBW353" s="1"/>
      <c r="BBX353" s="1"/>
      <c r="BBY353" s="1"/>
      <c r="BBZ353" s="1"/>
      <c r="BCA353" s="1"/>
      <c r="BCB353" s="1"/>
      <c r="BCC353" s="1"/>
      <c r="BCD353" s="1"/>
      <c r="BCE353" s="1"/>
      <c r="BCF353" s="1"/>
      <c r="BCG353" s="1"/>
      <c r="BCH353" s="1"/>
      <c r="BCI353" s="1"/>
      <c r="BCJ353" s="1"/>
      <c r="BCK353" s="1"/>
      <c r="BCL353" s="1"/>
      <c r="BCM353" s="1"/>
      <c r="BCN353" s="1"/>
      <c r="BCO353" s="1"/>
      <c r="BCP353" s="1"/>
      <c r="BCQ353" s="1"/>
      <c r="BCR353" s="1"/>
      <c r="BCS353" s="1"/>
      <c r="BCT353" s="1"/>
      <c r="BCU353" s="1"/>
      <c r="BCV353" s="1"/>
      <c r="BCW353" s="1"/>
      <c r="BCX353" s="1"/>
      <c r="BCY353" s="1"/>
      <c r="BCZ353" s="1"/>
      <c r="BDA353" s="1"/>
      <c r="BDB353" s="1"/>
      <c r="BDC353" s="1"/>
      <c r="BDD353" s="1"/>
      <c r="BDE353" s="1"/>
      <c r="BDF353" s="1"/>
      <c r="BDG353" s="1"/>
      <c r="BDH353" s="1"/>
      <c r="BDI353" s="1"/>
      <c r="BDJ353" s="1"/>
      <c r="BDK353" s="1"/>
      <c r="BDL353" s="1"/>
    </row>
    <row r="354" spans="1:1468" s="10" customFormat="1" x14ac:dyDescent="0.2">
      <c r="B354" s="10" t="s">
        <v>102</v>
      </c>
      <c r="D354" s="10">
        <v>11040</v>
      </c>
      <c r="E354" s="2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  <c r="OO354" s="1"/>
      <c r="OP354" s="1"/>
      <c r="OQ354" s="1"/>
      <c r="OR354" s="1"/>
      <c r="OS354" s="1"/>
      <c r="OT354" s="1"/>
      <c r="OU354" s="1"/>
      <c r="OV354" s="1"/>
      <c r="OW354" s="1"/>
      <c r="OX354" s="1"/>
      <c r="OY354" s="1"/>
      <c r="OZ354" s="1"/>
      <c r="PA354" s="1"/>
      <c r="PB354" s="1"/>
      <c r="PC354" s="1"/>
      <c r="PD354" s="1"/>
      <c r="PE354" s="1"/>
      <c r="PF354" s="1"/>
      <c r="PG354" s="1"/>
      <c r="PH354" s="1"/>
      <c r="PI354" s="1"/>
      <c r="PJ354" s="1"/>
      <c r="PK354" s="1"/>
      <c r="PL354" s="1"/>
      <c r="PM354" s="1"/>
      <c r="PN354" s="1"/>
      <c r="PO354" s="1"/>
      <c r="PP354" s="1"/>
      <c r="PQ354" s="1"/>
      <c r="PR354" s="1"/>
      <c r="PS354" s="1"/>
      <c r="PT354" s="1"/>
      <c r="PU354" s="1"/>
      <c r="PV354" s="1"/>
      <c r="PW354" s="1"/>
      <c r="PX354" s="1"/>
      <c r="PY354" s="1"/>
      <c r="PZ354" s="1"/>
      <c r="QA354" s="1"/>
      <c r="QB354" s="1"/>
      <c r="QC354" s="1"/>
      <c r="QD354" s="1"/>
      <c r="QE354" s="1"/>
      <c r="QF354" s="1"/>
      <c r="QG354" s="1"/>
      <c r="QH354" s="1"/>
      <c r="QI354" s="1"/>
      <c r="QJ354" s="1"/>
      <c r="QK354" s="1"/>
      <c r="QL354" s="1"/>
      <c r="QM354" s="1"/>
      <c r="QN354" s="1"/>
      <c r="QO354" s="1"/>
      <c r="QP354" s="1"/>
      <c r="QQ354" s="1"/>
      <c r="QR354" s="1"/>
      <c r="QS354" s="1"/>
      <c r="QT354" s="1"/>
      <c r="QU354" s="1"/>
      <c r="QV354" s="1"/>
      <c r="QW354" s="1"/>
      <c r="QX354" s="1"/>
      <c r="QY354" s="1"/>
      <c r="QZ354" s="1"/>
      <c r="RA354" s="1"/>
      <c r="RB354" s="1"/>
      <c r="RC354" s="1"/>
      <c r="RD354" s="1"/>
      <c r="RE354" s="1"/>
      <c r="RF354" s="1"/>
      <c r="RG354" s="1"/>
      <c r="RH354" s="1"/>
      <c r="RI354" s="1"/>
      <c r="RJ354" s="1"/>
      <c r="RK354" s="1"/>
      <c r="RL354" s="1"/>
      <c r="RM354" s="1"/>
      <c r="RN354" s="1"/>
      <c r="RO354" s="1"/>
      <c r="RP354" s="1"/>
      <c r="RQ354" s="1"/>
      <c r="RR354" s="1"/>
      <c r="RS354" s="1"/>
      <c r="RT354" s="1"/>
      <c r="RU354" s="1"/>
      <c r="RV354" s="1"/>
      <c r="RW354" s="1"/>
      <c r="RX354" s="1"/>
      <c r="RY354" s="1"/>
      <c r="RZ354" s="1"/>
      <c r="SA354" s="1"/>
      <c r="SB354" s="1"/>
      <c r="SC354" s="1"/>
      <c r="SD354" s="1"/>
      <c r="SE354" s="1"/>
      <c r="SF354" s="1"/>
      <c r="SG354" s="1"/>
      <c r="SH354" s="1"/>
      <c r="SI354" s="1"/>
      <c r="SJ354" s="1"/>
      <c r="SK354" s="1"/>
      <c r="SL354" s="1"/>
      <c r="SM354" s="1"/>
      <c r="SN354" s="1"/>
      <c r="SO354" s="1"/>
      <c r="SP354" s="1"/>
      <c r="SQ354" s="1"/>
      <c r="SR354" s="1"/>
      <c r="SS354" s="1"/>
      <c r="ST354" s="1"/>
      <c r="SU354" s="1"/>
      <c r="SV354" s="1"/>
      <c r="SW354" s="1"/>
      <c r="SX354" s="1"/>
      <c r="SY354" s="1"/>
      <c r="SZ354" s="1"/>
      <c r="TA354" s="1"/>
      <c r="TB354" s="1"/>
      <c r="TC354" s="1"/>
      <c r="TD354" s="1"/>
      <c r="TE354" s="1"/>
      <c r="TF354" s="1"/>
      <c r="TG354" s="1"/>
      <c r="TH354" s="1"/>
      <c r="TI354" s="1"/>
      <c r="TJ354" s="1"/>
      <c r="TK354" s="1"/>
      <c r="TL354" s="1"/>
      <c r="TM354" s="1"/>
      <c r="TN354" s="1"/>
      <c r="TO354" s="1"/>
      <c r="TP354" s="1"/>
      <c r="TQ354" s="1"/>
      <c r="TR354" s="1"/>
      <c r="TS354" s="1"/>
      <c r="TT354" s="1"/>
      <c r="TU354" s="1"/>
      <c r="TV354" s="1"/>
      <c r="TW354" s="1"/>
      <c r="TX354" s="1"/>
      <c r="TY354" s="1"/>
      <c r="TZ354" s="1"/>
      <c r="UA354" s="1"/>
      <c r="UB354" s="1"/>
      <c r="UC354" s="1"/>
      <c r="UD354" s="1"/>
      <c r="UE354" s="1"/>
      <c r="UF354" s="1"/>
      <c r="UG354" s="1"/>
      <c r="UH354" s="1"/>
      <c r="UI354" s="1"/>
      <c r="UJ354" s="1"/>
      <c r="UK354" s="1"/>
      <c r="UL354" s="1"/>
      <c r="UM354" s="1"/>
      <c r="UN354" s="1"/>
      <c r="UO354" s="1"/>
      <c r="UP354" s="1"/>
      <c r="UQ354" s="1"/>
      <c r="UR354" s="1"/>
      <c r="US354" s="1"/>
      <c r="UT354" s="1"/>
      <c r="UU354" s="1"/>
      <c r="UV354" s="1"/>
      <c r="UW354" s="1"/>
      <c r="UX354" s="1"/>
      <c r="UY354" s="1"/>
      <c r="UZ354" s="1"/>
      <c r="VA354" s="1"/>
      <c r="VB354" s="1"/>
      <c r="VC354" s="1"/>
      <c r="VD354" s="1"/>
      <c r="VE354" s="1"/>
      <c r="VF354" s="1"/>
      <c r="VG354" s="1"/>
      <c r="VH354" s="1"/>
      <c r="VI354" s="1"/>
      <c r="VJ354" s="1"/>
      <c r="VK354" s="1"/>
      <c r="VL354" s="1"/>
      <c r="VM354" s="1"/>
      <c r="VN354" s="1"/>
      <c r="VO354" s="1"/>
      <c r="VP354" s="1"/>
      <c r="VQ354" s="1"/>
      <c r="VR354" s="1"/>
      <c r="VS354" s="1"/>
      <c r="VT354" s="1"/>
      <c r="VU354" s="1"/>
      <c r="VV354" s="1"/>
      <c r="VW354" s="1"/>
      <c r="VX354" s="1"/>
      <c r="VY354" s="1"/>
      <c r="VZ354" s="1"/>
      <c r="WA354" s="1"/>
      <c r="WB354" s="1"/>
      <c r="WC354" s="1"/>
      <c r="WD354" s="1"/>
      <c r="WE354" s="1"/>
      <c r="WF354" s="1"/>
      <c r="WG354" s="1"/>
      <c r="WH354" s="1"/>
      <c r="WI354" s="1"/>
      <c r="WJ354" s="1"/>
      <c r="WK354" s="1"/>
      <c r="WL354" s="1"/>
      <c r="WM354" s="1"/>
      <c r="WN354" s="1"/>
      <c r="WO354" s="1"/>
      <c r="WP354" s="1"/>
      <c r="WQ354" s="1"/>
      <c r="WR354" s="1"/>
      <c r="WS354" s="1"/>
      <c r="WT354" s="1"/>
      <c r="WU354" s="1"/>
      <c r="WV354" s="1"/>
      <c r="WW354" s="1"/>
      <c r="WX354" s="1"/>
      <c r="WY354" s="1"/>
      <c r="WZ354" s="1"/>
      <c r="XA354" s="1"/>
      <c r="XB354" s="1"/>
      <c r="XC354" s="1"/>
      <c r="XD354" s="1"/>
      <c r="XE354" s="1"/>
      <c r="XF354" s="1"/>
      <c r="XG354" s="1"/>
      <c r="XH354" s="1"/>
      <c r="XI354" s="1"/>
      <c r="XJ354" s="1"/>
      <c r="XK354" s="1"/>
      <c r="XL354" s="1"/>
      <c r="XM354" s="1"/>
      <c r="XN354" s="1"/>
      <c r="XO354" s="1"/>
      <c r="XP354" s="1"/>
      <c r="XQ354" s="1"/>
      <c r="XR354" s="1"/>
      <c r="XS354" s="1"/>
      <c r="XT354" s="1"/>
      <c r="XU354" s="1"/>
      <c r="XV354" s="1"/>
      <c r="XW354" s="1"/>
      <c r="XX354" s="1"/>
      <c r="XY354" s="1"/>
      <c r="XZ354" s="1"/>
      <c r="YA354" s="1"/>
      <c r="YB354" s="1"/>
      <c r="YC354" s="1"/>
      <c r="YD354" s="1"/>
      <c r="YE354" s="1"/>
      <c r="YF354" s="1"/>
      <c r="YG354" s="1"/>
      <c r="YH354" s="1"/>
      <c r="YI354" s="1"/>
      <c r="YJ354" s="1"/>
      <c r="YK354" s="1"/>
      <c r="YL354" s="1"/>
      <c r="YM354" s="1"/>
      <c r="YN354" s="1"/>
      <c r="YO354" s="1"/>
      <c r="YP354" s="1"/>
      <c r="YQ354" s="1"/>
      <c r="YR354" s="1"/>
      <c r="YS354" s="1"/>
      <c r="YT354" s="1"/>
      <c r="YU354" s="1"/>
      <c r="YV354" s="1"/>
      <c r="YW354" s="1"/>
      <c r="YX354" s="1"/>
      <c r="YY354" s="1"/>
      <c r="YZ354" s="1"/>
      <c r="ZA354" s="1"/>
      <c r="ZB354" s="1"/>
      <c r="ZC354" s="1"/>
      <c r="ZD354" s="1"/>
      <c r="ZE354" s="1"/>
      <c r="ZF354" s="1"/>
      <c r="ZG354" s="1"/>
      <c r="ZH354" s="1"/>
      <c r="ZI354" s="1"/>
      <c r="ZJ354" s="1"/>
      <c r="ZK354" s="1"/>
      <c r="ZL354" s="1"/>
      <c r="ZM354" s="1"/>
      <c r="ZN354" s="1"/>
      <c r="ZO354" s="1"/>
      <c r="ZP354" s="1"/>
      <c r="ZQ354" s="1"/>
      <c r="ZR354" s="1"/>
      <c r="ZS354" s="1"/>
      <c r="ZT354" s="1"/>
      <c r="ZU354" s="1"/>
      <c r="ZV354" s="1"/>
      <c r="ZW354" s="1"/>
      <c r="ZX354" s="1"/>
      <c r="ZY354" s="1"/>
      <c r="ZZ354" s="1"/>
      <c r="AAA354" s="1"/>
      <c r="AAB354" s="1"/>
      <c r="AAC354" s="1"/>
      <c r="AAD354" s="1"/>
      <c r="AAE354" s="1"/>
      <c r="AAF354" s="1"/>
      <c r="AAG354" s="1"/>
      <c r="AAH354" s="1"/>
      <c r="AAI354" s="1"/>
      <c r="AAJ354" s="1"/>
      <c r="AAK354" s="1"/>
      <c r="AAL354" s="1"/>
      <c r="AAM354" s="1"/>
      <c r="AAN354" s="1"/>
      <c r="AAO354" s="1"/>
      <c r="AAP354" s="1"/>
      <c r="AAQ354" s="1"/>
      <c r="AAR354" s="1"/>
      <c r="AAS354" s="1"/>
      <c r="AAT354" s="1"/>
      <c r="AAU354" s="1"/>
      <c r="AAV354" s="1"/>
      <c r="AAW354" s="1"/>
      <c r="AAX354" s="1"/>
      <c r="AAY354" s="1"/>
      <c r="AAZ354" s="1"/>
      <c r="ABA354" s="1"/>
      <c r="ABB354" s="1"/>
      <c r="ABC354" s="1"/>
      <c r="ABD354" s="1"/>
      <c r="ABE354" s="1"/>
      <c r="ABF354" s="1"/>
      <c r="ABG354" s="1"/>
      <c r="ABH354" s="1"/>
      <c r="ABI354" s="1"/>
      <c r="ABJ354" s="1"/>
      <c r="ABK354" s="1"/>
      <c r="ABL354" s="1"/>
      <c r="ABM354" s="1"/>
      <c r="ABN354" s="1"/>
      <c r="ABO354" s="1"/>
      <c r="ABP354" s="1"/>
      <c r="ABQ354" s="1"/>
      <c r="ABR354" s="1"/>
      <c r="ABS354" s="1"/>
      <c r="ABT354" s="1"/>
      <c r="ABU354" s="1"/>
      <c r="ABV354" s="1"/>
      <c r="ABW354" s="1"/>
      <c r="ABX354" s="1"/>
      <c r="ABY354" s="1"/>
      <c r="ABZ354" s="1"/>
      <c r="ACA354" s="1"/>
      <c r="ACB354" s="1"/>
      <c r="ACC354" s="1"/>
      <c r="ACD354" s="1"/>
      <c r="ACE354" s="1"/>
      <c r="ACF354" s="1"/>
      <c r="ACG354" s="1"/>
      <c r="ACH354" s="1"/>
      <c r="ACI354" s="1"/>
      <c r="ACJ354" s="1"/>
      <c r="ACK354" s="1"/>
      <c r="ACL354" s="1"/>
      <c r="ACM354" s="1"/>
      <c r="ACN354" s="1"/>
      <c r="ACO354" s="1"/>
      <c r="ACP354" s="1"/>
      <c r="ACQ354" s="1"/>
      <c r="ACR354" s="1"/>
      <c r="ACS354" s="1"/>
      <c r="ACT354" s="1"/>
      <c r="ACU354" s="1"/>
      <c r="ACV354" s="1"/>
      <c r="ACW354" s="1"/>
      <c r="ACX354" s="1"/>
      <c r="ACY354" s="1"/>
      <c r="ACZ354" s="1"/>
      <c r="ADA354" s="1"/>
      <c r="ADB354" s="1"/>
      <c r="ADC354" s="1"/>
      <c r="ADD354" s="1"/>
      <c r="ADE354" s="1"/>
      <c r="ADF354" s="1"/>
      <c r="ADG354" s="1"/>
      <c r="ADH354" s="1"/>
      <c r="ADI354" s="1"/>
      <c r="ADJ354" s="1"/>
      <c r="ADK354" s="1"/>
      <c r="ADL354" s="1"/>
      <c r="ADM354" s="1"/>
      <c r="ADN354" s="1"/>
      <c r="ADO354" s="1"/>
      <c r="ADP354" s="1"/>
      <c r="ADQ354" s="1"/>
      <c r="ADR354" s="1"/>
      <c r="ADS354" s="1"/>
      <c r="ADT354" s="1"/>
      <c r="ADU354" s="1"/>
      <c r="ADV354" s="1"/>
      <c r="ADW354" s="1"/>
      <c r="ADX354" s="1"/>
      <c r="ADY354" s="1"/>
      <c r="ADZ354" s="1"/>
      <c r="AEA354" s="1"/>
      <c r="AEB354" s="1"/>
      <c r="AEC354" s="1"/>
      <c r="AED354" s="1"/>
      <c r="AEE354" s="1"/>
      <c r="AEF354" s="1"/>
      <c r="AEG354" s="1"/>
      <c r="AEH354" s="1"/>
      <c r="AEI354" s="1"/>
      <c r="AEJ354" s="1"/>
      <c r="AEK354" s="1"/>
      <c r="AEL354" s="1"/>
      <c r="AEM354" s="1"/>
      <c r="AEN354" s="1"/>
      <c r="AEO354" s="1"/>
      <c r="AEP354" s="1"/>
      <c r="AEQ354" s="1"/>
      <c r="AER354" s="1"/>
      <c r="AES354" s="1"/>
      <c r="AET354" s="1"/>
      <c r="AEU354" s="1"/>
      <c r="AEV354" s="1"/>
      <c r="AEW354" s="1"/>
      <c r="AEX354" s="1"/>
      <c r="AEY354" s="1"/>
      <c r="AEZ354" s="1"/>
      <c r="AFA354" s="1"/>
      <c r="AFB354" s="1"/>
      <c r="AFC354" s="1"/>
      <c r="AFD354" s="1"/>
      <c r="AFE354" s="1"/>
      <c r="AFF354" s="1"/>
      <c r="AFG354" s="1"/>
      <c r="AFH354" s="1"/>
      <c r="AFI354" s="1"/>
      <c r="AFJ354" s="1"/>
      <c r="AFK354" s="1"/>
      <c r="AFL354" s="1"/>
      <c r="AFM354" s="1"/>
      <c r="AFN354" s="1"/>
      <c r="AFO354" s="1"/>
      <c r="AFP354" s="1"/>
      <c r="AFQ354" s="1"/>
      <c r="AFR354" s="1"/>
      <c r="AFS354" s="1"/>
      <c r="AFT354" s="1"/>
      <c r="AFU354" s="1"/>
      <c r="AFV354" s="1"/>
      <c r="AFW354" s="1"/>
      <c r="AFX354" s="1"/>
      <c r="AFY354" s="1"/>
      <c r="AFZ354" s="1"/>
      <c r="AGA354" s="1"/>
      <c r="AGB354" s="1"/>
      <c r="AGC354" s="1"/>
      <c r="AGD354" s="1"/>
      <c r="AGE354" s="1"/>
      <c r="AGF354" s="1"/>
      <c r="AGG354" s="1"/>
      <c r="AGH354" s="1"/>
      <c r="AGI354" s="1"/>
      <c r="AGJ354" s="1"/>
      <c r="AGK354" s="1"/>
      <c r="AGL354" s="1"/>
      <c r="AGM354" s="1"/>
      <c r="AGN354" s="1"/>
      <c r="AGO354" s="1"/>
      <c r="AGP354" s="1"/>
      <c r="AGQ354" s="1"/>
      <c r="AGR354" s="1"/>
      <c r="AGS354" s="1"/>
      <c r="AGT354" s="1"/>
      <c r="AGU354" s="1"/>
      <c r="AGV354" s="1"/>
      <c r="AGW354" s="1"/>
      <c r="AGX354" s="1"/>
      <c r="AGY354" s="1"/>
      <c r="AGZ354" s="1"/>
      <c r="AHA354" s="1"/>
      <c r="AHB354" s="1"/>
      <c r="AHC354" s="1"/>
      <c r="AHD354" s="1"/>
      <c r="AHE354" s="1"/>
      <c r="AHF354" s="1"/>
      <c r="AHG354" s="1"/>
      <c r="AHH354" s="1"/>
      <c r="AHI354" s="1"/>
      <c r="AHJ354" s="1"/>
      <c r="AHK354" s="1"/>
      <c r="AHL354" s="1"/>
      <c r="AHM354" s="1"/>
      <c r="AHN354" s="1"/>
      <c r="AHO354" s="1"/>
      <c r="AHP354" s="1"/>
      <c r="AHQ354" s="1"/>
      <c r="AHR354" s="1"/>
      <c r="AHS354" s="1"/>
      <c r="AHT354" s="1"/>
      <c r="AHU354" s="1"/>
      <c r="AHV354" s="1"/>
      <c r="AHW354" s="1"/>
      <c r="AHX354" s="1"/>
      <c r="AHY354" s="1"/>
      <c r="AHZ354" s="1"/>
      <c r="AIA354" s="1"/>
      <c r="AIB354" s="1"/>
      <c r="AIC354" s="1"/>
      <c r="AID354" s="1"/>
      <c r="AIE354" s="1"/>
      <c r="AIF354" s="1"/>
      <c r="AIG354" s="1"/>
      <c r="AIH354" s="1"/>
      <c r="AII354" s="1"/>
      <c r="AIJ354" s="1"/>
      <c r="AIK354" s="1"/>
      <c r="AIL354" s="1"/>
      <c r="AIM354" s="1"/>
      <c r="AIN354" s="1"/>
      <c r="AIO354" s="1"/>
      <c r="AIP354" s="1"/>
      <c r="AIQ354" s="1"/>
      <c r="AIR354" s="1"/>
      <c r="AIS354" s="1"/>
      <c r="AIT354" s="1"/>
      <c r="AIU354" s="1"/>
      <c r="AIV354" s="1"/>
      <c r="AIW354" s="1"/>
      <c r="AIX354" s="1"/>
      <c r="AIY354" s="1"/>
      <c r="AIZ354" s="1"/>
      <c r="AJA354" s="1"/>
      <c r="AJB354" s="1"/>
      <c r="AJC354" s="1"/>
      <c r="AJD354" s="1"/>
      <c r="AJE354" s="1"/>
      <c r="AJF354" s="1"/>
      <c r="AJG354" s="1"/>
      <c r="AJH354" s="1"/>
      <c r="AJI354" s="1"/>
      <c r="AJJ354" s="1"/>
      <c r="AJK354" s="1"/>
      <c r="AJL354" s="1"/>
      <c r="AJM354" s="1"/>
      <c r="AJN354" s="1"/>
      <c r="AJO354" s="1"/>
      <c r="AJP354" s="1"/>
      <c r="AJQ354" s="1"/>
      <c r="AJR354" s="1"/>
      <c r="AJS354" s="1"/>
      <c r="AJT354" s="1"/>
      <c r="AJU354" s="1"/>
      <c r="AJV354" s="1"/>
      <c r="AJW354" s="1"/>
      <c r="AJX354" s="1"/>
      <c r="AJY354" s="1"/>
      <c r="AJZ354" s="1"/>
      <c r="AKA354" s="1"/>
      <c r="AKB354" s="1"/>
      <c r="AKC354" s="1"/>
      <c r="AKD354" s="1"/>
      <c r="AKE354" s="1"/>
      <c r="AKF354" s="1"/>
      <c r="AKG354" s="1"/>
      <c r="AKH354" s="1"/>
      <c r="AKI354" s="1"/>
      <c r="AKJ354" s="1"/>
      <c r="AKK354" s="1"/>
      <c r="AKL354" s="1"/>
      <c r="AKM354" s="1"/>
      <c r="AKN354" s="1"/>
      <c r="AKO354" s="1"/>
      <c r="AKP354" s="1"/>
      <c r="AKQ354" s="1"/>
      <c r="AKR354" s="1"/>
      <c r="AKS354" s="1"/>
      <c r="AKT354" s="1"/>
      <c r="AKU354" s="1"/>
      <c r="AKV354" s="1"/>
      <c r="AKW354" s="1"/>
      <c r="AKX354" s="1"/>
      <c r="AKY354" s="1"/>
      <c r="AKZ354" s="1"/>
      <c r="ALA354" s="1"/>
      <c r="ALB354" s="1"/>
      <c r="ALC354" s="1"/>
      <c r="ALD354" s="1"/>
      <c r="ALE354" s="1"/>
      <c r="ALF354" s="1"/>
      <c r="ALG354" s="1"/>
      <c r="ALH354" s="1"/>
      <c r="ALI354" s="1"/>
      <c r="ALJ354" s="1"/>
      <c r="ALK354" s="1"/>
      <c r="ALL354" s="1"/>
      <c r="ALM354" s="1"/>
      <c r="ALN354" s="1"/>
      <c r="ALO354" s="1"/>
      <c r="ALP354" s="1"/>
      <c r="ALQ354" s="1"/>
      <c r="ALR354" s="1"/>
      <c r="ALS354" s="1"/>
      <c r="ALT354" s="1"/>
      <c r="ALU354" s="1"/>
      <c r="ALV354" s="1"/>
      <c r="ALW354" s="1"/>
      <c r="ALX354" s="1"/>
      <c r="ALY354" s="1"/>
      <c r="ALZ354" s="1"/>
      <c r="AMA354" s="1"/>
      <c r="AMB354" s="1"/>
      <c r="AMC354" s="1"/>
      <c r="AMD354" s="1"/>
      <c r="AME354" s="1"/>
      <c r="AMF354" s="1"/>
      <c r="AMG354" s="1"/>
      <c r="AMH354" s="1"/>
      <c r="AMI354" s="1"/>
      <c r="AMJ354" s="1"/>
      <c r="AMK354" s="1"/>
      <c r="AML354" s="1"/>
      <c r="AMM354" s="1"/>
      <c r="AMN354" s="1"/>
      <c r="AMO354" s="1"/>
      <c r="AMP354" s="1"/>
      <c r="AMQ354" s="1"/>
      <c r="AMR354" s="1"/>
      <c r="AMS354" s="1"/>
      <c r="AMT354" s="1"/>
      <c r="AMU354" s="1"/>
      <c r="AMV354" s="1"/>
      <c r="AMW354" s="1"/>
      <c r="AMX354" s="1"/>
      <c r="AMY354" s="1"/>
      <c r="AMZ354" s="1"/>
      <c r="ANA354" s="1"/>
      <c r="ANB354" s="1"/>
      <c r="ANC354" s="1"/>
      <c r="AND354" s="1"/>
      <c r="ANE354" s="1"/>
      <c r="ANF354" s="1"/>
      <c r="ANG354" s="1"/>
      <c r="ANH354" s="1"/>
      <c r="ANI354" s="1"/>
      <c r="ANJ354" s="1"/>
      <c r="ANK354" s="1"/>
      <c r="ANL354" s="1"/>
      <c r="ANM354" s="1"/>
      <c r="ANN354" s="1"/>
      <c r="ANO354" s="1"/>
      <c r="ANP354" s="1"/>
      <c r="ANQ354" s="1"/>
      <c r="ANR354" s="1"/>
      <c r="ANS354" s="1"/>
      <c r="ANT354" s="1"/>
      <c r="ANU354" s="1"/>
      <c r="ANV354" s="1"/>
      <c r="ANW354" s="1"/>
      <c r="ANX354" s="1"/>
      <c r="ANY354" s="1"/>
      <c r="ANZ354" s="1"/>
      <c r="AOA354" s="1"/>
      <c r="AOB354" s="1"/>
      <c r="AOC354" s="1"/>
      <c r="AOD354" s="1"/>
      <c r="AOE354" s="1"/>
      <c r="AOF354" s="1"/>
      <c r="AOG354" s="1"/>
      <c r="AOH354" s="1"/>
      <c r="AOI354" s="1"/>
      <c r="AOJ354" s="1"/>
      <c r="AOK354" s="1"/>
      <c r="AOL354" s="1"/>
      <c r="AOM354" s="1"/>
      <c r="AON354" s="1"/>
      <c r="AOO354" s="1"/>
      <c r="AOP354" s="1"/>
      <c r="AOQ354" s="1"/>
      <c r="AOR354" s="1"/>
      <c r="AOS354" s="1"/>
      <c r="AOT354" s="1"/>
      <c r="AOU354" s="1"/>
      <c r="AOV354" s="1"/>
      <c r="AOW354" s="1"/>
      <c r="AOX354" s="1"/>
      <c r="AOY354" s="1"/>
      <c r="AOZ354" s="1"/>
      <c r="APA354" s="1"/>
      <c r="APB354" s="1"/>
      <c r="APC354" s="1"/>
      <c r="APD354" s="1"/>
      <c r="APE354" s="1"/>
      <c r="APF354" s="1"/>
      <c r="APG354" s="1"/>
      <c r="APH354" s="1"/>
      <c r="API354" s="1"/>
      <c r="APJ354" s="1"/>
      <c r="APK354" s="1"/>
      <c r="APL354" s="1"/>
      <c r="APM354" s="1"/>
      <c r="APN354" s="1"/>
      <c r="APO354" s="1"/>
      <c r="APP354" s="1"/>
      <c r="APQ354" s="1"/>
      <c r="APR354" s="1"/>
      <c r="APS354" s="1"/>
      <c r="APT354" s="1"/>
      <c r="APU354" s="1"/>
      <c r="APV354" s="1"/>
      <c r="APW354" s="1"/>
      <c r="APX354" s="1"/>
      <c r="APY354" s="1"/>
      <c r="APZ354" s="1"/>
      <c r="AQA354" s="1"/>
      <c r="AQB354" s="1"/>
      <c r="AQC354" s="1"/>
      <c r="AQD354" s="1"/>
      <c r="AQE354" s="1"/>
      <c r="AQF354" s="1"/>
      <c r="AQG354" s="1"/>
      <c r="AQH354" s="1"/>
      <c r="AQI354" s="1"/>
      <c r="AQJ354" s="1"/>
      <c r="AQK354" s="1"/>
      <c r="AQL354" s="1"/>
      <c r="AQM354" s="1"/>
      <c r="AQN354" s="1"/>
      <c r="AQO354" s="1"/>
      <c r="AQP354" s="1"/>
      <c r="AQQ354" s="1"/>
      <c r="AQR354" s="1"/>
      <c r="AQS354" s="1"/>
      <c r="AQT354" s="1"/>
      <c r="AQU354" s="1"/>
      <c r="AQV354" s="1"/>
      <c r="AQW354" s="1"/>
      <c r="AQX354" s="1"/>
      <c r="AQY354" s="1"/>
      <c r="AQZ354" s="1"/>
      <c r="ARA354" s="1"/>
      <c r="ARB354" s="1"/>
      <c r="ARC354" s="1"/>
      <c r="ARD354" s="1"/>
      <c r="ARE354" s="1"/>
      <c r="ARF354" s="1"/>
      <c r="ARG354" s="1"/>
      <c r="ARH354" s="1"/>
      <c r="ARI354" s="1"/>
      <c r="ARJ354" s="1"/>
      <c r="ARK354" s="1"/>
      <c r="ARL354" s="1"/>
      <c r="ARM354" s="1"/>
      <c r="ARN354" s="1"/>
      <c r="ARO354" s="1"/>
      <c r="ARP354" s="1"/>
      <c r="ARQ354" s="1"/>
      <c r="ARR354" s="1"/>
      <c r="ARS354" s="1"/>
      <c r="ART354" s="1"/>
      <c r="ARU354" s="1"/>
      <c r="ARV354" s="1"/>
      <c r="ARW354" s="1"/>
      <c r="ARX354" s="1"/>
      <c r="ARY354" s="1"/>
      <c r="ARZ354" s="1"/>
      <c r="ASA354" s="1"/>
      <c r="ASB354" s="1"/>
      <c r="ASC354" s="1"/>
      <c r="ASD354" s="1"/>
      <c r="ASE354" s="1"/>
      <c r="ASF354" s="1"/>
      <c r="ASG354" s="1"/>
      <c r="ASH354" s="1"/>
      <c r="ASI354" s="1"/>
      <c r="ASJ354" s="1"/>
      <c r="ASK354" s="1"/>
      <c r="ASL354" s="1"/>
      <c r="ASM354" s="1"/>
      <c r="ASN354" s="1"/>
      <c r="ASO354" s="1"/>
      <c r="ASP354" s="1"/>
      <c r="ASQ354" s="1"/>
      <c r="ASR354" s="1"/>
      <c r="ASS354" s="1"/>
      <c r="AST354" s="1"/>
      <c r="ASU354" s="1"/>
      <c r="ASV354" s="1"/>
      <c r="ASW354" s="1"/>
      <c r="ASX354" s="1"/>
      <c r="ASY354" s="1"/>
      <c r="ASZ354" s="1"/>
      <c r="ATA354" s="1"/>
      <c r="ATB354" s="1"/>
      <c r="ATC354" s="1"/>
      <c r="ATD354" s="1"/>
      <c r="ATE354" s="1"/>
      <c r="ATF354" s="1"/>
      <c r="ATG354" s="1"/>
      <c r="ATH354" s="1"/>
      <c r="ATI354" s="1"/>
      <c r="ATJ354" s="1"/>
      <c r="ATK354" s="1"/>
      <c r="ATL354" s="1"/>
      <c r="ATM354" s="1"/>
      <c r="ATN354" s="1"/>
      <c r="ATO354" s="1"/>
      <c r="ATP354" s="1"/>
      <c r="ATQ354" s="1"/>
      <c r="ATR354" s="1"/>
      <c r="ATS354" s="1"/>
      <c r="ATT354" s="1"/>
      <c r="ATU354" s="1"/>
      <c r="ATV354" s="1"/>
      <c r="ATW354" s="1"/>
      <c r="ATX354" s="1"/>
      <c r="ATY354" s="1"/>
      <c r="ATZ354" s="1"/>
      <c r="AUA354" s="1"/>
      <c r="AUB354" s="1"/>
      <c r="AUC354" s="1"/>
      <c r="AUD354" s="1"/>
      <c r="AUE354" s="1"/>
      <c r="AUF354" s="1"/>
      <c r="AUG354" s="1"/>
      <c r="AUH354" s="1"/>
      <c r="AUI354" s="1"/>
      <c r="AUJ354" s="1"/>
      <c r="AUK354" s="1"/>
      <c r="AUL354" s="1"/>
      <c r="AUM354" s="1"/>
      <c r="AUN354" s="1"/>
      <c r="AUO354" s="1"/>
      <c r="AUP354" s="1"/>
      <c r="AUQ354" s="1"/>
      <c r="AUR354" s="1"/>
      <c r="AUS354" s="1"/>
      <c r="AUT354" s="1"/>
      <c r="AUU354" s="1"/>
      <c r="AUV354" s="1"/>
      <c r="AUW354" s="1"/>
      <c r="AUX354" s="1"/>
      <c r="AUY354" s="1"/>
      <c r="AUZ354" s="1"/>
      <c r="AVA354" s="1"/>
      <c r="AVB354" s="1"/>
      <c r="AVC354" s="1"/>
      <c r="AVD354" s="1"/>
      <c r="AVE354" s="1"/>
      <c r="AVF354" s="1"/>
      <c r="AVG354" s="1"/>
      <c r="AVH354" s="1"/>
      <c r="AVI354" s="1"/>
      <c r="AVJ354" s="1"/>
      <c r="AVK354" s="1"/>
      <c r="AVL354" s="1"/>
      <c r="AVM354" s="1"/>
      <c r="AVN354" s="1"/>
      <c r="AVO354" s="1"/>
      <c r="AVP354" s="1"/>
      <c r="AVQ354" s="1"/>
      <c r="AVR354" s="1"/>
      <c r="AVS354" s="1"/>
      <c r="AVT354" s="1"/>
      <c r="AVU354" s="1"/>
      <c r="AVV354" s="1"/>
      <c r="AVW354" s="1"/>
      <c r="AVX354" s="1"/>
      <c r="AVY354" s="1"/>
      <c r="AVZ354" s="1"/>
      <c r="AWA354" s="1"/>
      <c r="AWB354" s="1"/>
      <c r="AWC354" s="1"/>
      <c r="AWD354" s="1"/>
      <c r="AWE354" s="1"/>
      <c r="AWF354" s="1"/>
      <c r="AWG354" s="1"/>
      <c r="AWH354" s="1"/>
      <c r="AWI354" s="1"/>
      <c r="AWJ354" s="1"/>
      <c r="AWK354" s="1"/>
      <c r="AWL354" s="1"/>
      <c r="AWM354" s="1"/>
      <c r="AWN354" s="1"/>
      <c r="AWO354" s="1"/>
      <c r="AWP354" s="1"/>
      <c r="AWQ354" s="1"/>
      <c r="AWR354" s="1"/>
      <c r="AWS354" s="1"/>
      <c r="AWT354" s="1"/>
      <c r="AWU354" s="1"/>
      <c r="AWV354" s="1"/>
      <c r="AWW354" s="1"/>
      <c r="AWX354" s="1"/>
      <c r="AWY354" s="1"/>
      <c r="AWZ354" s="1"/>
      <c r="AXA354" s="1"/>
      <c r="AXB354" s="1"/>
      <c r="AXC354" s="1"/>
      <c r="AXD354" s="1"/>
      <c r="AXE354" s="1"/>
      <c r="AXF354" s="1"/>
      <c r="AXG354" s="1"/>
      <c r="AXH354" s="1"/>
      <c r="AXI354" s="1"/>
      <c r="AXJ354" s="1"/>
      <c r="AXK354" s="1"/>
      <c r="AXL354" s="1"/>
      <c r="AXM354" s="1"/>
      <c r="AXN354" s="1"/>
      <c r="AXO354" s="1"/>
      <c r="AXP354" s="1"/>
      <c r="AXQ354" s="1"/>
      <c r="AXR354" s="1"/>
      <c r="AXS354" s="1"/>
      <c r="AXT354" s="1"/>
      <c r="AXU354" s="1"/>
      <c r="AXV354" s="1"/>
      <c r="AXW354" s="1"/>
      <c r="AXX354" s="1"/>
      <c r="AXY354" s="1"/>
      <c r="AXZ354" s="1"/>
      <c r="AYA354" s="1"/>
      <c r="AYB354" s="1"/>
      <c r="AYC354" s="1"/>
      <c r="AYD354" s="1"/>
      <c r="AYE354" s="1"/>
      <c r="AYF354" s="1"/>
      <c r="AYG354" s="1"/>
      <c r="AYH354" s="1"/>
      <c r="AYI354" s="1"/>
      <c r="AYJ354" s="1"/>
      <c r="AYK354" s="1"/>
      <c r="AYL354" s="1"/>
      <c r="AYM354" s="1"/>
      <c r="AYN354" s="1"/>
      <c r="AYO354" s="1"/>
      <c r="AYP354" s="1"/>
      <c r="AYQ354" s="1"/>
      <c r="AYR354" s="1"/>
      <c r="AYS354" s="1"/>
      <c r="AYT354" s="1"/>
      <c r="AYU354" s="1"/>
      <c r="AYV354" s="1"/>
      <c r="AYW354" s="1"/>
      <c r="AYX354" s="1"/>
      <c r="AYY354" s="1"/>
      <c r="AYZ354" s="1"/>
      <c r="AZA354" s="1"/>
      <c r="AZB354" s="1"/>
      <c r="AZC354" s="1"/>
      <c r="AZD354" s="1"/>
      <c r="AZE354" s="1"/>
      <c r="AZF354" s="1"/>
      <c r="AZG354" s="1"/>
      <c r="AZH354" s="1"/>
      <c r="AZI354" s="1"/>
      <c r="AZJ354" s="1"/>
      <c r="AZK354" s="1"/>
      <c r="AZL354" s="1"/>
      <c r="AZM354" s="1"/>
      <c r="AZN354" s="1"/>
      <c r="AZO354" s="1"/>
      <c r="AZP354" s="1"/>
      <c r="AZQ354" s="1"/>
      <c r="AZR354" s="1"/>
      <c r="AZS354" s="1"/>
      <c r="AZT354" s="1"/>
      <c r="AZU354" s="1"/>
      <c r="AZV354" s="1"/>
      <c r="AZW354" s="1"/>
      <c r="AZX354" s="1"/>
      <c r="AZY354" s="1"/>
      <c r="AZZ354" s="1"/>
      <c r="BAA354" s="1"/>
      <c r="BAB354" s="1"/>
      <c r="BAC354" s="1"/>
      <c r="BAD354" s="1"/>
      <c r="BAE354" s="1"/>
      <c r="BAF354" s="1"/>
      <c r="BAG354" s="1"/>
      <c r="BAH354" s="1"/>
      <c r="BAI354" s="1"/>
      <c r="BAJ354" s="1"/>
      <c r="BAK354" s="1"/>
      <c r="BAL354" s="1"/>
      <c r="BAM354" s="1"/>
      <c r="BAN354" s="1"/>
      <c r="BAO354" s="1"/>
      <c r="BAP354" s="1"/>
      <c r="BAQ354" s="1"/>
      <c r="BAR354" s="1"/>
      <c r="BAS354" s="1"/>
      <c r="BAT354" s="1"/>
      <c r="BAU354" s="1"/>
      <c r="BAV354" s="1"/>
      <c r="BAW354" s="1"/>
      <c r="BAX354" s="1"/>
      <c r="BAY354" s="1"/>
      <c r="BAZ354" s="1"/>
      <c r="BBA354" s="1"/>
      <c r="BBB354" s="1"/>
      <c r="BBC354" s="1"/>
      <c r="BBD354" s="1"/>
      <c r="BBE354" s="1"/>
      <c r="BBF354" s="1"/>
      <c r="BBG354" s="1"/>
      <c r="BBH354" s="1"/>
      <c r="BBI354" s="1"/>
      <c r="BBJ354" s="1"/>
      <c r="BBK354" s="1"/>
      <c r="BBL354" s="1"/>
      <c r="BBM354" s="1"/>
      <c r="BBN354" s="1"/>
      <c r="BBO354" s="1"/>
      <c r="BBP354" s="1"/>
      <c r="BBQ354" s="1"/>
      <c r="BBR354" s="1"/>
      <c r="BBS354" s="1"/>
      <c r="BBT354" s="1"/>
      <c r="BBU354" s="1"/>
      <c r="BBV354" s="1"/>
      <c r="BBW354" s="1"/>
      <c r="BBX354" s="1"/>
      <c r="BBY354" s="1"/>
      <c r="BBZ354" s="1"/>
      <c r="BCA354" s="1"/>
      <c r="BCB354" s="1"/>
      <c r="BCC354" s="1"/>
      <c r="BCD354" s="1"/>
      <c r="BCE354" s="1"/>
      <c r="BCF354" s="1"/>
      <c r="BCG354" s="1"/>
      <c r="BCH354" s="1"/>
      <c r="BCI354" s="1"/>
      <c r="BCJ354" s="1"/>
      <c r="BCK354" s="1"/>
      <c r="BCL354" s="1"/>
      <c r="BCM354" s="1"/>
      <c r="BCN354" s="1"/>
      <c r="BCO354" s="1"/>
      <c r="BCP354" s="1"/>
      <c r="BCQ354" s="1"/>
      <c r="BCR354" s="1"/>
      <c r="BCS354" s="1"/>
      <c r="BCT354" s="1"/>
      <c r="BCU354" s="1"/>
      <c r="BCV354" s="1"/>
      <c r="BCW354" s="1"/>
      <c r="BCX354" s="1"/>
      <c r="BCY354" s="1"/>
      <c r="BCZ354" s="1"/>
      <c r="BDA354" s="1"/>
      <c r="BDB354" s="1"/>
      <c r="BDC354" s="1"/>
      <c r="BDD354" s="1"/>
      <c r="BDE354" s="1"/>
      <c r="BDF354" s="1"/>
      <c r="BDG354" s="1"/>
      <c r="BDH354" s="1"/>
      <c r="BDI354" s="1"/>
      <c r="BDJ354" s="1"/>
      <c r="BDK354" s="1"/>
      <c r="BDL354" s="1"/>
    </row>
    <row r="355" spans="1:1468" s="10" customFormat="1" ht="32" x14ac:dyDescent="0.2">
      <c r="B355" s="34" t="s">
        <v>103</v>
      </c>
      <c r="D355" s="10">
        <f>57472+1001</f>
        <v>58473</v>
      </c>
      <c r="E355" s="2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  <c r="OO355" s="1"/>
      <c r="OP355" s="1"/>
      <c r="OQ355" s="1"/>
      <c r="OR355" s="1"/>
      <c r="OS355" s="1"/>
      <c r="OT355" s="1"/>
      <c r="OU355" s="1"/>
      <c r="OV355" s="1"/>
      <c r="OW355" s="1"/>
      <c r="OX355" s="1"/>
      <c r="OY355" s="1"/>
      <c r="OZ355" s="1"/>
      <c r="PA355" s="1"/>
      <c r="PB355" s="1"/>
      <c r="PC355" s="1"/>
      <c r="PD355" s="1"/>
      <c r="PE355" s="1"/>
      <c r="PF355" s="1"/>
      <c r="PG355" s="1"/>
      <c r="PH355" s="1"/>
      <c r="PI355" s="1"/>
      <c r="PJ355" s="1"/>
      <c r="PK355" s="1"/>
      <c r="PL355" s="1"/>
      <c r="PM355" s="1"/>
      <c r="PN355" s="1"/>
      <c r="PO355" s="1"/>
      <c r="PP355" s="1"/>
      <c r="PQ355" s="1"/>
      <c r="PR355" s="1"/>
      <c r="PS355" s="1"/>
      <c r="PT355" s="1"/>
      <c r="PU355" s="1"/>
      <c r="PV355" s="1"/>
      <c r="PW355" s="1"/>
      <c r="PX355" s="1"/>
      <c r="PY355" s="1"/>
      <c r="PZ355" s="1"/>
      <c r="QA355" s="1"/>
      <c r="QB355" s="1"/>
      <c r="QC355" s="1"/>
      <c r="QD355" s="1"/>
      <c r="QE355" s="1"/>
      <c r="QF355" s="1"/>
      <c r="QG355" s="1"/>
      <c r="QH355" s="1"/>
      <c r="QI355" s="1"/>
      <c r="QJ355" s="1"/>
      <c r="QK355" s="1"/>
      <c r="QL355" s="1"/>
      <c r="QM355" s="1"/>
      <c r="QN355" s="1"/>
      <c r="QO355" s="1"/>
      <c r="QP355" s="1"/>
      <c r="QQ355" s="1"/>
      <c r="QR355" s="1"/>
      <c r="QS355" s="1"/>
      <c r="QT355" s="1"/>
      <c r="QU355" s="1"/>
      <c r="QV355" s="1"/>
      <c r="QW355" s="1"/>
      <c r="QX355" s="1"/>
      <c r="QY355" s="1"/>
      <c r="QZ355" s="1"/>
      <c r="RA355" s="1"/>
      <c r="RB355" s="1"/>
      <c r="RC355" s="1"/>
      <c r="RD355" s="1"/>
      <c r="RE355" s="1"/>
      <c r="RF355" s="1"/>
      <c r="RG355" s="1"/>
      <c r="RH355" s="1"/>
      <c r="RI355" s="1"/>
      <c r="RJ355" s="1"/>
      <c r="RK355" s="1"/>
      <c r="RL355" s="1"/>
      <c r="RM355" s="1"/>
      <c r="RN355" s="1"/>
      <c r="RO355" s="1"/>
      <c r="RP355" s="1"/>
      <c r="RQ355" s="1"/>
      <c r="RR355" s="1"/>
      <c r="RS355" s="1"/>
      <c r="RT355" s="1"/>
      <c r="RU355" s="1"/>
      <c r="RV355" s="1"/>
      <c r="RW355" s="1"/>
      <c r="RX355" s="1"/>
      <c r="RY355" s="1"/>
      <c r="RZ355" s="1"/>
      <c r="SA355" s="1"/>
      <c r="SB355" s="1"/>
      <c r="SC355" s="1"/>
      <c r="SD355" s="1"/>
      <c r="SE355" s="1"/>
      <c r="SF355" s="1"/>
      <c r="SG355" s="1"/>
      <c r="SH355" s="1"/>
      <c r="SI355" s="1"/>
      <c r="SJ355" s="1"/>
      <c r="SK355" s="1"/>
      <c r="SL355" s="1"/>
      <c r="SM355" s="1"/>
      <c r="SN355" s="1"/>
      <c r="SO355" s="1"/>
      <c r="SP355" s="1"/>
      <c r="SQ355" s="1"/>
      <c r="SR355" s="1"/>
      <c r="SS355" s="1"/>
      <c r="ST355" s="1"/>
      <c r="SU355" s="1"/>
      <c r="SV355" s="1"/>
      <c r="SW355" s="1"/>
      <c r="SX355" s="1"/>
      <c r="SY355" s="1"/>
      <c r="SZ355" s="1"/>
      <c r="TA355" s="1"/>
      <c r="TB355" s="1"/>
      <c r="TC355" s="1"/>
      <c r="TD355" s="1"/>
      <c r="TE355" s="1"/>
      <c r="TF355" s="1"/>
      <c r="TG355" s="1"/>
      <c r="TH355" s="1"/>
      <c r="TI355" s="1"/>
      <c r="TJ355" s="1"/>
      <c r="TK355" s="1"/>
      <c r="TL355" s="1"/>
      <c r="TM355" s="1"/>
      <c r="TN355" s="1"/>
      <c r="TO355" s="1"/>
      <c r="TP355" s="1"/>
      <c r="TQ355" s="1"/>
      <c r="TR355" s="1"/>
      <c r="TS355" s="1"/>
      <c r="TT355" s="1"/>
      <c r="TU355" s="1"/>
      <c r="TV355" s="1"/>
      <c r="TW355" s="1"/>
      <c r="TX355" s="1"/>
      <c r="TY355" s="1"/>
      <c r="TZ355" s="1"/>
      <c r="UA355" s="1"/>
      <c r="UB355" s="1"/>
      <c r="UC355" s="1"/>
      <c r="UD355" s="1"/>
      <c r="UE355" s="1"/>
      <c r="UF355" s="1"/>
      <c r="UG355" s="1"/>
      <c r="UH355" s="1"/>
      <c r="UI355" s="1"/>
      <c r="UJ355" s="1"/>
      <c r="UK355" s="1"/>
      <c r="UL355" s="1"/>
      <c r="UM355" s="1"/>
      <c r="UN355" s="1"/>
      <c r="UO355" s="1"/>
      <c r="UP355" s="1"/>
      <c r="UQ355" s="1"/>
      <c r="UR355" s="1"/>
      <c r="US355" s="1"/>
      <c r="UT355" s="1"/>
      <c r="UU355" s="1"/>
      <c r="UV355" s="1"/>
      <c r="UW355" s="1"/>
      <c r="UX355" s="1"/>
      <c r="UY355" s="1"/>
      <c r="UZ355" s="1"/>
      <c r="VA355" s="1"/>
      <c r="VB355" s="1"/>
      <c r="VC355" s="1"/>
      <c r="VD355" s="1"/>
      <c r="VE355" s="1"/>
      <c r="VF355" s="1"/>
      <c r="VG355" s="1"/>
      <c r="VH355" s="1"/>
      <c r="VI355" s="1"/>
      <c r="VJ355" s="1"/>
      <c r="VK355" s="1"/>
      <c r="VL355" s="1"/>
      <c r="VM355" s="1"/>
      <c r="VN355" s="1"/>
      <c r="VO355" s="1"/>
      <c r="VP355" s="1"/>
      <c r="VQ355" s="1"/>
      <c r="VR355" s="1"/>
      <c r="VS355" s="1"/>
      <c r="VT355" s="1"/>
      <c r="VU355" s="1"/>
      <c r="VV355" s="1"/>
      <c r="VW355" s="1"/>
      <c r="VX355" s="1"/>
      <c r="VY355" s="1"/>
      <c r="VZ355" s="1"/>
      <c r="WA355" s="1"/>
      <c r="WB355" s="1"/>
      <c r="WC355" s="1"/>
      <c r="WD355" s="1"/>
      <c r="WE355" s="1"/>
      <c r="WF355" s="1"/>
      <c r="WG355" s="1"/>
      <c r="WH355" s="1"/>
      <c r="WI355" s="1"/>
      <c r="WJ355" s="1"/>
      <c r="WK355" s="1"/>
      <c r="WL355" s="1"/>
      <c r="WM355" s="1"/>
      <c r="WN355" s="1"/>
      <c r="WO355" s="1"/>
      <c r="WP355" s="1"/>
      <c r="WQ355" s="1"/>
      <c r="WR355" s="1"/>
      <c r="WS355" s="1"/>
      <c r="WT355" s="1"/>
      <c r="WU355" s="1"/>
      <c r="WV355" s="1"/>
      <c r="WW355" s="1"/>
      <c r="WX355" s="1"/>
      <c r="WY355" s="1"/>
      <c r="WZ355" s="1"/>
      <c r="XA355" s="1"/>
      <c r="XB355" s="1"/>
      <c r="XC355" s="1"/>
      <c r="XD355" s="1"/>
      <c r="XE355" s="1"/>
      <c r="XF355" s="1"/>
      <c r="XG355" s="1"/>
      <c r="XH355" s="1"/>
      <c r="XI355" s="1"/>
      <c r="XJ355" s="1"/>
      <c r="XK355" s="1"/>
      <c r="XL355" s="1"/>
      <c r="XM355" s="1"/>
      <c r="XN355" s="1"/>
      <c r="XO355" s="1"/>
      <c r="XP355" s="1"/>
      <c r="XQ355" s="1"/>
      <c r="XR355" s="1"/>
      <c r="XS355" s="1"/>
      <c r="XT355" s="1"/>
      <c r="XU355" s="1"/>
      <c r="XV355" s="1"/>
      <c r="XW355" s="1"/>
      <c r="XX355" s="1"/>
      <c r="XY355" s="1"/>
      <c r="XZ355" s="1"/>
      <c r="YA355" s="1"/>
      <c r="YB355" s="1"/>
      <c r="YC355" s="1"/>
      <c r="YD355" s="1"/>
      <c r="YE355" s="1"/>
      <c r="YF355" s="1"/>
      <c r="YG355" s="1"/>
      <c r="YH355" s="1"/>
      <c r="YI355" s="1"/>
      <c r="YJ355" s="1"/>
      <c r="YK355" s="1"/>
      <c r="YL355" s="1"/>
      <c r="YM355" s="1"/>
      <c r="YN355" s="1"/>
      <c r="YO355" s="1"/>
      <c r="YP355" s="1"/>
      <c r="YQ355" s="1"/>
      <c r="YR355" s="1"/>
      <c r="YS355" s="1"/>
      <c r="YT355" s="1"/>
      <c r="YU355" s="1"/>
      <c r="YV355" s="1"/>
      <c r="YW355" s="1"/>
      <c r="YX355" s="1"/>
      <c r="YY355" s="1"/>
      <c r="YZ355" s="1"/>
      <c r="ZA355" s="1"/>
      <c r="ZB355" s="1"/>
      <c r="ZC355" s="1"/>
      <c r="ZD355" s="1"/>
      <c r="ZE355" s="1"/>
      <c r="ZF355" s="1"/>
      <c r="ZG355" s="1"/>
      <c r="ZH355" s="1"/>
      <c r="ZI355" s="1"/>
      <c r="ZJ355" s="1"/>
      <c r="ZK355" s="1"/>
      <c r="ZL355" s="1"/>
      <c r="ZM355" s="1"/>
      <c r="ZN355" s="1"/>
      <c r="ZO355" s="1"/>
      <c r="ZP355" s="1"/>
      <c r="ZQ355" s="1"/>
      <c r="ZR355" s="1"/>
      <c r="ZS355" s="1"/>
      <c r="ZT355" s="1"/>
      <c r="ZU355" s="1"/>
      <c r="ZV355" s="1"/>
      <c r="ZW355" s="1"/>
      <c r="ZX355" s="1"/>
      <c r="ZY355" s="1"/>
      <c r="ZZ355" s="1"/>
      <c r="AAA355" s="1"/>
      <c r="AAB355" s="1"/>
      <c r="AAC355" s="1"/>
      <c r="AAD355" s="1"/>
      <c r="AAE355" s="1"/>
      <c r="AAF355" s="1"/>
      <c r="AAG355" s="1"/>
      <c r="AAH355" s="1"/>
      <c r="AAI355" s="1"/>
      <c r="AAJ355" s="1"/>
      <c r="AAK355" s="1"/>
      <c r="AAL355" s="1"/>
      <c r="AAM355" s="1"/>
      <c r="AAN355" s="1"/>
      <c r="AAO355" s="1"/>
      <c r="AAP355" s="1"/>
      <c r="AAQ355" s="1"/>
      <c r="AAR355" s="1"/>
      <c r="AAS355" s="1"/>
      <c r="AAT355" s="1"/>
      <c r="AAU355" s="1"/>
      <c r="AAV355" s="1"/>
      <c r="AAW355" s="1"/>
      <c r="AAX355" s="1"/>
      <c r="AAY355" s="1"/>
      <c r="AAZ355" s="1"/>
      <c r="ABA355" s="1"/>
      <c r="ABB355" s="1"/>
      <c r="ABC355" s="1"/>
      <c r="ABD355" s="1"/>
      <c r="ABE355" s="1"/>
      <c r="ABF355" s="1"/>
      <c r="ABG355" s="1"/>
      <c r="ABH355" s="1"/>
      <c r="ABI355" s="1"/>
      <c r="ABJ355" s="1"/>
      <c r="ABK355" s="1"/>
      <c r="ABL355" s="1"/>
      <c r="ABM355" s="1"/>
      <c r="ABN355" s="1"/>
      <c r="ABO355" s="1"/>
      <c r="ABP355" s="1"/>
      <c r="ABQ355" s="1"/>
      <c r="ABR355" s="1"/>
      <c r="ABS355" s="1"/>
      <c r="ABT355" s="1"/>
      <c r="ABU355" s="1"/>
      <c r="ABV355" s="1"/>
      <c r="ABW355" s="1"/>
      <c r="ABX355" s="1"/>
      <c r="ABY355" s="1"/>
      <c r="ABZ355" s="1"/>
      <c r="ACA355" s="1"/>
      <c r="ACB355" s="1"/>
      <c r="ACC355" s="1"/>
      <c r="ACD355" s="1"/>
      <c r="ACE355" s="1"/>
      <c r="ACF355" s="1"/>
      <c r="ACG355" s="1"/>
      <c r="ACH355" s="1"/>
      <c r="ACI355" s="1"/>
      <c r="ACJ355" s="1"/>
      <c r="ACK355" s="1"/>
      <c r="ACL355" s="1"/>
      <c r="ACM355" s="1"/>
      <c r="ACN355" s="1"/>
      <c r="ACO355" s="1"/>
      <c r="ACP355" s="1"/>
      <c r="ACQ355" s="1"/>
      <c r="ACR355" s="1"/>
      <c r="ACS355" s="1"/>
      <c r="ACT355" s="1"/>
      <c r="ACU355" s="1"/>
      <c r="ACV355" s="1"/>
      <c r="ACW355" s="1"/>
      <c r="ACX355" s="1"/>
      <c r="ACY355" s="1"/>
      <c r="ACZ355" s="1"/>
      <c r="ADA355" s="1"/>
      <c r="ADB355" s="1"/>
      <c r="ADC355" s="1"/>
      <c r="ADD355" s="1"/>
      <c r="ADE355" s="1"/>
      <c r="ADF355" s="1"/>
      <c r="ADG355" s="1"/>
      <c r="ADH355" s="1"/>
      <c r="ADI355" s="1"/>
      <c r="ADJ355" s="1"/>
      <c r="ADK355" s="1"/>
      <c r="ADL355" s="1"/>
      <c r="ADM355" s="1"/>
      <c r="ADN355" s="1"/>
      <c r="ADO355" s="1"/>
      <c r="ADP355" s="1"/>
      <c r="ADQ355" s="1"/>
      <c r="ADR355" s="1"/>
      <c r="ADS355" s="1"/>
      <c r="ADT355" s="1"/>
      <c r="ADU355" s="1"/>
      <c r="ADV355" s="1"/>
      <c r="ADW355" s="1"/>
      <c r="ADX355" s="1"/>
      <c r="ADY355" s="1"/>
      <c r="ADZ355" s="1"/>
      <c r="AEA355" s="1"/>
      <c r="AEB355" s="1"/>
      <c r="AEC355" s="1"/>
      <c r="AED355" s="1"/>
      <c r="AEE355" s="1"/>
      <c r="AEF355" s="1"/>
      <c r="AEG355" s="1"/>
      <c r="AEH355" s="1"/>
      <c r="AEI355" s="1"/>
      <c r="AEJ355" s="1"/>
      <c r="AEK355" s="1"/>
      <c r="AEL355" s="1"/>
      <c r="AEM355" s="1"/>
      <c r="AEN355" s="1"/>
      <c r="AEO355" s="1"/>
      <c r="AEP355" s="1"/>
      <c r="AEQ355" s="1"/>
      <c r="AER355" s="1"/>
      <c r="AES355" s="1"/>
      <c r="AET355" s="1"/>
      <c r="AEU355" s="1"/>
      <c r="AEV355" s="1"/>
      <c r="AEW355" s="1"/>
      <c r="AEX355" s="1"/>
      <c r="AEY355" s="1"/>
      <c r="AEZ355" s="1"/>
      <c r="AFA355" s="1"/>
      <c r="AFB355" s="1"/>
      <c r="AFC355" s="1"/>
      <c r="AFD355" s="1"/>
      <c r="AFE355" s="1"/>
      <c r="AFF355" s="1"/>
      <c r="AFG355" s="1"/>
      <c r="AFH355" s="1"/>
      <c r="AFI355" s="1"/>
      <c r="AFJ355" s="1"/>
      <c r="AFK355" s="1"/>
      <c r="AFL355" s="1"/>
      <c r="AFM355" s="1"/>
      <c r="AFN355" s="1"/>
      <c r="AFO355" s="1"/>
      <c r="AFP355" s="1"/>
      <c r="AFQ355" s="1"/>
      <c r="AFR355" s="1"/>
      <c r="AFS355" s="1"/>
      <c r="AFT355" s="1"/>
      <c r="AFU355" s="1"/>
      <c r="AFV355" s="1"/>
      <c r="AFW355" s="1"/>
      <c r="AFX355" s="1"/>
      <c r="AFY355" s="1"/>
      <c r="AFZ355" s="1"/>
      <c r="AGA355" s="1"/>
      <c r="AGB355" s="1"/>
      <c r="AGC355" s="1"/>
      <c r="AGD355" s="1"/>
      <c r="AGE355" s="1"/>
      <c r="AGF355" s="1"/>
      <c r="AGG355" s="1"/>
      <c r="AGH355" s="1"/>
      <c r="AGI355" s="1"/>
      <c r="AGJ355" s="1"/>
      <c r="AGK355" s="1"/>
      <c r="AGL355" s="1"/>
      <c r="AGM355" s="1"/>
      <c r="AGN355" s="1"/>
      <c r="AGO355" s="1"/>
      <c r="AGP355" s="1"/>
      <c r="AGQ355" s="1"/>
      <c r="AGR355" s="1"/>
      <c r="AGS355" s="1"/>
      <c r="AGT355" s="1"/>
      <c r="AGU355" s="1"/>
      <c r="AGV355" s="1"/>
      <c r="AGW355" s="1"/>
      <c r="AGX355" s="1"/>
      <c r="AGY355" s="1"/>
      <c r="AGZ355" s="1"/>
      <c r="AHA355" s="1"/>
      <c r="AHB355" s="1"/>
      <c r="AHC355" s="1"/>
      <c r="AHD355" s="1"/>
      <c r="AHE355" s="1"/>
      <c r="AHF355" s="1"/>
      <c r="AHG355" s="1"/>
      <c r="AHH355" s="1"/>
      <c r="AHI355" s="1"/>
      <c r="AHJ355" s="1"/>
      <c r="AHK355" s="1"/>
      <c r="AHL355" s="1"/>
      <c r="AHM355" s="1"/>
      <c r="AHN355" s="1"/>
      <c r="AHO355" s="1"/>
      <c r="AHP355" s="1"/>
      <c r="AHQ355" s="1"/>
      <c r="AHR355" s="1"/>
      <c r="AHS355" s="1"/>
      <c r="AHT355" s="1"/>
      <c r="AHU355" s="1"/>
      <c r="AHV355" s="1"/>
      <c r="AHW355" s="1"/>
      <c r="AHX355" s="1"/>
      <c r="AHY355" s="1"/>
      <c r="AHZ355" s="1"/>
      <c r="AIA355" s="1"/>
      <c r="AIB355" s="1"/>
      <c r="AIC355" s="1"/>
      <c r="AID355" s="1"/>
      <c r="AIE355" s="1"/>
      <c r="AIF355" s="1"/>
      <c r="AIG355" s="1"/>
      <c r="AIH355" s="1"/>
      <c r="AII355" s="1"/>
      <c r="AIJ355" s="1"/>
      <c r="AIK355" s="1"/>
      <c r="AIL355" s="1"/>
      <c r="AIM355" s="1"/>
      <c r="AIN355" s="1"/>
      <c r="AIO355" s="1"/>
      <c r="AIP355" s="1"/>
      <c r="AIQ355" s="1"/>
      <c r="AIR355" s="1"/>
      <c r="AIS355" s="1"/>
      <c r="AIT355" s="1"/>
      <c r="AIU355" s="1"/>
      <c r="AIV355" s="1"/>
      <c r="AIW355" s="1"/>
      <c r="AIX355" s="1"/>
      <c r="AIY355" s="1"/>
      <c r="AIZ355" s="1"/>
      <c r="AJA355" s="1"/>
      <c r="AJB355" s="1"/>
      <c r="AJC355" s="1"/>
      <c r="AJD355" s="1"/>
      <c r="AJE355" s="1"/>
      <c r="AJF355" s="1"/>
      <c r="AJG355" s="1"/>
      <c r="AJH355" s="1"/>
      <c r="AJI355" s="1"/>
      <c r="AJJ355" s="1"/>
      <c r="AJK355" s="1"/>
      <c r="AJL355" s="1"/>
      <c r="AJM355" s="1"/>
      <c r="AJN355" s="1"/>
      <c r="AJO355" s="1"/>
      <c r="AJP355" s="1"/>
      <c r="AJQ355" s="1"/>
      <c r="AJR355" s="1"/>
      <c r="AJS355" s="1"/>
      <c r="AJT355" s="1"/>
      <c r="AJU355" s="1"/>
      <c r="AJV355" s="1"/>
      <c r="AJW355" s="1"/>
      <c r="AJX355" s="1"/>
      <c r="AJY355" s="1"/>
      <c r="AJZ355" s="1"/>
      <c r="AKA355" s="1"/>
      <c r="AKB355" s="1"/>
      <c r="AKC355" s="1"/>
      <c r="AKD355" s="1"/>
      <c r="AKE355" s="1"/>
      <c r="AKF355" s="1"/>
      <c r="AKG355" s="1"/>
      <c r="AKH355" s="1"/>
      <c r="AKI355" s="1"/>
      <c r="AKJ355" s="1"/>
      <c r="AKK355" s="1"/>
      <c r="AKL355" s="1"/>
      <c r="AKM355" s="1"/>
      <c r="AKN355" s="1"/>
      <c r="AKO355" s="1"/>
      <c r="AKP355" s="1"/>
      <c r="AKQ355" s="1"/>
      <c r="AKR355" s="1"/>
      <c r="AKS355" s="1"/>
      <c r="AKT355" s="1"/>
      <c r="AKU355" s="1"/>
      <c r="AKV355" s="1"/>
      <c r="AKW355" s="1"/>
      <c r="AKX355" s="1"/>
      <c r="AKY355" s="1"/>
      <c r="AKZ355" s="1"/>
      <c r="ALA355" s="1"/>
      <c r="ALB355" s="1"/>
      <c r="ALC355" s="1"/>
      <c r="ALD355" s="1"/>
      <c r="ALE355" s="1"/>
      <c r="ALF355" s="1"/>
      <c r="ALG355" s="1"/>
      <c r="ALH355" s="1"/>
      <c r="ALI355" s="1"/>
      <c r="ALJ355" s="1"/>
      <c r="ALK355" s="1"/>
      <c r="ALL355" s="1"/>
      <c r="ALM355" s="1"/>
      <c r="ALN355" s="1"/>
      <c r="ALO355" s="1"/>
      <c r="ALP355" s="1"/>
      <c r="ALQ355" s="1"/>
      <c r="ALR355" s="1"/>
      <c r="ALS355" s="1"/>
      <c r="ALT355" s="1"/>
      <c r="ALU355" s="1"/>
      <c r="ALV355" s="1"/>
      <c r="ALW355" s="1"/>
      <c r="ALX355" s="1"/>
      <c r="ALY355" s="1"/>
      <c r="ALZ355" s="1"/>
      <c r="AMA355" s="1"/>
      <c r="AMB355" s="1"/>
      <c r="AMC355" s="1"/>
      <c r="AMD355" s="1"/>
      <c r="AME355" s="1"/>
      <c r="AMF355" s="1"/>
      <c r="AMG355" s="1"/>
      <c r="AMH355" s="1"/>
      <c r="AMI355" s="1"/>
      <c r="AMJ355" s="1"/>
      <c r="AMK355" s="1"/>
      <c r="AML355" s="1"/>
      <c r="AMM355" s="1"/>
      <c r="AMN355" s="1"/>
      <c r="AMO355" s="1"/>
      <c r="AMP355" s="1"/>
      <c r="AMQ355" s="1"/>
      <c r="AMR355" s="1"/>
      <c r="AMS355" s="1"/>
      <c r="AMT355" s="1"/>
      <c r="AMU355" s="1"/>
      <c r="AMV355" s="1"/>
      <c r="AMW355" s="1"/>
      <c r="AMX355" s="1"/>
      <c r="AMY355" s="1"/>
      <c r="AMZ355" s="1"/>
      <c r="ANA355" s="1"/>
      <c r="ANB355" s="1"/>
      <c r="ANC355" s="1"/>
      <c r="AND355" s="1"/>
      <c r="ANE355" s="1"/>
      <c r="ANF355" s="1"/>
      <c r="ANG355" s="1"/>
      <c r="ANH355" s="1"/>
      <c r="ANI355" s="1"/>
      <c r="ANJ355" s="1"/>
      <c r="ANK355" s="1"/>
      <c r="ANL355" s="1"/>
      <c r="ANM355" s="1"/>
      <c r="ANN355" s="1"/>
      <c r="ANO355" s="1"/>
      <c r="ANP355" s="1"/>
      <c r="ANQ355" s="1"/>
      <c r="ANR355" s="1"/>
      <c r="ANS355" s="1"/>
      <c r="ANT355" s="1"/>
      <c r="ANU355" s="1"/>
      <c r="ANV355" s="1"/>
      <c r="ANW355" s="1"/>
      <c r="ANX355" s="1"/>
      <c r="ANY355" s="1"/>
      <c r="ANZ355" s="1"/>
      <c r="AOA355" s="1"/>
      <c r="AOB355" s="1"/>
      <c r="AOC355" s="1"/>
      <c r="AOD355" s="1"/>
      <c r="AOE355" s="1"/>
      <c r="AOF355" s="1"/>
      <c r="AOG355" s="1"/>
      <c r="AOH355" s="1"/>
      <c r="AOI355" s="1"/>
      <c r="AOJ355" s="1"/>
      <c r="AOK355" s="1"/>
      <c r="AOL355" s="1"/>
      <c r="AOM355" s="1"/>
      <c r="AON355" s="1"/>
      <c r="AOO355" s="1"/>
      <c r="AOP355" s="1"/>
      <c r="AOQ355" s="1"/>
      <c r="AOR355" s="1"/>
      <c r="AOS355" s="1"/>
      <c r="AOT355" s="1"/>
      <c r="AOU355" s="1"/>
      <c r="AOV355" s="1"/>
      <c r="AOW355" s="1"/>
      <c r="AOX355" s="1"/>
      <c r="AOY355" s="1"/>
      <c r="AOZ355" s="1"/>
      <c r="APA355" s="1"/>
      <c r="APB355" s="1"/>
      <c r="APC355" s="1"/>
      <c r="APD355" s="1"/>
      <c r="APE355" s="1"/>
      <c r="APF355" s="1"/>
      <c r="APG355" s="1"/>
      <c r="APH355" s="1"/>
      <c r="API355" s="1"/>
      <c r="APJ355" s="1"/>
      <c r="APK355" s="1"/>
      <c r="APL355" s="1"/>
      <c r="APM355" s="1"/>
      <c r="APN355" s="1"/>
      <c r="APO355" s="1"/>
      <c r="APP355" s="1"/>
      <c r="APQ355" s="1"/>
      <c r="APR355" s="1"/>
      <c r="APS355" s="1"/>
      <c r="APT355" s="1"/>
      <c r="APU355" s="1"/>
      <c r="APV355" s="1"/>
      <c r="APW355" s="1"/>
      <c r="APX355" s="1"/>
      <c r="APY355" s="1"/>
      <c r="APZ355" s="1"/>
      <c r="AQA355" s="1"/>
      <c r="AQB355" s="1"/>
      <c r="AQC355" s="1"/>
      <c r="AQD355" s="1"/>
      <c r="AQE355" s="1"/>
      <c r="AQF355" s="1"/>
      <c r="AQG355" s="1"/>
      <c r="AQH355" s="1"/>
      <c r="AQI355" s="1"/>
      <c r="AQJ355" s="1"/>
      <c r="AQK355" s="1"/>
      <c r="AQL355" s="1"/>
      <c r="AQM355" s="1"/>
      <c r="AQN355" s="1"/>
      <c r="AQO355" s="1"/>
      <c r="AQP355" s="1"/>
      <c r="AQQ355" s="1"/>
      <c r="AQR355" s="1"/>
      <c r="AQS355" s="1"/>
      <c r="AQT355" s="1"/>
      <c r="AQU355" s="1"/>
      <c r="AQV355" s="1"/>
      <c r="AQW355" s="1"/>
      <c r="AQX355" s="1"/>
      <c r="AQY355" s="1"/>
      <c r="AQZ355" s="1"/>
      <c r="ARA355" s="1"/>
      <c r="ARB355" s="1"/>
      <c r="ARC355" s="1"/>
      <c r="ARD355" s="1"/>
      <c r="ARE355" s="1"/>
      <c r="ARF355" s="1"/>
      <c r="ARG355" s="1"/>
      <c r="ARH355" s="1"/>
      <c r="ARI355" s="1"/>
      <c r="ARJ355" s="1"/>
      <c r="ARK355" s="1"/>
      <c r="ARL355" s="1"/>
      <c r="ARM355" s="1"/>
      <c r="ARN355" s="1"/>
      <c r="ARO355" s="1"/>
      <c r="ARP355" s="1"/>
      <c r="ARQ355" s="1"/>
      <c r="ARR355" s="1"/>
      <c r="ARS355" s="1"/>
      <c r="ART355" s="1"/>
      <c r="ARU355" s="1"/>
      <c r="ARV355" s="1"/>
      <c r="ARW355" s="1"/>
      <c r="ARX355" s="1"/>
      <c r="ARY355" s="1"/>
      <c r="ARZ355" s="1"/>
      <c r="ASA355" s="1"/>
      <c r="ASB355" s="1"/>
      <c r="ASC355" s="1"/>
      <c r="ASD355" s="1"/>
      <c r="ASE355" s="1"/>
      <c r="ASF355" s="1"/>
      <c r="ASG355" s="1"/>
      <c r="ASH355" s="1"/>
      <c r="ASI355" s="1"/>
      <c r="ASJ355" s="1"/>
      <c r="ASK355" s="1"/>
      <c r="ASL355" s="1"/>
      <c r="ASM355" s="1"/>
      <c r="ASN355" s="1"/>
      <c r="ASO355" s="1"/>
      <c r="ASP355" s="1"/>
      <c r="ASQ355" s="1"/>
      <c r="ASR355" s="1"/>
      <c r="ASS355" s="1"/>
      <c r="AST355" s="1"/>
      <c r="ASU355" s="1"/>
      <c r="ASV355" s="1"/>
      <c r="ASW355" s="1"/>
      <c r="ASX355" s="1"/>
      <c r="ASY355" s="1"/>
      <c r="ASZ355" s="1"/>
      <c r="ATA355" s="1"/>
      <c r="ATB355" s="1"/>
      <c r="ATC355" s="1"/>
      <c r="ATD355" s="1"/>
      <c r="ATE355" s="1"/>
      <c r="ATF355" s="1"/>
      <c r="ATG355" s="1"/>
      <c r="ATH355" s="1"/>
      <c r="ATI355" s="1"/>
      <c r="ATJ355" s="1"/>
      <c r="ATK355" s="1"/>
      <c r="ATL355" s="1"/>
      <c r="ATM355" s="1"/>
      <c r="ATN355" s="1"/>
      <c r="ATO355" s="1"/>
      <c r="ATP355" s="1"/>
      <c r="ATQ355" s="1"/>
      <c r="ATR355" s="1"/>
      <c r="ATS355" s="1"/>
      <c r="ATT355" s="1"/>
      <c r="ATU355" s="1"/>
      <c r="ATV355" s="1"/>
      <c r="ATW355" s="1"/>
      <c r="ATX355" s="1"/>
      <c r="ATY355" s="1"/>
      <c r="ATZ355" s="1"/>
      <c r="AUA355" s="1"/>
      <c r="AUB355" s="1"/>
      <c r="AUC355" s="1"/>
      <c r="AUD355" s="1"/>
      <c r="AUE355" s="1"/>
      <c r="AUF355" s="1"/>
      <c r="AUG355" s="1"/>
      <c r="AUH355" s="1"/>
      <c r="AUI355" s="1"/>
      <c r="AUJ355" s="1"/>
      <c r="AUK355" s="1"/>
      <c r="AUL355" s="1"/>
      <c r="AUM355" s="1"/>
      <c r="AUN355" s="1"/>
      <c r="AUO355" s="1"/>
      <c r="AUP355" s="1"/>
      <c r="AUQ355" s="1"/>
      <c r="AUR355" s="1"/>
      <c r="AUS355" s="1"/>
      <c r="AUT355" s="1"/>
      <c r="AUU355" s="1"/>
      <c r="AUV355" s="1"/>
      <c r="AUW355" s="1"/>
      <c r="AUX355" s="1"/>
      <c r="AUY355" s="1"/>
      <c r="AUZ355" s="1"/>
      <c r="AVA355" s="1"/>
      <c r="AVB355" s="1"/>
      <c r="AVC355" s="1"/>
      <c r="AVD355" s="1"/>
      <c r="AVE355" s="1"/>
      <c r="AVF355" s="1"/>
      <c r="AVG355" s="1"/>
      <c r="AVH355" s="1"/>
      <c r="AVI355" s="1"/>
      <c r="AVJ355" s="1"/>
      <c r="AVK355" s="1"/>
      <c r="AVL355" s="1"/>
      <c r="AVM355" s="1"/>
      <c r="AVN355" s="1"/>
      <c r="AVO355" s="1"/>
      <c r="AVP355" s="1"/>
      <c r="AVQ355" s="1"/>
      <c r="AVR355" s="1"/>
      <c r="AVS355" s="1"/>
      <c r="AVT355" s="1"/>
      <c r="AVU355" s="1"/>
      <c r="AVV355" s="1"/>
      <c r="AVW355" s="1"/>
      <c r="AVX355" s="1"/>
      <c r="AVY355" s="1"/>
      <c r="AVZ355" s="1"/>
      <c r="AWA355" s="1"/>
      <c r="AWB355" s="1"/>
      <c r="AWC355" s="1"/>
      <c r="AWD355" s="1"/>
      <c r="AWE355" s="1"/>
      <c r="AWF355" s="1"/>
      <c r="AWG355" s="1"/>
      <c r="AWH355" s="1"/>
      <c r="AWI355" s="1"/>
      <c r="AWJ355" s="1"/>
      <c r="AWK355" s="1"/>
      <c r="AWL355" s="1"/>
      <c r="AWM355" s="1"/>
      <c r="AWN355" s="1"/>
      <c r="AWO355" s="1"/>
      <c r="AWP355" s="1"/>
      <c r="AWQ355" s="1"/>
      <c r="AWR355" s="1"/>
      <c r="AWS355" s="1"/>
      <c r="AWT355" s="1"/>
      <c r="AWU355" s="1"/>
      <c r="AWV355" s="1"/>
      <c r="AWW355" s="1"/>
      <c r="AWX355" s="1"/>
      <c r="AWY355" s="1"/>
      <c r="AWZ355" s="1"/>
      <c r="AXA355" s="1"/>
      <c r="AXB355" s="1"/>
      <c r="AXC355" s="1"/>
      <c r="AXD355" s="1"/>
      <c r="AXE355" s="1"/>
      <c r="AXF355" s="1"/>
      <c r="AXG355" s="1"/>
      <c r="AXH355" s="1"/>
      <c r="AXI355" s="1"/>
      <c r="AXJ355" s="1"/>
      <c r="AXK355" s="1"/>
      <c r="AXL355" s="1"/>
      <c r="AXM355" s="1"/>
      <c r="AXN355" s="1"/>
      <c r="AXO355" s="1"/>
      <c r="AXP355" s="1"/>
      <c r="AXQ355" s="1"/>
      <c r="AXR355" s="1"/>
      <c r="AXS355" s="1"/>
      <c r="AXT355" s="1"/>
      <c r="AXU355" s="1"/>
      <c r="AXV355" s="1"/>
      <c r="AXW355" s="1"/>
      <c r="AXX355" s="1"/>
      <c r="AXY355" s="1"/>
      <c r="AXZ355" s="1"/>
      <c r="AYA355" s="1"/>
      <c r="AYB355" s="1"/>
      <c r="AYC355" s="1"/>
      <c r="AYD355" s="1"/>
      <c r="AYE355" s="1"/>
      <c r="AYF355" s="1"/>
      <c r="AYG355" s="1"/>
      <c r="AYH355" s="1"/>
      <c r="AYI355" s="1"/>
      <c r="AYJ355" s="1"/>
      <c r="AYK355" s="1"/>
      <c r="AYL355" s="1"/>
      <c r="AYM355" s="1"/>
      <c r="AYN355" s="1"/>
      <c r="AYO355" s="1"/>
      <c r="AYP355" s="1"/>
      <c r="AYQ355" s="1"/>
      <c r="AYR355" s="1"/>
      <c r="AYS355" s="1"/>
      <c r="AYT355" s="1"/>
      <c r="AYU355" s="1"/>
      <c r="AYV355" s="1"/>
      <c r="AYW355" s="1"/>
      <c r="AYX355" s="1"/>
      <c r="AYY355" s="1"/>
      <c r="AYZ355" s="1"/>
      <c r="AZA355" s="1"/>
      <c r="AZB355" s="1"/>
      <c r="AZC355" s="1"/>
      <c r="AZD355" s="1"/>
      <c r="AZE355" s="1"/>
      <c r="AZF355" s="1"/>
      <c r="AZG355" s="1"/>
      <c r="AZH355" s="1"/>
      <c r="AZI355" s="1"/>
      <c r="AZJ355" s="1"/>
      <c r="AZK355" s="1"/>
      <c r="AZL355" s="1"/>
      <c r="AZM355" s="1"/>
      <c r="AZN355" s="1"/>
      <c r="AZO355" s="1"/>
      <c r="AZP355" s="1"/>
      <c r="AZQ355" s="1"/>
      <c r="AZR355" s="1"/>
      <c r="AZS355" s="1"/>
      <c r="AZT355" s="1"/>
      <c r="AZU355" s="1"/>
      <c r="AZV355" s="1"/>
      <c r="AZW355" s="1"/>
      <c r="AZX355" s="1"/>
      <c r="AZY355" s="1"/>
      <c r="AZZ355" s="1"/>
      <c r="BAA355" s="1"/>
      <c r="BAB355" s="1"/>
      <c r="BAC355" s="1"/>
      <c r="BAD355" s="1"/>
      <c r="BAE355" s="1"/>
      <c r="BAF355" s="1"/>
      <c r="BAG355" s="1"/>
      <c r="BAH355" s="1"/>
      <c r="BAI355" s="1"/>
      <c r="BAJ355" s="1"/>
      <c r="BAK355" s="1"/>
      <c r="BAL355" s="1"/>
      <c r="BAM355" s="1"/>
      <c r="BAN355" s="1"/>
      <c r="BAO355" s="1"/>
      <c r="BAP355" s="1"/>
      <c r="BAQ355" s="1"/>
      <c r="BAR355" s="1"/>
      <c r="BAS355" s="1"/>
      <c r="BAT355" s="1"/>
      <c r="BAU355" s="1"/>
      <c r="BAV355" s="1"/>
      <c r="BAW355" s="1"/>
      <c r="BAX355" s="1"/>
      <c r="BAY355" s="1"/>
      <c r="BAZ355" s="1"/>
      <c r="BBA355" s="1"/>
      <c r="BBB355" s="1"/>
      <c r="BBC355" s="1"/>
      <c r="BBD355" s="1"/>
      <c r="BBE355" s="1"/>
      <c r="BBF355" s="1"/>
      <c r="BBG355" s="1"/>
      <c r="BBH355" s="1"/>
      <c r="BBI355" s="1"/>
      <c r="BBJ355" s="1"/>
      <c r="BBK355" s="1"/>
      <c r="BBL355" s="1"/>
      <c r="BBM355" s="1"/>
      <c r="BBN355" s="1"/>
      <c r="BBO355" s="1"/>
      <c r="BBP355" s="1"/>
      <c r="BBQ355" s="1"/>
      <c r="BBR355" s="1"/>
      <c r="BBS355" s="1"/>
      <c r="BBT355" s="1"/>
      <c r="BBU355" s="1"/>
      <c r="BBV355" s="1"/>
      <c r="BBW355" s="1"/>
      <c r="BBX355" s="1"/>
      <c r="BBY355" s="1"/>
      <c r="BBZ355" s="1"/>
      <c r="BCA355" s="1"/>
      <c r="BCB355" s="1"/>
      <c r="BCC355" s="1"/>
      <c r="BCD355" s="1"/>
      <c r="BCE355" s="1"/>
      <c r="BCF355" s="1"/>
      <c r="BCG355" s="1"/>
      <c r="BCH355" s="1"/>
      <c r="BCI355" s="1"/>
      <c r="BCJ355" s="1"/>
      <c r="BCK355" s="1"/>
      <c r="BCL355" s="1"/>
      <c r="BCM355" s="1"/>
      <c r="BCN355" s="1"/>
      <c r="BCO355" s="1"/>
      <c r="BCP355" s="1"/>
      <c r="BCQ355" s="1"/>
      <c r="BCR355" s="1"/>
      <c r="BCS355" s="1"/>
      <c r="BCT355" s="1"/>
      <c r="BCU355" s="1"/>
      <c r="BCV355" s="1"/>
      <c r="BCW355" s="1"/>
      <c r="BCX355" s="1"/>
      <c r="BCY355" s="1"/>
      <c r="BCZ355" s="1"/>
      <c r="BDA355" s="1"/>
      <c r="BDB355" s="1"/>
      <c r="BDC355" s="1"/>
      <c r="BDD355" s="1"/>
      <c r="BDE355" s="1"/>
      <c r="BDF355" s="1"/>
      <c r="BDG355" s="1"/>
      <c r="BDH355" s="1"/>
      <c r="BDI355" s="1"/>
      <c r="BDJ355" s="1"/>
      <c r="BDK355" s="1"/>
      <c r="BDL355" s="1"/>
    </row>
    <row r="356" spans="1:1468" x14ac:dyDescent="0.2">
      <c r="B356" t="s">
        <v>104</v>
      </c>
      <c r="C356" s="35">
        <f>SUM(C332:C354)</f>
        <v>564898.65</v>
      </c>
      <c r="D356" s="35">
        <f>SUM(D349:D355)</f>
        <v>406504</v>
      </c>
      <c r="E356" s="20">
        <f>+C336/C356</f>
        <v>0.11809197986222839</v>
      </c>
      <c r="F356" s="20"/>
    </row>
    <row r="359" spans="1:1468" s="10" customFormat="1" x14ac:dyDescent="0.2">
      <c r="A359" s="10">
        <v>1880</v>
      </c>
      <c r="B359" s="10" t="s">
        <v>36</v>
      </c>
      <c r="C359" s="10">
        <v>34087</v>
      </c>
      <c r="E359" s="2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  <c r="OV359" s="1"/>
      <c r="OW359" s="1"/>
      <c r="OX359" s="1"/>
      <c r="OY359" s="1"/>
      <c r="OZ359" s="1"/>
      <c r="PA359" s="1"/>
      <c r="PB359" s="1"/>
      <c r="PC359" s="1"/>
      <c r="PD359" s="1"/>
      <c r="PE359" s="1"/>
      <c r="PF359" s="1"/>
      <c r="PG359" s="1"/>
      <c r="PH359" s="1"/>
      <c r="PI359" s="1"/>
      <c r="PJ359" s="1"/>
      <c r="PK359" s="1"/>
      <c r="PL359" s="1"/>
      <c r="PM359" s="1"/>
      <c r="PN359" s="1"/>
      <c r="PO359" s="1"/>
      <c r="PP359" s="1"/>
      <c r="PQ359" s="1"/>
      <c r="PR359" s="1"/>
      <c r="PS359" s="1"/>
      <c r="PT359" s="1"/>
      <c r="PU359" s="1"/>
      <c r="PV359" s="1"/>
      <c r="PW359" s="1"/>
      <c r="PX359" s="1"/>
      <c r="PY359" s="1"/>
      <c r="PZ359" s="1"/>
      <c r="QA359" s="1"/>
      <c r="QB359" s="1"/>
      <c r="QC359" s="1"/>
      <c r="QD359" s="1"/>
      <c r="QE359" s="1"/>
      <c r="QF359" s="1"/>
      <c r="QG359" s="1"/>
      <c r="QH359" s="1"/>
      <c r="QI359" s="1"/>
      <c r="QJ359" s="1"/>
      <c r="QK359" s="1"/>
      <c r="QL359" s="1"/>
      <c r="QM359" s="1"/>
      <c r="QN359" s="1"/>
      <c r="QO359" s="1"/>
      <c r="QP359" s="1"/>
      <c r="QQ359" s="1"/>
      <c r="QR359" s="1"/>
      <c r="QS359" s="1"/>
      <c r="QT359" s="1"/>
      <c r="QU359" s="1"/>
      <c r="QV359" s="1"/>
      <c r="QW359" s="1"/>
      <c r="QX359" s="1"/>
      <c r="QY359" s="1"/>
      <c r="QZ359" s="1"/>
      <c r="RA359" s="1"/>
      <c r="RB359" s="1"/>
      <c r="RC359" s="1"/>
      <c r="RD359" s="1"/>
      <c r="RE359" s="1"/>
      <c r="RF359" s="1"/>
      <c r="RG359" s="1"/>
      <c r="RH359" s="1"/>
      <c r="RI359" s="1"/>
      <c r="RJ359" s="1"/>
      <c r="RK359" s="1"/>
      <c r="RL359" s="1"/>
      <c r="RM359" s="1"/>
      <c r="RN359" s="1"/>
      <c r="RO359" s="1"/>
      <c r="RP359" s="1"/>
      <c r="RQ359" s="1"/>
      <c r="RR359" s="1"/>
      <c r="RS359" s="1"/>
      <c r="RT359" s="1"/>
      <c r="RU359" s="1"/>
      <c r="RV359" s="1"/>
      <c r="RW359" s="1"/>
      <c r="RX359" s="1"/>
      <c r="RY359" s="1"/>
      <c r="RZ359" s="1"/>
      <c r="SA359" s="1"/>
      <c r="SB359" s="1"/>
      <c r="SC359" s="1"/>
      <c r="SD359" s="1"/>
      <c r="SE359" s="1"/>
      <c r="SF359" s="1"/>
      <c r="SG359" s="1"/>
      <c r="SH359" s="1"/>
      <c r="SI359" s="1"/>
      <c r="SJ359" s="1"/>
      <c r="SK359" s="1"/>
      <c r="SL359" s="1"/>
      <c r="SM359" s="1"/>
      <c r="SN359" s="1"/>
      <c r="SO359" s="1"/>
      <c r="SP359" s="1"/>
      <c r="SQ359" s="1"/>
      <c r="SR359" s="1"/>
      <c r="SS359" s="1"/>
      <c r="ST359" s="1"/>
      <c r="SU359" s="1"/>
      <c r="SV359" s="1"/>
      <c r="SW359" s="1"/>
      <c r="SX359" s="1"/>
      <c r="SY359" s="1"/>
      <c r="SZ359" s="1"/>
      <c r="TA359" s="1"/>
      <c r="TB359" s="1"/>
      <c r="TC359" s="1"/>
      <c r="TD359" s="1"/>
      <c r="TE359" s="1"/>
      <c r="TF359" s="1"/>
      <c r="TG359" s="1"/>
      <c r="TH359" s="1"/>
      <c r="TI359" s="1"/>
      <c r="TJ359" s="1"/>
      <c r="TK359" s="1"/>
      <c r="TL359" s="1"/>
      <c r="TM359" s="1"/>
      <c r="TN359" s="1"/>
      <c r="TO359" s="1"/>
      <c r="TP359" s="1"/>
      <c r="TQ359" s="1"/>
      <c r="TR359" s="1"/>
      <c r="TS359" s="1"/>
      <c r="TT359" s="1"/>
      <c r="TU359" s="1"/>
      <c r="TV359" s="1"/>
      <c r="TW359" s="1"/>
      <c r="TX359" s="1"/>
      <c r="TY359" s="1"/>
      <c r="TZ359" s="1"/>
      <c r="UA359" s="1"/>
      <c r="UB359" s="1"/>
      <c r="UC359" s="1"/>
      <c r="UD359" s="1"/>
      <c r="UE359" s="1"/>
      <c r="UF359" s="1"/>
      <c r="UG359" s="1"/>
      <c r="UH359" s="1"/>
      <c r="UI359" s="1"/>
      <c r="UJ359" s="1"/>
      <c r="UK359" s="1"/>
      <c r="UL359" s="1"/>
      <c r="UM359" s="1"/>
      <c r="UN359" s="1"/>
      <c r="UO359" s="1"/>
      <c r="UP359" s="1"/>
      <c r="UQ359" s="1"/>
      <c r="UR359" s="1"/>
      <c r="US359" s="1"/>
      <c r="UT359" s="1"/>
      <c r="UU359" s="1"/>
      <c r="UV359" s="1"/>
      <c r="UW359" s="1"/>
      <c r="UX359" s="1"/>
      <c r="UY359" s="1"/>
      <c r="UZ359" s="1"/>
      <c r="VA359" s="1"/>
      <c r="VB359" s="1"/>
      <c r="VC359" s="1"/>
      <c r="VD359" s="1"/>
      <c r="VE359" s="1"/>
      <c r="VF359" s="1"/>
      <c r="VG359" s="1"/>
      <c r="VH359" s="1"/>
      <c r="VI359" s="1"/>
      <c r="VJ359" s="1"/>
      <c r="VK359" s="1"/>
      <c r="VL359" s="1"/>
      <c r="VM359" s="1"/>
      <c r="VN359" s="1"/>
      <c r="VO359" s="1"/>
      <c r="VP359" s="1"/>
      <c r="VQ359" s="1"/>
      <c r="VR359" s="1"/>
      <c r="VS359" s="1"/>
      <c r="VT359" s="1"/>
      <c r="VU359" s="1"/>
      <c r="VV359" s="1"/>
      <c r="VW359" s="1"/>
      <c r="VX359" s="1"/>
      <c r="VY359" s="1"/>
      <c r="VZ359" s="1"/>
      <c r="WA359" s="1"/>
      <c r="WB359" s="1"/>
      <c r="WC359" s="1"/>
      <c r="WD359" s="1"/>
      <c r="WE359" s="1"/>
      <c r="WF359" s="1"/>
      <c r="WG359" s="1"/>
      <c r="WH359" s="1"/>
      <c r="WI359" s="1"/>
      <c r="WJ359" s="1"/>
      <c r="WK359" s="1"/>
      <c r="WL359" s="1"/>
      <c r="WM359" s="1"/>
      <c r="WN359" s="1"/>
      <c r="WO359" s="1"/>
      <c r="WP359" s="1"/>
      <c r="WQ359" s="1"/>
      <c r="WR359" s="1"/>
      <c r="WS359" s="1"/>
      <c r="WT359" s="1"/>
      <c r="WU359" s="1"/>
      <c r="WV359" s="1"/>
      <c r="WW359" s="1"/>
      <c r="WX359" s="1"/>
      <c r="WY359" s="1"/>
      <c r="WZ359" s="1"/>
      <c r="XA359" s="1"/>
      <c r="XB359" s="1"/>
      <c r="XC359" s="1"/>
      <c r="XD359" s="1"/>
      <c r="XE359" s="1"/>
      <c r="XF359" s="1"/>
      <c r="XG359" s="1"/>
      <c r="XH359" s="1"/>
      <c r="XI359" s="1"/>
      <c r="XJ359" s="1"/>
      <c r="XK359" s="1"/>
      <c r="XL359" s="1"/>
      <c r="XM359" s="1"/>
      <c r="XN359" s="1"/>
      <c r="XO359" s="1"/>
      <c r="XP359" s="1"/>
      <c r="XQ359" s="1"/>
      <c r="XR359" s="1"/>
      <c r="XS359" s="1"/>
      <c r="XT359" s="1"/>
      <c r="XU359" s="1"/>
      <c r="XV359" s="1"/>
      <c r="XW359" s="1"/>
      <c r="XX359" s="1"/>
      <c r="XY359" s="1"/>
      <c r="XZ359" s="1"/>
      <c r="YA359" s="1"/>
      <c r="YB359" s="1"/>
      <c r="YC359" s="1"/>
      <c r="YD359" s="1"/>
      <c r="YE359" s="1"/>
      <c r="YF359" s="1"/>
      <c r="YG359" s="1"/>
      <c r="YH359" s="1"/>
      <c r="YI359" s="1"/>
      <c r="YJ359" s="1"/>
      <c r="YK359" s="1"/>
      <c r="YL359" s="1"/>
      <c r="YM359" s="1"/>
      <c r="YN359" s="1"/>
      <c r="YO359" s="1"/>
      <c r="YP359" s="1"/>
      <c r="YQ359" s="1"/>
      <c r="YR359" s="1"/>
      <c r="YS359" s="1"/>
      <c r="YT359" s="1"/>
      <c r="YU359" s="1"/>
      <c r="YV359" s="1"/>
      <c r="YW359" s="1"/>
      <c r="YX359" s="1"/>
      <c r="YY359" s="1"/>
      <c r="YZ359" s="1"/>
      <c r="ZA359" s="1"/>
      <c r="ZB359" s="1"/>
      <c r="ZC359" s="1"/>
      <c r="ZD359" s="1"/>
      <c r="ZE359" s="1"/>
      <c r="ZF359" s="1"/>
      <c r="ZG359" s="1"/>
      <c r="ZH359" s="1"/>
      <c r="ZI359" s="1"/>
      <c r="ZJ359" s="1"/>
      <c r="ZK359" s="1"/>
      <c r="ZL359" s="1"/>
      <c r="ZM359" s="1"/>
      <c r="ZN359" s="1"/>
      <c r="ZO359" s="1"/>
      <c r="ZP359" s="1"/>
      <c r="ZQ359" s="1"/>
      <c r="ZR359" s="1"/>
      <c r="ZS359" s="1"/>
      <c r="ZT359" s="1"/>
      <c r="ZU359" s="1"/>
      <c r="ZV359" s="1"/>
      <c r="ZW359" s="1"/>
      <c r="ZX359" s="1"/>
      <c r="ZY359" s="1"/>
      <c r="ZZ359" s="1"/>
      <c r="AAA359" s="1"/>
      <c r="AAB359" s="1"/>
      <c r="AAC359" s="1"/>
      <c r="AAD359" s="1"/>
      <c r="AAE359" s="1"/>
      <c r="AAF359" s="1"/>
      <c r="AAG359" s="1"/>
      <c r="AAH359" s="1"/>
      <c r="AAI359" s="1"/>
      <c r="AAJ359" s="1"/>
      <c r="AAK359" s="1"/>
      <c r="AAL359" s="1"/>
      <c r="AAM359" s="1"/>
      <c r="AAN359" s="1"/>
      <c r="AAO359" s="1"/>
      <c r="AAP359" s="1"/>
      <c r="AAQ359" s="1"/>
      <c r="AAR359" s="1"/>
      <c r="AAS359" s="1"/>
      <c r="AAT359" s="1"/>
      <c r="AAU359" s="1"/>
      <c r="AAV359" s="1"/>
      <c r="AAW359" s="1"/>
      <c r="AAX359" s="1"/>
      <c r="AAY359" s="1"/>
      <c r="AAZ359" s="1"/>
      <c r="ABA359" s="1"/>
      <c r="ABB359" s="1"/>
      <c r="ABC359" s="1"/>
      <c r="ABD359" s="1"/>
      <c r="ABE359" s="1"/>
      <c r="ABF359" s="1"/>
      <c r="ABG359" s="1"/>
      <c r="ABH359" s="1"/>
      <c r="ABI359" s="1"/>
      <c r="ABJ359" s="1"/>
      <c r="ABK359" s="1"/>
      <c r="ABL359" s="1"/>
      <c r="ABM359" s="1"/>
      <c r="ABN359" s="1"/>
      <c r="ABO359" s="1"/>
      <c r="ABP359" s="1"/>
      <c r="ABQ359" s="1"/>
      <c r="ABR359" s="1"/>
      <c r="ABS359" s="1"/>
      <c r="ABT359" s="1"/>
      <c r="ABU359" s="1"/>
      <c r="ABV359" s="1"/>
      <c r="ABW359" s="1"/>
      <c r="ABX359" s="1"/>
      <c r="ABY359" s="1"/>
      <c r="ABZ359" s="1"/>
      <c r="ACA359" s="1"/>
      <c r="ACB359" s="1"/>
      <c r="ACC359" s="1"/>
      <c r="ACD359" s="1"/>
      <c r="ACE359" s="1"/>
      <c r="ACF359" s="1"/>
      <c r="ACG359" s="1"/>
      <c r="ACH359" s="1"/>
      <c r="ACI359" s="1"/>
      <c r="ACJ359" s="1"/>
      <c r="ACK359" s="1"/>
      <c r="ACL359" s="1"/>
      <c r="ACM359" s="1"/>
      <c r="ACN359" s="1"/>
      <c r="ACO359" s="1"/>
      <c r="ACP359" s="1"/>
      <c r="ACQ359" s="1"/>
      <c r="ACR359" s="1"/>
      <c r="ACS359" s="1"/>
      <c r="ACT359" s="1"/>
      <c r="ACU359" s="1"/>
      <c r="ACV359" s="1"/>
      <c r="ACW359" s="1"/>
      <c r="ACX359" s="1"/>
      <c r="ACY359" s="1"/>
      <c r="ACZ359" s="1"/>
      <c r="ADA359" s="1"/>
      <c r="ADB359" s="1"/>
      <c r="ADC359" s="1"/>
      <c r="ADD359" s="1"/>
      <c r="ADE359" s="1"/>
      <c r="ADF359" s="1"/>
      <c r="ADG359" s="1"/>
      <c r="ADH359" s="1"/>
      <c r="ADI359" s="1"/>
      <c r="ADJ359" s="1"/>
      <c r="ADK359" s="1"/>
      <c r="ADL359" s="1"/>
      <c r="ADM359" s="1"/>
      <c r="ADN359" s="1"/>
      <c r="ADO359" s="1"/>
      <c r="ADP359" s="1"/>
      <c r="ADQ359" s="1"/>
      <c r="ADR359" s="1"/>
      <c r="ADS359" s="1"/>
      <c r="ADT359" s="1"/>
      <c r="ADU359" s="1"/>
      <c r="ADV359" s="1"/>
      <c r="ADW359" s="1"/>
      <c r="ADX359" s="1"/>
      <c r="ADY359" s="1"/>
      <c r="ADZ359" s="1"/>
      <c r="AEA359" s="1"/>
      <c r="AEB359" s="1"/>
      <c r="AEC359" s="1"/>
      <c r="AED359" s="1"/>
      <c r="AEE359" s="1"/>
      <c r="AEF359" s="1"/>
      <c r="AEG359" s="1"/>
      <c r="AEH359" s="1"/>
      <c r="AEI359" s="1"/>
      <c r="AEJ359" s="1"/>
      <c r="AEK359" s="1"/>
      <c r="AEL359" s="1"/>
      <c r="AEM359" s="1"/>
      <c r="AEN359" s="1"/>
      <c r="AEO359" s="1"/>
      <c r="AEP359" s="1"/>
      <c r="AEQ359" s="1"/>
      <c r="AER359" s="1"/>
      <c r="AES359" s="1"/>
      <c r="AET359" s="1"/>
      <c r="AEU359" s="1"/>
      <c r="AEV359" s="1"/>
      <c r="AEW359" s="1"/>
      <c r="AEX359" s="1"/>
      <c r="AEY359" s="1"/>
      <c r="AEZ359" s="1"/>
      <c r="AFA359" s="1"/>
      <c r="AFB359" s="1"/>
      <c r="AFC359" s="1"/>
      <c r="AFD359" s="1"/>
      <c r="AFE359" s="1"/>
      <c r="AFF359" s="1"/>
      <c r="AFG359" s="1"/>
      <c r="AFH359" s="1"/>
      <c r="AFI359" s="1"/>
      <c r="AFJ359" s="1"/>
      <c r="AFK359" s="1"/>
      <c r="AFL359" s="1"/>
      <c r="AFM359" s="1"/>
      <c r="AFN359" s="1"/>
      <c r="AFO359" s="1"/>
      <c r="AFP359" s="1"/>
      <c r="AFQ359" s="1"/>
      <c r="AFR359" s="1"/>
      <c r="AFS359" s="1"/>
      <c r="AFT359" s="1"/>
      <c r="AFU359" s="1"/>
      <c r="AFV359" s="1"/>
      <c r="AFW359" s="1"/>
      <c r="AFX359" s="1"/>
      <c r="AFY359" s="1"/>
      <c r="AFZ359" s="1"/>
      <c r="AGA359" s="1"/>
      <c r="AGB359" s="1"/>
      <c r="AGC359" s="1"/>
      <c r="AGD359" s="1"/>
      <c r="AGE359" s="1"/>
      <c r="AGF359" s="1"/>
      <c r="AGG359" s="1"/>
      <c r="AGH359" s="1"/>
      <c r="AGI359" s="1"/>
      <c r="AGJ359" s="1"/>
      <c r="AGK359" s="1"/>
      <c r="AGL359" s="1"/>
      <c r="AGM359" s="1"/>
      <c r="AGN359" s="1"/>
      <c r="AGO359" s="1"/>
      <c r="AGP359" s="1"/>
      <c r="AGQ359" s="1"/>
      <c r="AGR359" s="1"/>
      <c r="AGS359" s="1"/>
      <c r="AGT359" s="1"/>
      <c r="AGU359" s="1"/>
      <c r="AGV359" s="1"/>
      <c r="AGW359" s="1"/>
      <c r="AGX359" s="1"/>
      <c r="AGY359" s="1"/>
      <c r="AGZ359" s="1"/>
      <c r="AHA359" s="1"/>
      <c r="AHB359" s="1"/>
      <c r="AHC359" s="1"/>
      <c r="AHD359" s="1"/>
      <c r="AHE359" s="1"/>
      <c r="AHF359" s="1"/>
      <c r="AHG359" s="1"/>
      <c r="AHH359" s="1"/>
      <c r="AHI359" s="1"/>
      <c r="AHJ359" s="1"/>
      <c r="AHK359" s="1"/>
      <c r="AHL359" s="1"/>
      <c r="AHM359" s="1"/>
      <c r="AHN359" s="1"/>
      <c r="AHO359" s="1"/>
      <c r="AHP359" s="1"/>
      <c r="AHQ359" s="1"/>
      <c r="AHR359" s="1"/>
      <c r="AHS359" s="1"/>
      <c r="AHT359" s="1"/>
      <c r="AHU359" s="1"/>
      <c r="AHV359" s="1"/>
      <c r="AHW359" s="1"/>
      <c r="AHX359" s="1"/>
      <c r="AHY359" s="1"/>
      <c r="AHZ359" s="1"/>
      <c r="AIA359" s="1"/>
      <c r="AIB359" s="1"/>
      <c r="AIC359" s="1"/>
      <c r="AID359" s="1"/>
      <c r="AIE359" s="1"/>
      <c r="AIF359" s="1"/>
      <c r="AIG359" s="1"/>
      <c r="AIH359" s="1"/>
      <c r="AII359" s="1"/>
      <c r="AIJ359" s="1"/>
      <c r="AIK359" s="1"/>
      <c r="AIL359" s="1"/>
      <c r="AIM359" s="1"/>
      <c r="AIN359" s="1"/>
      <c r="AIO359" s="1"/>
      <c r="AIP359" s="1"/>
      <c r="AIQ359" s="1"/>
      <c r="AIR359" s="1"/>
      <c r="AIS359" s="1"/>
      <c r="AIT359" s="1"/>
      <c r="AIU359" s="1"/>
      <c r="AIV359" s="1"/>
      <c r="AIW359" s="1"/>
      <c r="AIX359" s="1"/>
      <c r="AIY359" s="1"/>
      <c r="AIZ359" s="1"/>
      <c r="AJA359" s="1"/>
      <c r="AJB359" s="1"/>
      <c r="AJC359" s="1"/>
      <c r="AJD359" s="1"/>
      <c r="AJE359" s="1"/>
      <c r="AJF359" s="1"/>
      <c r="AJG359" s="1"/>
      <c r="AJH359" s="1"/>
      <c r="AJI359" s="1"/>
      <c r="AJJ359" s="1"/>
      <c r="AJK359" s="1"/>
      <c r="AJL359" s="1"/>
      <c r="AJM359" s="1"/>
      <c r="AJN359" s="1"/>
      <c r="AJO359" s="1"/>
      <c r="AJP359" s="1"/>
      <c r="AJQ359" s="1"/>
      <c r="AJR359" s="1"/>
      <c r="AJS359" s="1"/>
      <c r="AJT359" s="1"/>
      <c r="AJU359" s="1"/>
      <c r="AJV359" s="1"/>
      <c r="AJW359" s="1"/>
      <c r="AJX359" s="1"/>
      <c r="AJY359" s="1"/>
      <c r="AJZ359" s="1"/>
      <c r="AKA359" s="1"/>
      <c r="AKB359" s="1"/>
      <c r="AKC359" s="1"/>
      <c r="AKD359" s="1"/>
      <c r="AKE359" s="1"/>
      <c r="AKF359" s="1"/>
      <c r="AKG359" s="1"/>
      <c r="AKH359" s="1"/>
      <c r="AKI359" s="1"/>
      <c r="AKJ359" s="1"/>
      <c r="AKK359" s="1"/>
      <c r="AKL359" s="1"/>
      <c r="AKM359" s="1"/>
      <c r="AKN359" s="1"/>
      <c r="AKO359" s="1"/>
      <c r="AKP359" s="1"/>
      <c r="AKQ359" s="1"/>
      <c r="AKR359" s="1"/>
      <c r="AKS359" s="1"/>
      <c r="AKT359" s="1"/>
      <c r="AKU359" s="1"/>
      <c r="AKV359" s="1"/>
      <c r="AKW359" s="1"/>
      <c r="AKX359" s="1"/>
      <c r="AKY359" s="1"/>
      <c r="AKZ359" s="1"/>
      <c r="ALA359" s="1"/>
      <c r="ALB359" s="1"/>
      <c r="ALC359" s="1"/>
      <c r="ALD359" s="1"/>
      <c r="ALE359" s="1"/>
      <c r="ALF359" s="1"/>
      <c r="ALG359" s="1"/>
      <c r="ALH359" s="1"/>
      <c r="ALI359" s="1"/>
      <c r="ALJ359" s="1"/>
      <c r="ALK359" s="1"/>
      <c r="ALL359" s="1"/>
      <c r="ALM359" s="1"/>
      <c r="ALN359" s="1"/>
      <c r="ALO359" s="1"/>
      <c r="ALP359" s="1"/>
      <c r="ALQ359" s="1"/>
      <c r="ALR359" s="1"/>
      <c r="ALS359" s="1"/>
      <c r="ALT359" s="1"/>
      <c r="ALU359" s="1"/>
      <c r="ALV359" s="1"/>
      <c r="ALW359" s="1"/>
      <c r="ALX359" s="1"/>
      <c r="ALY359" s="1"/>
      <c r="ALZ359" s="1"/>
      <c r="AMA359" s="1"/>
      <c r="AMB359" s="1"/>
      <c r="AMC359" s="1"/>
      <c r="AMD359" s="1"/>
      <c r="AME359" s="1"/>
      <c r="AMF359" s="1"/>
      <c r="AMG359" s="1"/>
      <c r="AMH359" s="1"/>
      <c r="AMI359" s="1"/>
      <c r="AMJ359" s="1"/>
      <c r="AMK359" s="1"/>
      <c r="AML359" s="1"/>
      <c r="AMM359" s="1"/>
      <c r="AMN359" s="1"/>
      <c r="AMO359" s="1"/>
      <c r="AMP359" s="1"/>
      <c r="AMQ359" s="1"/>
      <c r="AMR359" s="1"/>
      <c r="AMS359" s="1"/>
      <c r="AMT359" s="1"/>
      <c r="AMU359" s="1"/>
      <c r="AMV359" s="1"/>
      <c r="AMW359" s="1"/>
      <c r="AMX359" s="1"/>
      <c r="AMY359" s="1"/>
      <c r="AMZ359" s="1"/>
      <c r="ANA359" s="1"/>
      <c r="ANB359" s="1"/>
      <c r="ANC359" s="1"/>
      <c r="AND359" s="1"/>
      <c r="ANE359" s="1"/>
      <c r="ANF359" s="1"/>
      <c r="ANG359" s="1"/>
      <c r="ANH359" s="1"/>
      <c r="ANI359" s="1"/>
      <c r="ANJ359" s="1"/>
      <c r="ANK359" s="1"/>
      <c r="ANL359" s="1"/>
      <c r="ANM359" s="1"/>
      <c r="ANN359" s="1"/>
      <c r="ANO359" s="1"/>
      <c r="ANP359" s="1"/>
      <c r="ANQ359" s="1"/>
      <c r="ANR359" s="1"/>
      <c r="ANS359" s="1"/>
      <c r="ANT359" s="1"/>
      <c r="ANU359" s="1"/>
      <c r="ANV359" s="1"/>
      <c r="ANW359" s="1"/>
      <c r="ANX359" s="1"/>
      <c r="ANY359" s="1"/>
      <c r="ANZ359" s="1"/>
      <c r="AOA359" s="1"/>
      <c r="AOB359" s="1"/>
      <c r="AOC359" s="1"/>
      <c r="AOD359" s="1"/>
      <c r="AOE359" s="1"/>
      <c r="AOF359" s="1"/>
      <c r="AOG359" s="1"/>
      <c r="AOH359" s="1"/>
      <c r="AOI359" s="1"/>
      <c r="AOJ359" s="1"/>
      <c r="AOK359" s="1"/>
      <c r="AOL359" s="1"/>
      <c r="AOM359" s="1"/>
      <c r="AON359" s="1"/>
      <c r="AOO359" s="1"/>
      <c r="AOP359" s="1"/>
      <c r="AOQ359" s="1"/>
      <c r="AOR359" s="1"/>
      <c r="AOS359" s="1"/>
      <c r="AOT359" s="1"/>
      <c r="AOU359" s="1"/>
      <c r="AOV359" s="1"/>
      <c r="AOW359" s="1"/>
      <c r="AOX359" s="1"/>
      <c r="AOY359" s="1"/>
      <c r="AOZ359" s="1"/>
      <c r="APA359" s="1"/>
      <c r="APB359" s="1"/>
      <c r="APC359" s="1"/>
      <c r="APD359" s="1"/>
      <c r="APE359" s="1"/>
      <c r="APF359" s="1"/>
      <c r="APG359" s="1"/>
      <c r="APH359" s="1"/>
      <c r="API359" s="1"/>
      <c r="APJ359" s="1"/>
      <c r="APK359" s="1"/>
      <c r="APL359" s="1"/>
      <c r="APM359" s="1"/>
      <c r="APN359" s="1"/>
      <c r="APO359" s="1"/>
      <c r="APP359" s="1"/>
      <c r="APQ359" s="1"/>
      <c r="APR359" s="1"/>
      <c r="APS359" s="1"/>
      <c r="APT359" s="1"/>
      <c r="APU359" s="1"/>
      <c r="APV359" s="1"/>
      <c r="APW359" s="1"/>
      <c r="APX359" s="1"/>
      <c r="APY359" s="1"/>
      <c r="APZ359" s="1"/>
      <c r="AQA359" s="1"/>
      <c r="AQB359" s="1"/>
      <c r="AQC359" s="1"/>
      <c r="AQD359" s="1"/>
      <c r="AQE359" s="1"/>
      <c r="AQF359" s="1"/>
      <c r="AQG359" s="1"/>
      <c r="AQH359" s="1"/>
      <c r="AQI359" s="1"/>
      <c r="AQJ359" s="1"/>
      <c r="AQK359" s="1"/>
      <c r="AQL359" s="1"/>
      <c r="AQM359" s="1"/>
      <c r="AQN359" s="1"/>
      <c r="AQO359" s="1"/>
      <c r="AQP359" s="1"/>
      <c r="AQQ359" s="1"/>
      <c r="AQR359" s="1"/>
      <c r="AQS359" s="1"/>
      <c r="AQT359" s="1"/>
      <c r="AQU359" s="1"/>
      <c r="AQV359" s="1"/>
      <c r="AQW359" s="1"/>
      <c r="AQX359" s="1"/>
      <c r="AQY359" s="1"/>
      <c r="AQZ359" s="1"/>
      <c r="ARA359" s="1"/>
      <c r="ARB359" s="1"/>
      <c r="ARC359" s="1"/>
      <c r="ARD359" s="1"/>
      <c r="ARE359" s="1"/>
      <c r="ARF359" s="1"/>
      <c r="ARG359" s="1"/>
      <c r="ARH359" s="1"/>
      <c r="ARI359" s="1"/>
      <c r="ARJ359" s="1"/>
      <c r="ARK359" s="1"/>
      <c r="ARL359" s="1"/>
      <c r="ARM359" s="1"/>
      <c r="ARN359" s="1"/>
      <c r="ARO359" s="1"/>
      <c r="ARP359" s="1"/>
      <c r="ARQ359" s="1"/>
      <c r="ARR359" s="1"/>
      <c r="ARS359" s="1"/>
      <c r="ART359" s="1"/>
      <c r="ARU359" s="1"/>
      <c r="ARV359" s="1"/>
      <c r="ARW359" s="1"/>
      <c r="ARX359" s="1"/>
      <c r="ARY359" s="1"/>
      <c r="ARZ359" s="1"/>
      <c r="ASA359" s="1"/>
      <c r="ASB359" s="1"/>
      <c r="ASC359" s="1"/>
      <c r="ASD359" s="1"/>
      <c r="ASE359" s="1"/>
      <c r="ASF359" s="1"/>
      <c r="ASG359" s="1"/>
      <c r="ASH359" s="1"/>
      <c r="ASI359" s="1"/>
      <c r="ASJ359" s="1"/>
      <c r="ASK359" s="1"/>
      <c r="ASL359" s="1"/>
      <c r="ASM359" s="1"/>
      <c r="ASN359" s="1"/>
      <c r="ASO359" s="1"/>
      <c r="ASP359" s="1"/>
      <c r="ASQ359" s="1"/>
      <c r="ASR359" s="1"/>
      <c r="ASS359" s="1"/>
      <c r="AST359" s="1"/>
      <c r="ASU359" s="1"/>
      <c r="ASV359" s="1"/>
      <c r="ASW359" s="1"/>
      <c r="ASX359" s="1"/>
      <c r="ASY359" s="1"/>
      <c r="ASZ359" s="1"/>
      <c r="ATA359" s="1"/>
      <c r="ATB359" s="1"/>
      <c r="ATC359" s="1"/>
      <c r="ATD359" s="1"/>
      <c r="ATE359" s="1"/>
      <c r="ATF359" s="1"/>
      <c r="ATG359" s="1"/>
      <c r="ATH359" s="1"/>
      <c r="ATI359" s="1"/>
      <c r="ATJ359" s="1"/>
      <c r="ATK359" s="1"/>
      <c r="ATL359" s="1"/>
      <c r="ATM359" s="1"/>
      <c r="ATN359" s="1"/>
      <c r="ATO359" s="1"/>
      <c r="ATP359" s="1"/>
      <c r="ATQ359" s="1"/>
      <c r="ATR359" s="1"/>
      <c r="ATS359" s="1"/>
      <c r="ATT359" s="1"/>
      <c r="ATU359" s="1"/>
      <c r="ATV359" s="1"/>
      <c r="ATW359" s="1"/>
      <c r="ATX359" s="1"/>
      <c r="ATY359" s="1"/>
      <c r="ATZ359" s="1"/>
      <c r="AUA359" s="1"/>
      <c r="AUB359" s="1"/>
      <c r="AUC359" s="1"/>
      <c r="AUD359" s="1"/>
      <c r="AUE359" s="1"/>
      <c r="AUF359" s="1"/>
      <c r="AUG359" s="1"/>
      <c r="AUH359" s="1"/>
      <c r="AUI359" s="1"/>
      <c r="AUJ359" s="1"/>
      <c r="AUK359" s="1"/>
      <c r="AUL359" s="1"/>
      <c r="AUM359" s="1"/>
      <c r="AUN359" s="1"/>
      <c r="AUO359" s="1"/>
      <c r="AUP359" s="1"/>
      <c r="AUQ359" s="1"/>
      <c r="AUR359" s="1"/>
      <c r="AUS359" s="1"/>
      <c r="AUT359" s="1"/>
      <c r="AUU359" s="1"/>
      <c r="AUV359" s="1"/>
      <c r="AUW359" s="1"/>
      <c r="AUX359" s="1"/>
      <c r="AUY359" s="1"/>
      <c r="AUZ359" s="1"/>
      <c r="AVA359" s="1"/>
      <c r="AVB359" s="1"/>
      <c r="AVC359" s="1"/>
      <c r="AVD359" s="1"/>
      <c r="AVE359" s="1"/>
      <c r="AVF359" s="1"/>
      <c r="AVG359" s="1"/>
      <c r="AVH359" s="1"/>
      <c r="AVI359" s="1"/>
      <c r="AVJ359" s="1"/>
      <c r="AVK359" s="1"/>
      <c r="AVL359" s="1"/>
      <c r="AVM359" s="1"/>
      <c r="AVN359" s="1"/>
      <c r="AVO359" s="1"/>
      <c r="AVP359" s="1"/>
      <c r="AVQ359" s="1"/>
      <c r="AVR359" s="1"/>
      <c r="AVS359" s="1"/>
      <c r="AVT359" s="1"/>
      <c r="AVU359" s="1"/>
      <c r="AVV359" s="1"/>
      <c r="AVW359" s="1"/>
      <c r="AVX359" s="1"/>
      <c r="AVY359" s="1"/>
      <c r="AVZ359" s="1"/>
      <c r="AWA359" s="1"/>
      <c r="AWB359" s="1"/>
      <c r="AWC359" s="1"/>
      <c r="AWD359" s="1"/>
      <c r="AWE359" s="1"/>
      <c r="AWF359" s="1"/>
      <c r="AWG359" s="1"/>
      <c r="AWH359" s="1"/>
      <c r="AWI359" s="1"/>
      <c r="AWJ359" s="1"/>
      <c r="AWK359" s="1"/>
      <c r="AWL359" s="1"/>
      <c r="AWM359" s="1"/>
      <c r="AWN359" s="1"/>
      <c r="AWO359" s="1"/>
      <c r="AWP359" s="1"/>
      <c r="AWQ359" s="1"/>
      <c r="AWR359" s="1"/>
      <c r="AWS359" s="1"/>
      <c r="AWT359" s="1"/>
      <c r="AWU359" s="1"/>
      <c r="AWV359" s="1"/>
      <c r="AWW359" s="1"/>
      <c r="AWX359" s="1"/>
      <c r="AWY359" s="1"/>
      <c r="AWZ359" s="1"/>
      <c r="AXA359" s="1"/>
      <c r="AXB359" s="1"/>
      <c r="AXC359" s="1"/>
      <c r="AXD359" s="1"/>
      <c r="AXE359" s="1"/>
      <c r="AXF359" s="1"/>
      <c r="AXG359" s="1"/>
      <c r="AXH359" s="1"/>
      <c r="AXI359" s="1"/>
      <c r="AXJ359" s="1"/>
      <c r="AXK359" s="1"/>
      <c r="AXL359" s="1"/>
      <c r="AXM359" s="1"/>
      <c r="AXN359" s="1"/>
      <c r="AXO359" s="1"/>
      <c r="AXP359" s="1"/>
      <c r="AXQ359" s="1"/>
      <c r="AXR359" s="1"/>
      <c r="AXS359" s="1"/>
      <c r="AXT359" s="1"/>
      <c r="AXU359" s="1"/>
      <c r="AXV359" s="1"/>
      <c r="AXW359" s="1"/>
      <c r="AXX359" s="1"/>
      <c r="AXY359" s="1"/>
      <c r="AXZ359" s="1"/>
      <c r="AYA359" s="1"/>
      <c r="AYB359" s="1"/>
      <c r="AYC359" s="1"/>
      <c r="AYD359" s="1"/>
      <c r="AYE359" s="1"/>
      <c r="AYF359" s="1"/>
      <c r="AYG359" s="1"/>
      <c r="AYH359" s="1"/>
      <c r="AYI359" s="1"/>
      <c r="AYJ359" s="1"/>
      <c r="AYK359" s="1"/>
      <c r="AYL359" s="1"/>
      <c r="AYM359" s="1"/>
      <c r="AYN359" s="1"/>
      <c r="AYO359" s="1"/>
      <c r="AYP359" s="1"/>
      <c r="AYQ359" s="1"/>
      <c r="AYR359" s="1"/>
      <c r="AYS359" s="1"/>
      <c r="AYT359" s="1"/>
      <c r="AYU359" s="1"/>
      <c r="AYV359" s="1"/>
      <c r="AYW359" s="1"/>
      <c r="AYX359" s="1"/>
      <c r="AYY359" s="1"/>
      <c r="AYZ359" s="1"/>
      <c r="AZA359" s="1"/>
      <c r="AZB359" s="1"/>
      <c r="AZC359" s="1"/>
      <c r="AZD359" s="1"/>
      <c r="AZE359" s="1"/>
      <c r="AZF359" s="1"/>
      <c r="AZG359" s="1"/>
      <c r="AZH359" s="1"/>
      <c r="AZI359" s="1"/>
      <c r="AZJ359" s="1"/>
      <c r="AZK359" s="1"/>
      <c r="AZL359" s="1"/>
      <c r="AZM359" s="1"/>
      <c r="AZN359" s="1"/>
      <c r="AZO359" s="1"/>
      <c r="AZP359" s="1"/>
      <c r="AZQ359" s="1"/>
      <c r="AZR359" s="1"/>
      <c r="AZS359" s="1"/>
      <c r="AZT359" s="1"/>
      <c r="AZU359" s="1"/>
      <c r="AZV359" s="1"/>
      <c r="AZW359" s="1"/>
      <c r="AZX359" s="1"/>
      <c r="AZY359" s="1"/>
      <c r="AZZ359" s="1"/>
      <c r="BAA359" s="1"/>
      <c r="BAB359" s="1"/>
      <c r="BAC359" s="1"/>
      <c r="BAD359" s="1"/>
      <c r="BAE359" s="1"/>
      <c r="BAF359" s="1"/>
      <c r="BAG359" s="1"/>
      <c r="BAH359" s="1"/>
      <c r="BAI359" s="1"/>
      <c r="BAJ359" s="1"/>
      <c r="BAK359" s="1"/>
      <c r="BAL359" s="1"/>
      <c r="BAM359" s="1"/>
      <c r="BAN359" s="1"/>
      <c r="BAO359" s="1"/>
      <c r="BAP359" s="1"/>
      <c r="BAQ359" s="1"/>
      <c r="BAR359" s="1"/>
      <c r="BAS359" s="1"/>
      <c r="BAT359" s="1"/>
      <c r="BAU359" s="1"/>
      <c r="BAV359" s="1"/>
      <c r="BAW359" s="1"/>
      <c r="BAX359" s="1"/>
      <c r="BAY359" s="1"/>
      <c r="BAZ359" s="1"/>
      <c r="BBA359" s="1"/>
      <c r="BBB359" s="1"/>
      <c r="BBC359" s="1"/>
      <c r="BBD359" s="1"/>
      <c r="BBE359" s="1"/>
      <c r="BBF359" s="1"/>
      <c r="BBG359" s="1"/>
      <c r="BBH359" s="1"/>
      <c r="BBI359" s="1"/>
      <c r="BBJ359" s="1"/>
      <c r="BBK359" s="1"/>
      <c r="BBL359" s="1"/>
      <c r="BBM359" s="1"/>
      <c r="BBN359" s="1"/>
      <c r="BBO359" s="1"/>
      <c r="BBP359" s="1"/>
      <c r="BBQ359" s="1"/>
      <c r="BBR359" s="1"/>
      <c r="BBS359" s="1"/>
      <c r="BBT359" s="1"/>
      <c r="BBU359" s="1"/>
      <c r="BBV359" s="1"/>
      <c r="BBW359" s="1"/>
      <c r="BBX359" s="1"/>
      <c r="BBY359" s="1"/>
      <c r="BBZ359" s="1"/>
      <c r="BCA359" s="1"/>
      <c r="BCB359" s="1"/>
      <c r="BCC359" s="1"/>
      <c r="BCD359" s="1"/>
      <c r="BCE359" s="1"/>
      <c r="BCF359" s="1"/>
      <c r="BCG359" s="1"/>
      <c r="BCH359" s="1"/>
      <c r="BCI359" s="1"/>
      <c r="BCJ359" s="1"/>
      <c r="BCK359" s="1"/>
      <c r="BCL359" s="1"/>
      <c r="BCM359" s="1"/>
      <c r="BCN359" s="1"/>
      <c r="BCO359" s="1"/>
      <c r="BCP359" s="1"/>
      <c r="BCQ359" s="1"/>
      <c r="BCR359" s="1"/>
      <c r="BCS359" s="1"/>
      <c r="BCT359" s="1"/>
      <c r="BCU359" s="1"/>
      <c r="BCV359" s="1"/>
      <c r="BCW359" s="1"/>
      <c r="BCX359" s="1"/>
      <c r="BCY359" s="1"/>
      <c r="BCZ359" s="1"/>
      <c r="BDA359" s="1"/>
      <c r="BDB359" s="1"/>
      <c r="BDC359" s="1"/>
      <c r="BDD359" s="1"/>
      <c r="BDE359" s="1"/>
      <c r="BDF359" s="1"/>
      <c r="BDG359" s="1"/>
      <c r="BDH359" s="1"/>
      <c r="BDI359" s="1"/>
      <c r="BDJ359" s="1"/>
      <c r="BDK359" s="1"/>
      <c r="BDL359" s="1"/>
    </row>
    <row r="360" spans="1:1468" s="10" customFormat="1" x14ac:dyDescent="0.2">
      <c r="B360" s="10" t="s">
        <v>37</v>
      </c>
      <c r="C360" s="10">
        <v>14000</v>
      </c>
      <c r="E360" s="2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  <c r="OV360" s="1"/>
      <c r="OW360" s="1"/>
      <c r="OX360" s="1"/>
      <c r="OY360" s="1"/>
      <c r="OZ360" s="1"/>
      <c r="PA360" s="1"/>
      <c r="PB360" s="1"/>
      <c r="PC360" s="1"/>
      <c r="PD360" s="1"/>
      <c r="PE360" s="1"/>
      <c r="PF360" s="1"/>
      <c r="PG360" s="1"/>
      <c r="PH360" s="1"/>
      <c r="PI360" s="1"/>
      <c r="PJ360" s="1"/>
      <c r="PK360" s="1"/>
      <c r="PL360" s="1"/>
      <c r="PM360" s="1"/>
      <c r="PN360" s="1"/>
      <c r="PO360" s="1"/>
      <c r="PP360" s="1"/>
      <c r="PQ360" s="1"/>
      <c r="PR360" s="1"/>
      <c r="PS360" s="1"/>
      <c r="PT360" s="1"/>
      <c r="PU360" s="1"/>
      <c r="PV360" s="1"/>
      <c r="PW360" s="1"/>
      <c r="PX360" s="1"/>
      <c r="PY360" s="1"/>
      <c r="PZ360" s="1"/>
      <c r="QA360" s="1"/>
      <c r="QB360" s="1"/>
      <c r="QC360" s="1"/>
      <c r="QD360" s="1"/>
      <c r="QE360" s="1"/>
      <c r="QF360" s="1"/>
      <c r="QG360" s="1"/>
      <c r="QH360" s="1"/>
      <c r="QI360" s="1"/>
      <c r="QJ360" s="1"/>
      <c r="QK360" s="1"/>
      <c r="QL360" s="1"/>
      <c r="QM360" s="1"/>
      <c r="QN360" s="1"/>
      <c r="QO360" s="1"/>
      <c r="QP360" s="1"/>
      <c r="QQ360" s="1"/>
      <c r="QR360" s="1"/>
      <c r="QS360" s="1"/>
      <c r="QT360" s="1"/>
      <c r="QU360" s="1"/>
      <c r="QV360" s="1"/>
      <c r="QW360" s="1"/>
      <c r="QX360" s="1"/>
      <c r="QY360" s="1"/>
      <c r="QZ360" s="1"/>
      <c r="RA360" s="1"/>
      <c r="RB360" s="1"/>
      <c r="RC360" s="1"/>
      <c r="RD360" s="1"/>
      <c r="RE360" s="1"/>
      <c r="RF360" s="1"/>
      <c r="RG360" s="1"/>
      <c r="RH360" s="1"/>
      <c r="RI360" s="1"/>
      <c r="RJ360" s="1"/>
      <c r="RK360" s="1"/>
      <c r="RL360" s="1"/>
      <c r="RM360" s="1"/>
      <c r="RN360" s="1"/>
      <c r="RO360" s="1"/>
      <c r="RP360" s="1"/>
      <c r="RQ360" s="1"/>
      <c r="RR360" s="1"/>
      <c r="RS360" s="1"/>
      <c r="RT360" s="1"/>
      <c r="RU360" s="1"/>
      <c r="RV360" s="1"/>
      <c r="RW360" s="1"/>
      <c r="RX360" s="1"/>
      <c r="RY360" s="1"/>
      <c r="RZ360" s="1"/>
      <c r="SA360" s="1"/>
      <c r="SB360" s="1"/>
      <c r="SC360" s="1"/>
      <c r="SD360" s="1"/>
      <c r="SE360" s="1"/>
      <c r="SF360" s="1"/>
      <c r="SG360" s="1"/>
      <c r="SH360" s="1"/>
      <c r="SI360" s="1"/>
      <c r="SJ360" s="1"/>
      <c r="SK360" s="1"/>
      <c r="SL360" s="1"/>
      <c r="SM360" s="1"/>
      <c r="SN360" s="1"/>
      <c r="SO360" s="1"/>
      <c r="SP360" s="1"/>
      <c r="SQ360" s="1"/>
      <c r="SR360" s="1"/>
      <c r="SS360" s="1"/>
      <c r="ST360" s="1"/>
      <c r="SU360" s="1"/>
      <c r="SV360" s="1"/>
      <c r="SW360" s="1"/>
      <c r="SX360" s="1"/>
      <c r="SY360" s="1"/>
      <c r="SZ360" s="1"/>
      <c r="TA360" s="1"/>
      <c r="TB360" s="1"/>
      <c r="TC360" s="1"/>
      <c r="TD360" s="1"/>
      <c r="TE360" s="1"/>
      <c r="TF360" s="1"/>
      <c r="TG360" s="1"/>
      <c r="TH360" s="1"/>
      <c r="TI360" s="1"/>
      <c r="TJ360" s="1"/>
      <c r="TK360" s="1"/>
      <c r="TL360" s="1"/>
      <c r="TM360" s="1"/>
      <c r="TN360" s="1"/>
      <c r="TO360" s="1"/>
      <c r="TP360" s="1"/>
      <c r="TQ360" s="1"/>
      <c r="TR360" s="1"/>
      <c r="TS360" s="1"/>
      <c r="TT360" s="1"/>
      <c r="TU360" s="1"/>
      <c r="TV360" s="1"/>
      <c r="TW360" s="1"/>
      <c r="TX360" s="1"/>
      <c r="TY360" s="1"/>
      <c r="TZ360" s="1"/>
      <c r="UA360" s="1"/>
      <c r="UB360" s="1"/>
      <c r="UC360" s="1"/>
      <c r="UD360" s="1"/>
      <c r="UE360" s="1"/>
      <c r="UF360" s="1"/>
      <c r="UG360" s="1"/>
      <c r="UH360" s="1"/>
      <c r="UI360" s="1"/>
      <c r="UJ360" s="1"/>
      <c r="UK360" s="1"/>
      <c r="UL360" s="1"/>
      <c r="UM360" s="1"/>
      <c r="UN360" s="1"/>
      <c r="UO360" s="1"/>
      <c r="UP360" s="1"/>
      <c r="UQ360" s="1"/>
      <c r="UR360" s="1"/>
      <c r="US360" s="1"/>
      <c r="UT360" s="1"/>
      <c r="UU360" s="1"/>
      <c r="UV360" s="1"/>
      <c r="UW360" s="1"/>
      <c r="UX360" s="1"/>
      <c r="UY360" s="1"/>
      <c r="UZ360" s="1"/>
      <c r="VA360" s="1"/>
      <c r="VB360" s="1"/>
      <c r="VC360" s="1"/>
      <c r="VD360" s="1"/>
      <c r="VE360" s="1"/>
      <c r="VF360" s="1"/>
      <c r="VG360" s="1"/>
      <c r="VH360" s="1"/>
      <c r="VI360" s="1"/>
      <c r="VJ360" s="1"/>
      <c r="VK360" s="1"/>
      <c r="VL360" s="1"/>
      <c r="VM360" s="1"/>
      <c r="VN360" s="1"/>
      <c r="VO360" s="1"/>
      <c r="VP360" s="1"/>
      <c r="VQ360" s="1"/>
      <c r="VR360" s="1"/>
      <c r="VS360" s="1"/>
      <c r="VT360" s="1"/>
      <c r="VU360" s="1"/>
      <c r="VV360" s="1"/>
      <c r="VW360" s="1"/>
      <c r="VX360" s="1"/>
      <c r="VY360" s="1"/>
      <c r="VZ360" s="1"/>
      <c r="WA360" s="1"/>
      <c r="WB360" s="1"/>
      <c r="WC360" s="1"/>
      <c r="WD360" s="1"/>
      <c r="WE360" s="1"/>
      <c r="WF360" s="1"/>
      <c r="WG360" s="1"/>
      <c r="WH360" s="1"/>
      <c r="WI360" s="1"/>
      <c r="WJ360" s="1"/>
      <c r="WK360" s="1"/>
      <c r="WL360" s="1"/>
      <c r="WM360" s="1"/>
      <c r="WN360" s="1"/>
      <c r="WO360" s="1"/>
      <c r="WP360" s="1"/>
      <c r="WQ360" s="1"/>
      <c r="WR360" s="1"/>
      <c r="WS360" s="1"/>
      <c r="WT360" s="1"/>
      <c r="WU360" s="1"/>
      <c r="WV360" s="1"/>
      <c r="WW360" s="1"/>
      <c r="WX360" s="1"/>
      <c r="WY360" s="1"/>
      <c r="WZ360" s="1"/>
      <c r="XA360" s="1"/>
      <c r="XB360" s="1"/>
      <c r="XC360" s="1"/>
      <c r="XD360" s="1"/>
      <c r="XE360" s="1"/>
      <c r="XF360" s="1"/>
      <c r="XG360" s="1"/>
      <c r="XH360" s="1"/>
      <c r="XI360" s="1"/>
      <c r="XJ360" s="1"/>
      <c r="XK360" s="1"/>
      <c r="XL360" s="1"/>
      <c r="XM360" s="1"/>
      <c r="XN360" s="1"/>
      <c r="XO360" s="1"/>
      <c r="XP360" s="1"/>
      <c r="XQ360" s="1"/>
      <c r="XR360" s="1"/>
      <c r="XS360" s="1"/>
      <c r="XT360" s="1"/>
      <c r="XU360" s="1"/>
      <c r="XV360" s="1"/>
      <c r="XW360" s="1"/>
      <c r="XX360" s="1"/>
      <c r="XY360" s="1"/>
      <c r="XZ360" s="1"/>
      <c r="YA360" s="1"/>
      <c r="YB360" s="1"/>
      <c r="YC360" s="1"/>
      <c r="YD360" s="1"/>
      <c r="YE360" s="1"/>
      <c r="YF360" s="1"/>
      <c r="YG360" s="1"/>
      <c r="YH360" s="1"/>
      <c r="YI360" s="1"/>
      <c r="YJ360" s="1"/>
      <c r="YK360" s="1"/>
      <c r="YL360" s="1"/>
      <c r="YM360" s="1"/>
      <c r="YN360" s="1"/>
      <c r="YO360" s="1"/>
      <c r="YP360" s="1"/>
      <c r="YQ360" s="1"/>
      <c r="YR360" s="1"/>
      <c r="YS360" s="1"/>
      <c r="YT360" s="1"/>
      <c r="YU360" s="1"/>
      <c r="YV360" s="1"/>
      <c r="YW360" s="1"/>
      <c r="YX360" s="1"/>
      <c r="YY360" s="1"/>
      <c r="YZ360" s="1"/>
      <c r="ZA360" s="1"/>
      <c r="ZB360" s="1"/>
      <c r="ZC360" s="1"/>
      <c r="ZD360" s="1"/>
      <c r="ZE360" s="1"/>
      <c r="ZF360" s="1"/>
      <c r="ZG360" s="1"/>
      <c r="ZH360" s="1"/>
      <c r="ZI360" s="1"/>
      <c r="ZJ360" s="1"/>
      <c r="ZK360" s="1"/>
      <c r="ZL360" s="1"/>
      <c r="ZM360" s="1"/>
      <c r="ZN360" s="1"/>
      <c r="ZO360" s="1"/>
      <c r="ZP360" s="1"/>
      <c r="ZQ360" s="1"/>
      <c r="ZR360" s="1"/>
      <c r="ZS360" s="1"/>
      <c r="ZT360" s="1"/>
      <c r="ZU360" s="1"/>
      <c r="ZV360" s="1"/>
      <c r="ZW360" s="1"/>
      <c r="ZX360" s="1"/>
      <c r="ZY360" s="1"/>
      <c r="ZZ360" s="1"/>
      <c r="AAA360" s="1"/>
      <c r="AAB360" s="1"/>
      <c r="AAC360" s="1"/>
      <c r="AAD360" s="1"/>
      <c r="AAE360" s="1"/>
      <c r="AAF360" s="1"/>
      <c r="AAG360" s="1"/>
      <c r="AAH360" s="1"/>
      <c r="AAI360" s="1"/>
      <c r="AAJ360" s="1"/>
      <c r="AAK360" s="1"/>
      <c r="AAL360" s="1"/>
      <c r="AAM360" s="1"/>
      <c r="AAN360" s="1"/>
      <c r="AAO360" s="1"/>
      <c r="AAP360" s="1"/>
      <c r="AAQ360" s="1"/>
      <c r="AAR360" s="1"/>
      <c r="AAS360" s="1"/>
      <c r="AAT360" s="1"/>
      <c r="AAU360" s="1"/>
      <c r="AAV360" s="1"/>
      <c r="AAW360" s="1"/>
      <c r="AAX360" s="1"/>
      <c r="AAY360" s="1"/>
      <c r="AAZ360" s="1"/>
      <c r="ABA360" s="1"/>
      <c r="ABB360" s="1"/>
      <c r="ABC360" s="1"/>
      <c r="ABD360" s="1"/>
      <c r="ABE360" s="1"/>
      <c r="ABF360" s="1"/>
      <c r="ABG360" s="1"/>
      <c r="ABH360" s="1"/>
      <c r="ABI360" s="1"/>
      <c r="ABJ360" s="1"/>
      <c r="ABK360" s="1"/>
      <c r="ABL360" s="1"/>
      <c r="ABM360" s="1"/>
      <c r="ABN360" s="1"/>
      <c r="ABO360" s="1"/>
      <c r="ABP360" s="1"/>
      <c r="ABQ360" s="1"/>
      <c r="ABR360" s="1"/>
      <c r="ABS360" s="1"/>
      <c r="ABT360" s="1"/>
      <c r="ABU360" s="1"/>
      <c r="ABV360" s="1"/>
      <c r="ABW360" s="1"/>
      <c r="ABX360" s="1"/>
      <c r="ABY360" s="1"/>
      <c r="ABZ360" s="1"/>
      <c r="ACA360" s="1"/>
      <c r="ACB360" s="1"/>
      <c r="ACC360" s="1"/>
      <c r="ACD360" s="1"/>
      <c r="ACE360" s="1"/>
      <c r="ACF360" s="1"/>
      <c r="ACG360" s="1"/>
      <c r="ACH360" s="1"/>
      <c r="ACI360" s="1"/>
      <c r="ACJ360" s="1"/>
      <c r="ACK360" s="1"/>
      <c r="ACL360" s="1"/>
      <c r="ACM360" s="1"/>
      <c r="ACN360" s="1"/>
      <c r="ACO360" s="1"/>
      <c r="ACP360" s="1"/>
      <c r="ACQ360" s="1"/>
      <c r="ACR360" s="1"/>
      <c r="ACS360" s="1"/>
      <c r="ACT360" s="1"/>
      <c r="ACU360" s="1"/>
      <c r="ACV360" s="1"/>
      <c r="ACW360" s="1"/>
      <c r="ACX360" s="1"/>
      <c r="ACY360" s="1"/>
      <c r="ACZ360" s="1"/>
      <c r="ADA360" s="1"/>
      <c r="ADB360" s="1"/>
      <c r="ADC360" s="1"/>
      <c r="ADD360" s="1"/>
      <c r="ADE360" s="1"/>
      <c r="ADF360" s="1"/>
      <c r="ADG360" s="1"/>
      <c r="ADH360" s="1"/>
      <c r="ADI360" s="1"/>
      <c r="ADJ360" s="1"/>
      <c r="ADK360" s="1"/>
      <c r="ADL360" s="1"/>
      <c r="ADM360" s="1"/>
      <c r="ADN360" s="1"/>
      <c r="ADO360" s="1"/>
      <c r="ADP360" s="1"/>
      <c r="ADQ360" s="1"/>
      <c r="ADR360" s="1"/>
      <c r="ADS360" s="1"/>
      <c r="ADT360" s="1"/>
      <c r="ADU360" s="1"/>
      <c r="ADV360" s="1"/>
      <c r="ADW360" s="1"/>
      <c r="ADX360" s="1"/>
      <c r="ADY360" s="1"/>
      <c r="ADZ360" s="1"/>
      <c r="AEA360" s="1"/>
      <c r="AEB360" s="1"/>
      <c r="AEC360" s="1"/>
      <c r="AED360" s="1"/>
      <c r="AEE360" s="1"/>
      <c r="AEF360" s="1"/>
      <c r="AEG360" s="1"/>
      <c r="AEH360" s="1"/>
      <c r="AEI360" s="1"/>
      <c r="AEJ360" s="1"/>
      <c r="AEK360" s="1"/>
      <c r="AEL360" s="1"/>
      <c r="AEM360" s="1"/>
      <c r="AEN360" s="1"/>
      <c r="AEO360" s="1"/>
      <c r="AEP360" s="1"/>
      <c r="AEQ360" s="1"/>
      <c r="AER360" s="1"/>
      <c r="AES360" s="1"/>
      <c r="AET360" s="1"/>
      <c r="AEU360" s="1"/>
      <c r="AEV360" s="1"/>
      <c r="AEW360" s="1"/>
      <c r="AEX360" s="1"/>
      <c r="AEY360" s="1"/>
      <c r="AEZ360" s="1"/>
      <c r="AFA360" s="1"/>
      <c r="AFB360" s="1"/>
      <c r="AFC360" s="1"/>
      <c r="AFD360" s="1"/>
      <c r="AFE360" s="1"/>
      <c r="AFF360" s="1"/>
      <c r="AFG360" s="1"/>
      <c r="AFH360" s="1"/>
      <c r="AFI360" s="1"/>
      <c r="AFJ360" s="1"/>
      <c r="AFK360" s="1"/>
      <c r="AFL360" s="1"/>
      <c r="AFM360" s="1"/>
      <c r="AFN360" s="1"/>
      <c r="AFO360" s="1"/>
      <c r="AFP360" s="1"/>
      <c r="AFQ360" s="1"/>
      <c r="AFR360" s="1"/>
      <c r="AFS360" s="1"/>
      <c r="AFT360" s="1"/>
      <c r="AFU360" s="1"/>
      <c r="AFV360" s="1"/>
      <c r="AFW360" s="1"/>
      <c r="AFX360" s="1"/>
      <c r="AFY360" s="1"/>
      <c r="AFZ360" s="1"/>
      <c r="AGA360" s="1"/>
      <c r="AGB360" s="1"/>
      <c r="AGC360" s="1"/>
      <c r="AGD360" s="1"/>
      <c r="AGE360" s="1"/>
      <c r="AGF360" s="1"/>
      <c r="AGG360" s="1"/>
      <c r="AGH360" s="1"/>
      <c r="AGI360" s="1"/>
      <c r="AGJ360" s="1"/>
      <c r="AGK360" s="1"/>
      <c r="AGL360" s="1"/>
      <c r="AGM360" s="1"/>
      <c r="AGN360" s="1"/>
      <c r="AGO360" s="1"/>
      <c r="AGP360" s="1"/>
      <c r="AGQ360" s="1"/>
      <c r="AGR360" s="1"/>
      <c r="AGS360" s="1"/>
      <c r="AGT360" s="1"/>
      <c r="AGU360" s="1"/>
      <c r="AGV360" s="1"/>
      <c r="AGW360" s="1"/>
      <c r="AGX360" s="1"/>
      <c r="AGY360" s="1"/>
      <c r="AGZ360" s="1"/>
      <c r="AHA360" s="1"/>
      <c r="AHB360" s="1"/>
      <c r="AHC360" s="1"/>
      <c r="AHD360" s="1"/>
      <c r="AHE360" s="1"/>
      <c r="AHF360" s="1"/>
      <c r="AHG360" s="1"/>
      <c r="AHH360" s="1"/>
      <c r="AHI360" s="1"/>
      <c r="AHJ360" s="1"/>
      <c r="AHK360" s="1"/>
      <c r="AHL360" s="1"/>
      <c r="AHM360" s="1"/>
      <c r="AHN360" s="1"/>
      <c r="AHO360" s="1"/>
      <c r="AHP360" s="1"/>
      <c r="AHQ360" s="1"/>
      <c r="AHR360" s="1"/>
      <c r="AHS360" s="1"/>
      <c r="AHT360" s="1"/>
      <c r="AHU360" s="1"/>
      <c r="AHV360" s="1"/>
      <c r="AHW360" s="1"/>
      <c r="AHX360" s="1"/>
      <c r="AHY360" s="1"/>
      <c r="AHZ360" s="1"/>
      <c r="AIA360" s="1"/>
      <c r="AIB360" s="1"/>
      <c r="AIC360" s="1"/>
      <c r="AID360" s="1"/>
      <c r="AIE360" s="1"/>
      <c r="AIF360" s="1"/>
      <c r="AIG360" s="1"/>
      <c r="AIH360" s="1"/>
      <c r="AII360" s="1"/>
      <c r="AIJ360" s="1"/>
      <c r="AIK360" s="1"/>
      <c r="AIL360" s="1"/>
      <c r="AIM360" s="1"/>
      <c r="AIN360" s="1"/>
      <c r="AIO360" s="1"/>
      <c r="AIP360" s="1"/>
      <c r="AIQ360" s="1"/>
      <c r="AIR360" s="1"/>
      <c r="AIS360" s="1"/>
      <c r="AIT360" s="1"/>
      <c r="AIU360" s="1"/>
      <c r="AIV360" s="1"/>
      <c r="AIW360" s="1"/>
      <c r="AIX360" s="1"/>
      <c r="AIY360" s="1"/>
      <c r="AIZ360" s="1"/>
      <c r="AJA360" s="1"/>
      <c r="AJB360" s="1"/>
      <c r="AJC360" s="1"/>
      <c r="AJD360" s="1"/>
      <c r="AJE360" s="1"/>
      <c r="AJF360" s="1"/>
      <c r="AJG360" s="1"/>
      <c r="AJH360" s="1"/>
      <c r="AJI360" s="1"/>
      <c r="AJJ360" s="1"/>
      <c r="AJK360" s="1"/>
      <c r="AJL360" s="1"/>
      <c r="AJM360" s="1"/>
      <c r="AJN360" s="1"/>
      <c r="AJO360" s="1"/>
      <c r="AJP360" s="1"/>
      <c r="AJQ360" s="1"/>
      <c r="AJR360" s="1"/>
      <c r="AJS360" s="1"/>
      <c r="AJT360" s="1"/>
      <c r="AJU360" s="1"/>
      <c r="AJV360" s="1"/>
      <c r="AJW360" s="1"/>
      <c r="AJX360" s="1"/>
      <c r="AJY360" s="1"/>
      <c r="AJZ360" s="1"/>
      <c r="AKA360" s="1"/>
      <c r="AKB360" s="1"/>
      <c r="AKC360" s="1"/>
      <c r="AKD360" s="1"/>
      <c r="AKE360" s="1"/>
      <c r="AKF360" s="1"/>
      <c r="AKG360" s="1"/>
      <c r="AKH360" s="1"/>
      <c r="AKI360" s="1"/>
      <c r="AKJ360" s="1"/>
      <c r="AKK360" s="1"/>
      <c r="AKL360" s="1"/>
      <c r="AKM360" s="1"/>
      <c r="AKN360" s="1"/>
      <c r="AKO360" s="1"/>
      <c r="AKP360" s="1"/>
      <c r="AKQ360" s="1"/>
      <c r="AKR360" s="1"/>
      <c r="AKS360" s="1"/>
      <c r="AKT360" s="1"/>
      <c r="AKU360" s="1"/>
      <c r="AKV360" s="1"/>
      <c r="AKW360" s="1"/>
      <c r="AKX360" s="1"/>
      <c r="AKY360" s="1"/>
      <c r="AKZ360" s="1"/>
      <c r="ALA360" s="1"/>
      <c r="ALB360" s="1"/>
      <c r="ALC360" s="1"/>
      <c r="ALD360" s="1"/>
      <c r="ALE360" s="1"/>
      <c r="ALF360" s="1"/>
      <c r="ALG360" s="1"/>
      <c r="ALH360" s="1"/>
      <c r="ALI360" s="1"/>
      <c r="ALJ360" s="1"/>
      <c r="ALK360" s="1"/>
      <c r="ALL360" s="1"/>
      <c r="ALM360" s="1"/>
      <c r="ALN360" s="1"/>
      <c r="ALO360" s="1"/>
      <c r="ALP360" s="1"/>
      <c r="ALQ360" s="1"/>
      <c r="ALR360" s="1"/>
      <c r="ALS360" s="1"/>
      <c r="ALT360" s="1"/>
      <c r="ALU360" s="1"/>
      <c r="ALV360" s="1"/>
      <c r="ALW360" s="1"/>
      <c r="ALX360" s="1"/>
      <c r="ALY360" s="1"/>
      <c r="ALZ360" s="1"/>
      <c r="AMA360" s="1"/>
      <c r="AMB360" s="1"/>
      <c r="AMC360" s="1"/>
      <c r="AMD360" s="1"/>
      <c r="AME360" s="1"/>
      <c r="AMF360" s="1"/>
      <c r="AMG360" s="1"/>
      <c r="AMH360" s="1"/>
      <c r="AMI360" s="1"/>
      <c r="AMJ360" s="1"/>
      <c r="AMK360" s="1"/>
      <c r="AML360" s="1"/>
      <c r="AMM360" s="1"/>
      <c r="AMN360" s="1"/>
      <c r="AMO360" s="1"/>
      <c r="AMP360" s="1"/>
      <c r="AMQ360" s="1"/>
      <c r="AMR360" s="1"/>
      <c r="AMS360" s="1"/>
      <c r="AMT360" s="1"/>
      <c r="AMU360" s="1"/>
      <c r="AMV360" s="1"/>
      <c r="AMW360" s="1"/>
      <c r="AMX360" s="1"/>
      <c r="AMY360" s="1"/>
      <c r="AMZ360" s="1"/>
      <c r="ANA360" s="1"/>
      <c r="ANB360" s="1"/>
      <c r="ANC360" s="1"/>
      <c r="AND360" s="1"/>
      <c r="ANE360" s="1"/>
      <c r="ANF360" s="1"/>
      <c r="ANG360" s="1"/>
      <c r="ANH360" s="1"/>
      <c r="ANI360" s="1"/>
      <c r="ANJ360" s="1"/>
      <c r="ANK360" s="1"/>
      <c r="ANL360" s="1"/>
      <c r="ANM360" s="1"/>
      <c r="ANN360" s="1"/>
      <c r="ANO360" s="1"/>
      <c r="ANP360" s="1"/>
      <c r="ANQ360" s="1"/>
      <c r="ANR360" s="1"/>
      <c r="ANS360" s="1"/>
      <c r="ANT360" s="1"/>
      <c r="ANU360" s="1"/>
      <c r="ANV360" s="1"/>
      <c r="ANW360" s="1"/>
      <c r="ANX360" s="1"/>
      <c r="ANY360" s="1"/>
      <c r="ANZ360" s="1"/>
      <c r="AOA360" s="1"/>
      <c r="AOB360" s="1"/>
      <c r="AOC360" s="1"/>
      <c r="AOD360" s="1"/>
      <c r="AOE360" s="1"/>
      <c r="AOF360" s="1"/>
      <c r="AOG360" s="1"/>
      <c r="AOH360" s="1"/>
      <c r="AOI360" s="1"/>
      <c r="AOJ360" s="1"/>
      <c r="AOK360" s="1"/>
      <c r="AOL360" s="1"/>
      <c r="AOM360" s="1"/>
      <c r="AON360" s="1"/>
      <c r="AOO360" s="1"/>
      <c r="AOP360" s="1"/>
      <c r="AOQ360" s="1"/>
      <c r="AOR360" s="1"/>
      <c r="AOS360" s="1"/>
      <c r="AOT360" s="1"/>
      <c r="AOU360" s="1"/>
      <c r="AOV360" s="1"/>
      <c r="AOW360" s="1"/>
      <c r="AOX360" s="1"/>
      <c r="AOY360" s="1"/>
      <c r="AOZ360" s="1"/>
      <c r="APA360" s="1"/>
      <c r="APB360" s="1"/>
      <c r="APC360" s="1"/>
      <c r="APD360" s="1"/>
      <c r="APE360" s="1"/>
      <c r="APF360" s="1"/>
      <c r="APG360" s="1"/>
      <c r="APH360" s="1"/>
      <c r="API360" s="1"/>
      <c r="APJ360" s="1"/>
      <c r="APK360" s="1"/>
      <c r="APL360" s="1"/>
      <c r="APM360" s="1"/>
      <c r="APN360" s="1"/>
      <c r="APO360" s="1"/>
      <c r="APP360" s="1"/>
      <c r="APQ360" s="1"/>
      <c r="APR360" s="1"/>
      <c r="APS360" s="1"/>
      <c r="APT360" s="1"/>
      <c r="APU360" s="1"/>
      <c r="APV360" s="1"/>
      <c r="APW360" s="1"/>
      <c r="APX360" s="1"/>
      <c r="APY360" s="1"/>
      <c r="APZ360" s="1"/>
      <c r="AQA360" s="1"/>
      <c r="AQB360" s="1"/>
      <c r="AQC360" s="1"/>
      <c r="AQD360" s="1"/>
      <c r="AQE360" s="1"/>
      <c r="AQF360" s="1"/>
      <c r="AQG360" s="1"/>
      <c r="AQH360" s="1"/>
      <c r="AQI360" s="1"/>
      <c r="AQJ360" s="1"/>
      <c r="AQK360" s="1"/>
      <c r="AQL360" s="1"/>
      <c r="AQM360" s="1"/>
      <c r="AQN360" s="1"/>
      <c r="AQO360" s="1"/>
      <c r="AQP360" s="1"/>
      <c r="AQQ360" s="1"/>
      <c r="AQR360" s="1"/>
      <c r="AQS360" s="1"/>
      <c r="AQT360" s="1"/>
      <c r="AQU360" s="1"/>
      <c r="AQV360" s="1"/>
      <c r="AQW360" s="1"/>
      <c r="AQX360" s="1"/>
      <c r="AQY360" s="1"/>
      <c r="AQZ360" s="1"/>
      <c r="ARA360" s="1"/>
      <c r="ARB360" s="1"/>
      <c r="ARC360" s="1"/>
      <c r="ARD360" s="1"/>
      <c r="ARE360" s="1"/>
      <c r="ARF360" s="1"/>
      <c r="ARG360" s="1"/>
      <c r="ARH360" s="1"/>
      <c r="ARI360" s="1"/>
      <c r="ARJ360" s="1"/>
      <c r="ARK360" s="1"/>
      <c r="ARL360" s="1"/>
      <c r="ARM360" s="1"/>
      <c r="ARN360" s="1"/>
      <c r="ARO360" s="1"/>
      <c r="ARP360" s="1"/>
      <c r="ARQ360" s="1"/>
      <c r="ARR360" s="1"/>
      <c r="ARS360" s="1"/>
      <c r="ART360" s="1"/>
      <c r="ARU360" s="1"/>
      <c r="ARV360" s="1"/>
      <c r="ARW360" s="1"/>
      <c r="ARX360" s="1"/>
      <c r="ARY360" s="1"/>
      <c r="ARZ360" s="1"/>
      <c r="ASA360" s="1"/>
      <c r="ASB360" s="1"/>
      <c r="ASC360" s="1"/>
      <c r="ASD360" s="1"/>
      <c r="ASE360" s="1"/>
      <c r="ASF360" s="1"/>
      <c r="ASG360" s="1"/>
      <c r="ASH360" s="1"/>
      <c r="ASI360" s="1"/>
      <c r="ASJ360" s="1"/>
      <c r="ASK360" s="1"/>
      <c r="ASL360" s="1"/>
      <c r="ASM360" s="1"/>
      <c r="ASN360" s="1"/>
      <c r="ASO360" s="1"/>
      <c r="ASP360" s="1"/>
      <c r="ASQ360" s="1"/>
      <c r="ASR360" s="1"/>
      <c r="ASS360" s="1"/>
      <c r="AST360" s="1"/>
      <c r="ASU360" s="1"/>
      <c r="ASV360" s="1"/>
      <c r="ASW360" s="1"/>
      <c r="ASX360" s="1"/>
      <c r="ASY360" s="1"/>
      <c r="ASZ360" s="1"/>
      <c r="ATA360" s="1"/>
      <c r="ATB360" s="1"/>
      <c r="ATC360" s="1"/>
      <c r="ATD360" s="1"/>
      <c r="ATE360" s="1"/>
      <c r="ATF360" s="1"/>
      <c r="ATG360" s="1"/>
      <c r="ATH360" s="1"/>
      <c r="ATI360" s="1"/>
      <c r="ATJ360" s="1"/>
      <c r="ATK360" s="1"/>
      <c r="ATL360" s="1"/>
      <c r="ATM360" s="1"/>
      <c r="ATN360" s="1"/>
      <c r="ATO360" s="1"/>
      <c r="ATP360" s="1"/>
      <c r="ATQ360" s="1"/>
      <c r="ATR360" s="1"/>
      <c r="ATS360" s="1"/>
      <c r="ATT360" s="1"/>
      <c r="ATU360" s="1"/>
      <c r="ATV360" s="1"/>
      <c r="ATW360" s="1"/>
      <c r="ATX360" s="1"/>
      <c r="ATY360" s="1"/>
      <c r="ATZ360" s="1"/>
      <c r="AUA360" s="1"/>
      <c r="AUB360" s="1"/>
      <c r="AUC360" s="1"/>
      <c r="AUD360" s="1"/>
      <c r="AUE360" s="1"/>
      <c r="AUF360" s="1"/>
      <c r="AUG360" s="1"/>
      <c r="AUH360" s="1"/>
      <c r="AUI360" s="1"/>
      <c r="AUJ360" s="1"/>
      <c r="AUK360" s="1"/>
      <c r="AUL360" s="1"/>
      <c r="AUM360" s="1"/>
      <c r="AUN360" s="1"/>
      <c r="AUO360" s="1"/>
      <c r="AUP360" s="1"/>
      <c r="AUQ360" s="1"/>
      <c r="AUR360" s="1"/>
      <c r="AUS360" s="1"/>
      <c r="AUT360" s="1"/>
      <c r="AUU360" s="1"/>
      <c r="AUV360" s="1"/>
      <c r="AUW360" s="1"/>
      <c r="AUX360" s="1"/>
      <c r="AUY360" s="1"/>
      <c r="AUZ360" s="1"/>
      <c r="AVA360" s="1"/>
      <c r="AVB360" s="1"/>
      <c r="AVC360" s="1"/>
      <c r="AVD360" s="1"/>
      <c r="AVE360" s="1"/>
      <c r="AVF360" s="1"/>
      <c r="AVG360" s="1"/>
      <c r="AVH360" s="1"/>
      <c r="AVI360" s="1"/>
      <c r="AVJ360" s="1"/>
      <c r="AVK360" s="1"/>
      <c r="AVL360" s="1"/>
      <c r="AVM360" s="1"/>
      <c r="AVN360" s="1"/>
      <c r="AVO360" s="1"/>
      <c r="AVP360" s="1"/>
      <c r="AVQ360" s="1"/>
      <c r="AVR360" s="1"/>
      <c r="AVS360" s="1"/>
      <c r="AVT360" s="1"/>
      <c r="AVU360" s="1"/>
      <c r="AVV360" s="1"/>
      <c r="AVW360" s="1"/>
      <c r="AVX360" s="1"/>
      <c r="AVY360" s="1"/>
      <c r="AVZ360" s="1"/>
      <c r="AWA360" s="1"/>
      <c r="AWB360" s="1"/>
      <c r="AWC360" s="1"/>
      <c r="AWD360" s="1"/>
      <c r="AWE360" s="1"/>
      <c r="AWF360" s="1"/>
      <c r="AWG360" s="1"/>
      <c r="AWH360" s="1"/>
      <c r="AWI360" s="1"/>
      <c r="AWJ360" s="1"/>
      <c r="AWK360" s="1"/>
      <c r="AWL360" s="1"/>
      <c r="AWM360" s="1"/>
      <c r="AWN360" s="1"/>
      <c r="AWO360" s="1"/>
      <c r="AWP360" s="1"/>
      <c r="AWQ360" s="1"/>
      <c r="AWR360" s="1"/>
      <c r="AWS360" s="1"/>
      <c r="AWT360" s="1"/>
      <c r="AWU360" s="1"/>
      <c r="AWV360" s="1"/>
      <c r="AWW360" s="1"/>
      <c r="AWX360" s="1"/>
      <c r="AWY360" s="1"/>
      <c r="AWZ360" s="1"/>
      <c r="AXA360" s="1"/>
      <c r="AXB360" s="1"/>
      <c r="AXC360" s="1"/>
      <c r="AXD360" s="1"/>
      <c r="AXE360" s="1"/>
      <c r="AXF360" s="1"/>
      <c r="AXG360" s="1"/>
      <c r="AXH360" s="1"/>
      <c r="AXI360" s="1"/>
      <c r="AXJ360" s="1"/>
      <c r="AXK360" s="1"/>
      <c r="AXL360" s="1"/>
      <c r="AXM360" s="1"/>
      <c r="AXN360" s="1"/>
      <c r="AXO360" s="1"/>
      <c r="AXP360" s="1"/>
      <c r="AXQ360" s="1"/>
      <c r="AXR360" s="1"/>
      <c r="AXS360" s="1"/>
      <c r="AXT360" s="1"/>
      <c r="AXU360" s="1"/>
      <c r="AXV360" s="1"/>
      <c r="AXW360" s="1"/>
      <c r="AXX360" s="1"/>
      <c r="AXY360" s="1"/>
      <c r="AXZ360" s="1"/>
      <c r="AYA360" s="1"/>
      <c r="AYB360" s="1"/>
      <c r="AYC360" s="1"/>
      <c r="AYD360" s="1"/>
      <c r="AYE360" s="1"/>
      <c r="AYF360" s="1"/>
      <c r="AYG360" s="1"/>
      <c r="AYH360" s="1"/>
      <c r="AYI360" s="1"/>
      <c r="AYJ360" s="1"/>
      <c r="AYK360" s="1"/>
      <c r="AYL360" s="1"/>
      <c r="AYM360" s="1"/>
      <c r="AYN360" s="1"/>
      <c r="AYO360" s="1"/>
      <c r="AYP360" s="1"/>
      <c r="AYQ360" s="1"/>
      <c r="AYR360" s="1"/>
      <c r="AYS360" s="1"/>
      <c r="AYT360" s="1"/>
      <c r="AYU360" s="1"/>
      <c r="AYV360" s="1"/>
      <c r="AYW360" s="1"/>
      <c r="AYX360" s="1"/>
      <c r="AYY360" s="1"/>
      <c r="AYZ360" s="1"/>
      <c r="AZA360" s="1"/>
      <c r="AZB360" s="1"/>
      <c r="AZC360" s="1"/>
      <c r="AZD360" s="1"/>
      <c r="AZE360" s="1"/>
      <c r="AZF360" s="1"/>
      <c r="AZG360" s="1"/>
      <c r="AZH360" s="1"/>
      <c r="AZI360" s="1"/>
      <c r="AZJ360" s="1"/>
      <c r="AZK360" s="1"/>
      <c r="AZL360" s="1"/>
      <c r="AZM360" s="1"/>
      <c r="AZN360" s="1"/>
      <c r="AZO360" s="1"/>
      <c r="AZP360" s="1"/>
      <c r="AZQ360" s="1"/>
      <c r="AZR360" s="1"/>
      <c r="AZS360" s="1"/>
      <c r="AZT360" s="1"/>
      <c r="AZU360" s="1"/>
      <c r="AZV360" s="1"/>
      <c r="AZW360" s="1"/>
      <c r="AZX360" s="1"/>
      <c r="AZY360" s="1"/>
      <c r="AZZ360" s="1"/>
      <c r="BAA360" s="1"/>
      <c r="BAB360" s="1"/>
      <c r="BAC360" s="1"/>
      <c r="BAD360" s="1"/>
      <c r="BAE360" s="1"/>
      <c r="BAF360" s="1"/>
      <c r="BAG360" s="1"/>
      <c r="BAH360" s="1"/>
      <c r="BAI360" s="1"/>
      <c r="BAJ360" s="1"/>
      <c r="BAK360" s="1"/>
      <c r="BAL360" s="1"/>
      <c r="BAM360" s="1"/>
      <c r="BAN360" s="1"/>
      <c r="BAO360" s="1"/>
      <c r="BAP360" s="1"/>
      <c r="BAQ360" s="1"/>
      <c r="BAR360" s="1"/>
      <c r="BAS360" s="1"/>
      <c r="BAT360" s="1"/>
      <c r="BAU360" s="1"/>
      <c r="BAV360" s="1"/>
      <c r="BAW360" s="1"/>
      <c r="BAX360" s="1"/>
      <c r="BAY360" s="1"/>
      <c r="BAZ360" s="1"/>
      <c r="BBA360" s="1"/>
      <c r="BBB360" s="1"/>
      <c r="BBC360" s="1"/>
      <c r="BBD360" s="1"/>
      <c r="BBE360" s="1"/>
      <c r="BBF360" s="1"/>
      <c r="BBG360" s="1"/>
      <c r="BBH360" s="1"/>
      <c r="BBI360" s="1"/>
      <c r="BBJ360" s="1"/>
      <c r="BBK360" s="1"/>
      <c r="BBL360" s="1"/>
      <c r="BBM360" s="1"/>
      <c r="BBN360" s="1"/>
      <c r="BBO360" s="1"/>
      <c r="BBP360" s="1"/>
      <c r="BBQ360" s="1"/>
      <c r="BBR360" s="1"/>
      <c r="BBS360" s="1"/>
      <c r="BBT360" s="1"/>
      <c r="BBU360" s="1"/>
      <c r="BBV360" s="1"/>
      <c r="BBW360" s="1"/>
      <c r="BBX360" s="1"/>
      <c r="BBY360" s="1"/>
      <c r="BBZ360" s="1"/>
      <c r="BCA360" s="1"/>
      <c r="BCB360" s="1"/>
      <c r="BCC360" s="1"/>
      <c r="BCD360" s="1"/>
      <c r="BCE360" s="1"/>
      <c r="BCF360" s="1"/>
      <c r="BCG360" s="1"/>
      <c r="BCH360" s="1"/>
      <c r="BCI360" s="1"/>
      <c r="BCJ360" s="1"/>
      <c r="BCK360" s="1"/>
      <c r="BCL360" s="1"/>
      <c r="BCM360" s="1"/>
      <c r="BCN360" s="1"/>
      <c r="BCO360" s="1"/>
      <c r="BCP360" s="1"/>
      <c r="BCQ360" s="1"/>
      <c r="BCR360" s="1"/>
      <c r="BCS360" s="1"/>
      <c r="BCT360" s="1"/>
      <c r="BCU360" s="1"/>
      <c r="BCV360" s="1"/>
      <c r="BCW360" s="1"/>
      <c r="BCX360" s="1"/>
      <c r="BCY360" s="1"/>
      <c r="BCZ360" s="1"/>
      <c r="BDA360" s="1"/>
      <c r="BDB360" s="1"/>
      <c r="BDC360" s="1"/>
      <c r="BDD360" s="1"/>
      <c r="BDE360" s="1"/>
      <c r="BDF360" s="1"/>
      <c r="BDG360" s="1"/>
      <c r="BDH360" s="1"/>
      <c r="BDI360" s="1"/>
      <c r="BDJ360" s="1"/>
      <c r="BDK360" s="1"/>
      <c r="BDL360" s="1"/>
    </row>
    <row r="361" spans="1:1468" s="10" customFormat="1" x14ac:dyDescent="0.2">
      <c r="B361" s="10" t="s">
        <v>38</v>
      </c>
      <c r="C361" s="10">
        <v>24000</v>
      </c>
      <c r="E361" s="2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  <c r="OV361" s="1"/>
      <c r="OW361" s="1"/>
      <c r="OX361" s="1"/>
      <c r="OY361" s="1"/>
      <c r="OZ361" s="1"/>
      <c r="PA361" s="1"/>
      <c r="PB361" s="1"/>
      <c r="PC361" s="1"/>
      <c r="PD361" s="1"/>
      <c r="PE361" s="1"/>
      <c r="PF361" s="1"/>
      <c r="PG361" s="1"/>
      <c r="PH361" s="1"/>
      <c r="PI361" s="1"/>
      <c r="PJ361" s="1"/>
      <c r="PK361" s="1"/>
      <c r="PL361" s="1"/>
      <c r="PM361" s="1"/>
      <c r="PN361" s="1"/>
      <c r="PO361" s="1"/>
      <c r="PP361" s="1"/>
      <c r="PQ361" s="1"/>
      <c r="PR361" s="1"/>
      <c r="PS361" s="1"/>
      <c r="PT361" s="1"/>
      <c r="PU361" s="1"/>
      <c r="PV361" s="1"/>
      <c r="PW361" s="1"/>
      <c r="PX361" s="1"/>
      <c r="PY361" s="1"/>
      <c r="PZ361" s="1"/>
      <c r="QA361" s="1"/>
      <c r="QB361" s="1"/>
      <c r="QC361" s="1"/>
      <c r="QD361" s="1"/>
      <c r="QE361" s="1"/>
      <c r="QF361" s="1"/>
      <c r="QG361" s="1"/>
      <c r="QH361" s="1"/>
      <c r="QI361" s="1"/>
      <c r="QJ361" s="1"/>
      <c r="QK361" s="1"/>
      <c r="QL361" s="1"/>
      <c r="QM361" s="1"/>
      <c r="QN361" s="1"/>
      <c r="QO361" s="1"/>
      <c r="QP361" s="1"/>
      <c r="QQ361" s="1"/>
      <c r="QR361" s="1"/>
      <c r="QS361" s="1"/>
      <c r="QT361" s="1"/>
      <c r="QU361" s="1"/>
      <c r="QV361" s="1"/>
      <c r="QW361" s="1"/>
      <c r="QX361" s="1"/>
      <c r="QY361" s="1"/>
      <c r="QZ361" s="1"/>
      <c r="RA361" s="1"/>
      <c r="RB361" s="1"/>
      <c r="RC361" s="1"/>
      <c r="RD361" s="1"/>
      <c r="RE361" s="1"/>
      <c r="RF361" s="1"/>
      <c r="RG361" s="1"/>
      <c r="RH361" s="1"/>
      <c r="RI361" s="1"/>
      <c r="RJ361" s="1"/>
      <c r="RK361" s="1"/>
      <c r="RL361" s="1"/>
      <c r="RM361" s="1"/>
      <c r="RN361" s="1"/>
      <c r="RO361" s="1"/>
      <c r="RP361" s="1"/>
      <c r="RQ361" s="1"/>
      <c r="RR361" s="1"/>
      <c r="RS361" s="1"/>
      <c r="RT361" s="1"/>
      <c r="RU361" s="1"/>
      <c r="RV361" s="1"/>
      <c r="RW361" s="1"/>
      <c r="RX361" s="1"/>
      <c r="RY361" s="1"/>
      <c r="RZ361" s="1"/>
      <c r="SA361" s="1"/>
      <c r="SB361" s="1"/>
      <c r="SC361" s="1"/>
      <c r="SD361" s="1"/>
      <c r="SE361" s="1"/>
      <c r="SF361" s="1"/>
      <c r="SG361" s="1"/>
      <c r="SH361" s="1"/>
      <c r="SI361" s="1"/>
      <c r="SJ361" s="1"/>
      <c r="SK361" s="1"/>
      <c r="SL361" s="1"/>
      <c r="SM361" s="1"/>
      <c r="SN361" s="1"/>
      <c r="SO361" s="1"/>
      <c r="SP361" s="1"/>
      <c r="SQ361" s="1"/>
      <c r="SR361" s="1"/>
      <c r="SS361" s="1"/>
      <c r="ST361" s="1"/>
      <c r="SU361" s="1"/>
      <c r="SV361" s="1"/>
      <c r="SW361" s="1"/>
      <c r="SX361" s="1"/>
      <c r="SY361" s="1"/>
      <c r="SZ361" s="1"/>
      <c r="TA361" s="1"/>
      <c r="TB361" s="1"/>
      <c r="TC361" s="1"/>
      <c r="TD361" s="1"/>
      <c r="TE361" s="1"/>
      <c r="TF361" s="1"/>
      <c r="TG361" s="1"/>
      <c r="TH361" s="1"/>
      <c r="TI361" s="1"/>
      <c r="TJ361" s="1"/>
      <c r="TK361" s="1"/>
      <c r="TL361" s="1"/>
      <c r="TM361" s="1"/>
      <c r="TN361" s="1"/>
      <c r="TO361" s="1"/>
      <c r="TP361" s="1"/>
      <c r="TQ361" s="1"/>
      <c r="TR361" s="1"/>
      <c r="TS361" s="1"/>
      <c r="TT361" s="1"/>
      <c r="TU361" s="1"/>
      <c r="TV361" s="1"/>
      <c r="TW361" s="1"/>
      <c r="TX361" s="1"/>
      <c r="TY361" s="1"/>
      <c r="TZ361" s="1"/>
      <c r="UA361" s="1"/>
      <c r="UB361" s="1"/>
      <c r="UC361" s="1"/>
      <c r="UD361" s="1"/>
      <c r="UE361" s="1"/>
      <c r="UF361" s="1"/>
      <c r="UG361" s="1"/>
      <c r="UH361" s="1"/>
      <c r="UI361" s="1"/>
      <c r="UJ361" s="1"/>
      <c r="UK361" s="1"/>
      <c r="UL361" s="1"/>
      <c r="UM361" s="1"/>
      <c r="UN361" s="1"/>
      <c r="UO361" s="1"/>
      <c r="UP361" s="1"/>
      <c r="UQ361" s="1"/>
      <c r="UR361" s="1"/>
      <c r="US361" s="1"/>
      <c r="UT361" s="1"/>
      <c r="UU361" s="1"/>
      <c r="UV361" s="1"/>
      <c r="UW361" s="1"/>
      <c r="UX361" s="1"/>
      <c r="UY361" s="1"/>
      <c r="UZ361" s="1"/>
      <c r="VA361" s="1"/>
      <c r="VB361" s="1"/>
      <c r="VC361" s="1"/>
      <c r="VD361" s="1"/>
      <c r="VE361" s="1"/>
      <c r="VF361" s="1"/>
      <c r="VG361" s="1"/>
      <c r="VH361" s="1"/>
      <c r="VI361" s="1"/>
      <c r="VJ361" s="1"/>
      <c r="VK361" s="1"/>
      <c r="VL361" s="1"/>
      <c r="VM361" s="1"/>
      <c r="VN361" s="1"/>
      <c r="VO361" s="1"/>
      <c r="VP361" s="1"/>
      <c r="VQ361" s="1"/>
      <c r="VR361" s="1"/>
      <c r="VS361" s="1"/>
      <c r="VT361" s="1"/>
      <c r="VU361" s="1"/>
      <c r="VV361" s="1"/>
      <c r="VW361" s="1"/>
      <c r="VX361" s="1"/>
      <c r="VY361" s="1"/>
      <c r="VZ361" s="1"/>
      <c r="WA361" s="1"/>
      <c r="WB361" s="1"/>
      <c r="WC361" s="1"/>
      <c r="WD361" s="1"/>
      <c r="WE361" s="1"/>
      <c r="WF361" s="1"/>
      <c r="WG361" s="1"/>
      <c r="WH361" s="1"/>
      <c r="WI361" s="1"/>
      <c r="WJ361" s="1"/>
      <c r="WK361" s="1"/>
      <c r="WL361" s="1"/>
      <c r="WM361" s="1"/>
      <c r="WN361" s="1"/>
      <c r="WO361" s="1"/>
      <c r="WP361" s="1"/>
      <c r="WQ361" s="1"/>
      <c r="WR361" s="1"/>
      <c r="WS361" s="1"/>
      <c r="WT361" s="1"/>
      <c r="WU361" s="1"/>
      <c r="WV361" s="1"/>
      <c r="WW361" s="1"/>
      <c r="WX361" s="1"/>
      <c r="WY361" s="1"/>
      <c r="WZ361" s="1"/>
      <c r="XA361" s="1"/>
      <c r="XB361" s="1"/>
      <c r="XC361" s="1"/>
      <c r="XD361" s="1"/>
      <c r="XE361" s="1"/>
      <c r="XF361" s="1"/>
      <c r="XG361" s="1"/>
      <c r="XH361" s="1"/>
      <c r="XI361" s="1"/>
      <c r="XJ361" s="1"/>
      <c r="XK361" s="1"/>
      <c r="XL361" s="1"/>
      <c r="XM361" s="1"/>
      <c r="XN361" s="1"/>
      <c r="XO361" s="1"/>
      <c r="XP361" s="1"/>
      <c r="XQ361" s="1"/>
      <c r="XR361" s="1"/>
      <c r="XS361" s="1"/>
      <c r="XT361" s="1"/>
      <c r="XU361" s="1"/>
      <c r="XV361" s="1"/>
      <c r="XW361" s="1"/>
      <c r="XX361" s="1"/>
      <c r="XY361" s="1"/>
      <c r="XZ361" s="1"/>
      <c r="YA361" s="1"/>
      <c r="YB361" s="1"/>
      <c r="YC361" s="1"/>
      <c r="YD361" s="1"/>
      <c r="YE361" s="1"/>
      <c r="YF361" s="1"/>
      <c r="YG361" s="1"/>
      <c r="YH361" s="1"/>
      <c r="YI361" s="1"/>
      <c r="YJ361" s="1"/>
      <c r="YK361" s="1"/>
      <c r="YL361" s="1"/>
      <c r="YM361" s="1"/>
      <c r="YN361" s="1"/>
      <c r="YO361" s="1"/>
      <c r="YP361" s="1"/>
      <c r="YQ361" s="1"/>
      <c r="YR361" s="1"/>
      <c r="YS361" s="1"/>
      <c r="YT361" s="1"/>
      <c r="YU361" s="1"/>
      <c r="YV361" s="1"/>
      <c r="YW361" s="1"/>
      <c r="YX361" s="1"/>
      <c r="YY361" s="1"/>
      <c r="YZ361" s="1"/>
      <c r="ZA361" s="1"/>
      <c r="ZB361" s="1"/>
      <c r="ZC361" s="1"/>
      <c r="ZD361" s="1"/>
      <c r="ZE361" s="1"/>
      <c r="ZF361" s="1"/>
      <c r="ZG361" s="1"/>
      <c r="ZH361" s="1"/>
      <c r="ZI361" s="1"/>
      <c r="ZJ361" s="1"/>
      <c r="ZK361" s="1"/>
      <c r="ZL361" s="1"/>
      <c r="ZM361" s="1"/>
      <c r="ZN361" s="1"/>
      <c r="ZO361" s="1"/>
      <c r="ZP361" s="1"/>
      <c r="ZQ361" s="1"/>
      <c r="ZR361" s="1"/>
      <c r="ZS361" s="1"/>
      <c r="ZT361" s="1"/>
      <c r="ZU361" s="1"/>
      <c r="ZV361" s="1"/>
      <c r="ZW361" s="1"/>
      <c r="ZX361" s="1"/>
      <c r="ZY361" s="1"/>
      <c r="ZZ361" s="1"/>
      <c r="AAA361" s="1"/>
      <c r="AAB361" s="1"/>
      <c r="AAC361" s="1"/>
      <c r="AAD361" s="1"/>
      <c r="AAE361" s="1"/>
      <c r="AAF361" s="1"/>
      <c r="AAG361" s="1"/>
      <c r="AAH361" s="1"/>
      <c r="AAI361" s="1"/>
      <c r="AAJ361" s="1"/>
      <c r="AAK361" s="1"/>
      <c r="AAL361" s="1"/>
      <c r="AAM361" s="1"/>
      <c r="AAN361" s="1"/>
      <c r="AAO361" s="1"/>
      <c r="AAP361" s="1"/>
      <c r="AAQ361" s="1"/>
      <c r="AAR361" s="1"/>
      <c r="AAS361" s="1"/>
      <c r="AAT361" s="1"/>
      <c r="AAU361" s="1"/>
      <c r="AAV361" s="1"/>
      <c r="AAW361" s="1"/>
      <c r="AAX361" s="1"/>
      <c r="AAY361" s="1"/>
      <c r="AAZ361" s="1"/>
      <c r="ABA361" s="1"/>
      <c r="ABB361" s="1"/>
      <c r="ABC361" s="1"/>
      <c r="ABD361" s="1"/>
      <c r="ABE361" s="1"/>
      <c r="ABF361" s="1"/>
      <c r="ABG361" s="1"/>
      <c r="ABH361" s="1"/>
      <c r="ABI361" s="1"/>
      <c r="ABJ361" s="1"/>
      <c r="ABK361" s="1"/>
      <c r="ABL361" s="1"/>
      <c r="ABM361" s="1"/>
      <c r="ABN361" s="1"/>
      <c r="ABO361" s="1"/>
      <c r="ABP361" s="1"/>
      <c r="ABQ361" s="1"/>
      <c r="ABR361" s="1"/>
      <c r="ABS361" s="1"/>
      <c r="ABT361" s="1"/>
      <c r="ABU361" s="1"/>
      <c r="ABV361" s="1"/>
      <c r="ABW361" s="1"/>
      <c r="ABX361" s="1"/>
      <c r="ABY361" s="1"/>
      <c r="ABZ361" s="1"/>
      <c r="ACA361" s="1"/>
      <c r="ACB361" s="1"/>
      <c r="ACC361" s="1"/>
      <c r="ACD361" s="1"/>
      <c r="ACE361" s="1"/>
      <c r="ACF361" s="1"/>
      <c r="ACG361" s="1"/>
      <c r="ACH361" s="1"/>
      <c r="ACI361" s="1"/>
      <c r="ACJ361" s="1"/>
      <c r="ACK361" s="1"/>
      <c r="ACL361" s="1"/>
      <c r="ACM361" s="1"/>
      <c r="ACN361" s="1"/>
      <c r="ACO361" s="1"/>
      <c r="ACP361" s="1"/>
      <c r="ACQ361" s="1"/>
      <c r="ACR361" s="1"/>
      <c r="ACS361" s="1"/>
      <c r="ACT361" s="1"/>
      <c r="ACU361" s="1"/>
      <c r="ACV361" s="1"/>
      <c r="ACW361" s="1"/>
      <c r="ACX361" s="1"/>
      <c r="ACY361" s="1"/>
      <c r="ACZ361" s="1"/>
      <c r="ADA361" s="1"/>
      <c r="ADB361" s="1"/>
      <c r="ADC361" s="1"/>
      <c r="ADD361" s="1"/>
      <c r="ADE361" s="1"/>
      <c r="ADF361" s="1"/>
      <c r="ADG361" s="1"/>
      <c r="ADH361" s="1"/>
      <c r="ADI361" s="1"/>
      <c r="ADJ361" s="1"/>
      <c r="ADK361" s="1"/>
      <c r="ADL361" s="1"/>
      <c r="ADM361" s="1"/>
      <c r="ADN361" s="1"/>
      <c r="ADO361" s="1"/>
      <c r="ADP361" s="1"/>
      <c r="ADQ361" s="1"/>
      <c r="ADR361" s="1"/>
      <c r="ADS361" s="1"/>
      <c r="ADT361" s="1"/>
      <c r="ADU361" s="1"/>
      <c r="ADV361" s="1"/>
      <c r="ADW361" s="1"/>
      <c r="ADX361" s="1"/>
      <c r="ADY361" s="1"/>
      <c r="ADZ361" s="1"/>
      <c r="AEA361" s="1"/>
      <c r="AEB361" s="1"/>
      <c r="AEC361" s="1"/>
      <c r="AED361" s="1"/>
      <c r="AEE361" s="1"/>
      <c r="AEF361" s="1"/>
      <c r="AEG361" s="1"/>
      <c r="AEH361" s="1"/>
      <c r="AEI361" s="1"/>
      <c r="AEJ361" s="1"/>
      <c r="AEK361" s="1"/>
      <c r="AEL361" s="1"/>
      <c r="AEM361" s="1"/>
      <c r="AEN361" s="1"/>
      <c r="AEO361" s="1"/>
      <c r="AEP361" s="1"/>
      <c r="AEQ361" s="1"/>
      <c r="AER361" s="1"/>
      <c r="AES361" s="1"/>
      <c r="AET361" s="1"/>
      <c r="AEU361" s="1"/>
      <c r="AEV361" s="1"/>
      <c r="AEW361" s="1"/>
      <c r="AEX361" s="1"/>
      <c r="AEY361" s="1"/>
      <c r="AEZ361" s="1"/>
      <c r="AFA361" s="1"/>
      <c r="AFB361" s="1"/>
      <c r="AFC361" s="1"/>
      <c r="AFD361" s="1"/>
      <c r="AFE361" s="1"/>
      <c r="AFF361" s="1"/>
      <c r="AFG361" s="1"/>
      <c r="AFH361" s="1"/>
      <c r="AFI361" s="1"/>
      <c r="AFJ361" s="1"/>
      <c r="AFK361" s="1"/>
      <c r="AFL361" s="1"/>
      <c r="AFM361" s="1"/>
      <c r="AFN361" s="1"/>
      <c r="AFO361" s="1"/>
      <c r="AFP361" s="1"/>
      <c r="AFQ361" s="1"/>
      <c r="AFR361" s="1"/>
      <c r="AFS361" s="1"/>
      <c r="AFT361" s="1"/>
      <c r="AFU361" s="1"/>
      <c r="AFV361" s="1"/>
      <c r="AFW361" s="1"/>
      <c r="AFX361" s="1"/>
      <c r="AFY361" s="1"/>
      <c r="AFZ361" s="1"/>
      <c r="AGA361" s="1"/>
      <c r="AGB361" s="1"/>
      <c r="AGC361" s="1"/>
      <c r="AGD361" s="1"/>
      <c r="AGE361" s="1"/>
      <c r="AGF361" s="1"/>
      <c r="AGG361" s="1"/>
      <c r="AGH361" s="1"/>
      <c r="AGI361" s="1"/>
      <c r="AGJ361" s="1"/>
      <c r="AGK361" s="1"/>
      <c r="AGL361" s="1"/>
      <c r="AGM361" s="1"/>
      <c r="AGN361" s="1"/>
      <c r="AGO361" s="1"/>
      <c r="AGP361" s="1"/>
      <c r="AGQ361" s="1"/>
      <c r="AGR361" s="1"/>
      <c r="AGS361" s="1"/>
      <c r="AGT361" s="1"/>
      <c r="AGU361" s="1"/>
      <c r="AGV361" s="1"/>
      <c r="AGW361" s="1"/>
      <c r="AGX361" s="1"/>
      <c r="AGY361" s="1"/>
      <c r="AGZ361" s="1"/>
      <c r="AHA361" s="1"/>
      <c r="AHB361" s="1"/>
      <c r="AHC361" s="1"/>
      <c r="AHD361" s="1"/>
      <c r="AHE361" s="1"/>
      <c r="AHF361" s="1"/>
      <c r="AHG361" s="1"/>
      <c r="AHH361" s="1"/>
      <c r="AHI361" s="1"/>
      <c r="AHJ361" s="1"/>
      <c r="AHK361" s="1"/>
      <c r="AHL361" s="1"/>
      <c r="AHM361" s="1"/>
      <c r="AHN361" s="1"/>
      <c r="AHO361" s="1"/>
      <c r="AHP361" s="1"/>
      <c r="AHQ361" s="1"/>
      <c r="AHR361" s="1"/>
      <c r="AHS361" s="1"/>
      <c r="AHT361" s="1"/>
      <c r="AHU361" s="1"/>
      <c r="AHV361" s="1"/>
      <c r="AHW361" s="1"/>
      <c r="AHX361" s="1"/>
      <c r="AHY361" s="1"/>
      <c r="AHZ361" s="1"/>
      <c r="AIA361" s="1"/>
      <c r="AIB361" s="1"/>
      <c r="AIC361" s="1"/>
      <c r="AID361" s="1"/>
      <c r="AIE361" s="1"/>
      <c r="AIF361" s="1"/>
      <c r="AIG361" s="1"/>
      <c r="AIH361" s="1"/>
      <c r="AII361" s="1"/>
      <c r="AIJ361" s="1"/>
      <c r="AIK361" s="1"/>
      <c r="AIL361" s="1"/>
      <c r="AIM361" s="1"/>
      <c r="AIN361" s="1"/>
      <c r="AIO361" s="1"/>
      <c r="AIP361" s="1"/>
      <c r="AIQ361" s="1"/>
      <c r="AIR361" s="1"/>
      <c r="AIS361" s="1"/>
      <c r="AIT361" s="1"/>
      <c r="AIU361" s="1"/>
      <c r="AIV361" s="1"/>
      <c r="AIW361" s="1"/>
      <c r="AIX361" s="1"/>
      <c r="AIY361" s="1"/>
      <c r="AIZ361" s="1"/>
      <c r="AJA361" s="1"/>
      <c r="AJB361" s="1"/>
      <c r="AJC361" s="1"/>
      <c r="AJD361" s="1"/>
      <c r="AJE361" s="1"/>
      <c r="AJF361" s="1"/>
      <c r="AJG361" s="1"/>
      <c r="AJH361" s="1"/>
      <c r="AJI361" s="1"/>
      <c r="AJJ361" s="1"/>
      <c r="AJK361" s="1"/>
      <c r="AJL361" s="1"/>
      <c r="AJM361" s="1"/>
      <c r="AJN361" s="1"/>
      <c r="AJO361" s="1"/>
      <c r="AJP361" s="1"/>
      <c r="AJQ361" s="1"/>
      <c r="AJR361" s="1"/>
      <c r="AJS361" s="1"/>
      <c r="AJT361" s="1"/>
      <c r="AJU361" s="1"/>
      <c r="AJV361" s="1"/>
      <c r="AJW361" s="1"/>
      <c r="AJX361" s="1"/>
      <c r="AJY361" s="1"/>
      <c r="AJZ361" s="1"/>
      <c r="AKA361" s="1"/>
      <c r="AKB361" s="1"/>
      <c r="AKC361" s="1"/>
      <c r="AKD361" s="1"/>
      <c r="AKE361" s="1"/>
      <c r="AKF361" s="1"/>
      <c r="AKG361" s="1"/>
      <c r="AKH361" s="1"/>
      <c r="AKI361" s="1"/>
      <c r="AKJ361" s="1"/>
      <c r="AKK361" s="1"/>
      <c r="AKL361" s="1"/>
      <c r="AKM361" s="1"/>
      <c r="AKN361" s="1"/>
      <c r="AKO361" s="1"/>
      <c r="AKP361" s="1"/>
      <c r="AKQ361" s="1"/>
      <c r="AKR361" s="1"/>
      <c r="AKS361" s="1"/>
      <c r="AKT361" s="1"/>
      <c r="AKU361" s="1"/>
      <c r="AKV361" s="1"/>
      <c r="AKW361" s="1"/>
      <c r="AKX361" s="1"/>
      <c r="AKY361" s="1"/>
      <c r="AKZ361" s="1"/>
      <c r="ALA361" s="1"/>
      <c r="ALB361" s="1"/>
      <c r="ALC361" s="1"/>
      <c r="ALD361" s="1"/>
      <c r="ALE361" s="1"/>
      <c r="ALF361" s="1"/>
      <c r="ALG361" s="1"/>
      <c r="ALH361" s="1"/>
      <c r="ALI361" s="1"/>
      <c r="ALJ361" s="1"/>
      <c r="ALK361" s="1"/>
      <c r="ALL361" s="1"/>
      <c r="ALM361" s="1"/>
      <c r="ALN361" s="1"/>
      <c r="ALO361" s="1"/>
      <c r="ALP361" s="1"/>
      <c r="ALQ361" s="1"/>
      <c r="ALR361" s="1"/>
      <c r="ALS361" s="1"/>
      <c r="ALT361" s="1"/>
      <c r="ALU361" s="1"/>
      <c r="ALV361" s="1"/>
      <c r="ALW361" s="1"/>
      <c r="ALX361" s="1"/>
      <c r="ALY361" s="1"/>
      <c r="ALZ361" s="1"/>
      <c r="AMA361" s="1"/>
      <c r="AMB361" s="1"/>
      <c r="AMC361" s="1"/>
      <c r="AMD361" s="1"/>
      <c r="AME361" s="1"/>
      <c r="AMF361" s="1"/>
      <c r="AMG361" s="1"/>
      <c r="AMH361" s="1"/>
      <c r="AMI361" s="1"/>
      <c r="AMJ361" s="1"/>
      <c r="AMK361" s="1"/>
      <c r="AML361" s="1"/>
      <c r="AMM361" s="1"/>
      <c r="AMN361" s="1"/>
      <c r="AMO361" s="1"/>
      <c r="AMP361" s="1"/>
      <c r="AMQ361" s="1"/>
      <c r="AMR361" s="1"/>
      <c r="AMS361" s="1"/>
      <c r="AMT361" s="1"/>
      <c r="AMU361" s="1"/>
      <c r="AMV361" s="1"/>
      <c r="AMW361" s="1"/>
      <c r="AMX361" s="1"/>
      <c r="AMY361" s="1"/>
      <c r="AMZ361" s="1"/>
      <c r="ANA361" s="1"/>
      <c r="ANB361" s="1"/>
      <c r="ANC361" s="1"/>
      <c r="AND361" s="1"/>
      <c r="ANE361" s="1"/>
      <c r="ANF361" s="1"/>
      <c r="ANG361" s="1"/>
      <c r="ANH361" s="1"/>
      <c r="ANI361" s="1"/>
      <c r="ANJ361" s="1"/>
      <c r="ANK361" s="1"/>
      <c r="ANL361" s="1"/>
      <c r="ANM361" s="1"/>
      <c r="ANN361" s="1"/>
      <c r="ANO361" s="1"/>
      <c r="ANP361" s="1"/>
      <c r="ANQ361" s="1"/>
      <c r="ANR361" s="1"/>
      <c r="ANS361" s="1"/>
      <c r="ANT361" s="1"/>
      <c r="ANU361" s="1"/>
      <c r="ANV361" s="1"/>
      <c r="ANW361" s="1"/>
      <c r="ANX361" s="1"/>
      <c r="ANY361" s="1"/>
      <c r="ANZ361" s="1"/>
      <c r="AOA361" s="1"/>
      <c r="AOB361" s="1"/>
      <c r="AOC361" s="1"/>
      <c r="AOD361" s="1"/>
      <c r="AOE361" s="1"/>
      <c r="AOF361" s="1"/>
      <c r="AOG361" s="1"/>
      <c r="AOH361" s="1"/>
      <c r="AOI361" s="1"/>
      <c r="AOJ361" s="1"/>
      <c r="AOK361" s="1"/>
      <c r="AOL361" s="1"/>
      <c r="AOM361" s="1"/>
      <c r="AON361" s="1"/>
      <c r="AOO361" s="1"/>
      <c r="AOP361" s="1"/>
      <c r="AOQ361" s="1"/>
      <c r="AOR361" s="1"/>
      <c r="AOS361" s="1"/>
      <c r="AOT361" s="1"/>
      <c r="AOU361" s="1"/>
      <c r="AOV361" s="1"/>
      <c r="AOW361" s="1"/>
      <c r="AOX361" s="1"/>
      <c r="AOY361" s="1"/>
      <c r="AOZ361" s="1"/>
      <c r="APA361" s="1"/>
      <c r="APB361" s="1"/>
      <c r="APC361" s="1"/>
      <c r="APD361" s="1"/>
      <c r="APE361" s="1"/>
      <c r="APF361" s="1"/>
      <c r="APG361" s="1"/>
      <c r="APH361" s="1"/>
      <c r="API361" s="1"/>
      <c r="APJ361" s="1"/>
      <c r="APK361" s="1"/>
      <c r="APL361" s="1"/>
      <c r="APM361" s="1"/>
      <c r="APN361" s="1"/>
      <c r="APO361" s="1"/>
      <c r="APP361" s="1"/>
      <c r="APQ361" s="1"/>
      <c r="APR361" s="1"/>
      <c r="APS361" s="1"/>
      <c r="APT361" s="1"/>
      <c r="APU361" s="1"/>
      <c r="APV361" s="1"/>
      <c r="APW361" s="1"/>
      <c r="APX361" s="1"/>
      <c r="APY361" s="1"/>
      <c r="APZ361" s="1"/>
      <c r="AQA361" s="1"/>
      <c r="AQB361" s="1"/>
      <c r="AQC361" s="1"/>
      <c r="AQD361" s="1"/>
      <c r="AQE361" s="1"/>
      <c r="AQF361" s="1"/>
      <c r="AQG361" s="1"/>
      <c r="AQH361" s="1"/>
      <c r="AQI361" s="1"/>
      <c r="AQJ361" s="1"/>
      <c r="AQK361" s="1"/>
      <c r="AQL361" s="1"/>
      <c r="AQM361" s="1"/>
      <c r="AQN361" s="1"/>
      <c r="AQO361" s="1"/>
      <c r="AQP361" s="1"/>
      <c r="AQQ361" s="1"/>
      <c r="AQR361" s="1"/>
      <c r="AQS361" s="1"/>
      <c r="AQT361" s="1"/>
      <c r="AQU361" s="1"/>
      <c r="AQV361" s="1"/>
      <c r="AQW361" s="1"/>
      <c r="AQX361" s="1"/>
      <c r="AQY361" s="1"/>
      <c r="AQZ361" s="1"/>
      <c r="ARA361" s="1"/>
      <c r="ARB361" s="1"/>
      <c r="ARC361" s="1"/>
      <c r="ARD361" s="1"/>
      <c r="ARE361" s="1"/>
      <c r="ARF361" s="1"/>
      <c r="ARG361" s="1"/>
      <c r="ARH361" s="1"/>
      <c r="ARI361" s="1"/>
      <c r="ARJ361" s="1"/>
      <c r="ARK361" s="1"/>
      <c r="ARL361" s="1"/>
      <c r="ARM361" s="1"/>
      <c r="ARN361" s="1"/>
      <c r="ARO361" s="1"/>
      <c r="ARP361" s="1"/>
      <c r="ARQ361" s="1"/>
      <c r="ARR361" s="1"/>
      <c r="ARS361" s="1"/>
      <c r="ART361" s="1"/>
      <c r="ARU361" s="1"/>
      <c r="ARV361" s="1"/>
      <c r="ARW361" s="1"/>
      <c r="ARX361" s="1"/>
      <c r="ARY361" s="1"/>
      <c r="ARZ361" s="1"/>
      <c r="ASA361" s="1"/>
      <c r="ASB361" s="1"/>
      <c r="ASC361" s="1"/>
      <c r="ASD361" s="1"/>
      <c r="ASE361" s="1"/>
      <c r="ASF361" s="1"/>
      <c r="ASG361" s="1"/>
      <c r="ASH361" s="1"/>
      <c r="ASI361" s="1"/>
      <c r="ASJ361" s="1"/>
      <c r="ASK361" s="1"/>
      <c r="ASL361" s="1"/>
      <c r="ASM361" s="1"/>
      <c r="ASN361" s="1"/>
      <c r="ASO361" s="1"/>
      <c r="ASP361" s="1"/>
      <c r="ASQ361" s="1"/>
      <c r="ASR361" s="1"/>
      <c r="ASS361" s="1"/>
      <c r="AST361" s="1"/>
      <c r="ASU361" s="1"/>
      <c r="ASV361" s="1"/>
      <c r="ASW361" s="1"/>
      <c r="ASX361" s="1"/>
      <c r="ASY361" s="1"/>
      <c r="ASZ361" s="1"/>
      <c r="ATA361" s="1"/>
      <c r="ATB361" s="1"/>
      <c r="ATC361" s="1"/>
      <c r="ATD361" s="1"/>
      <c r="ATE361" s="1"/>
      <c r="ATF361" s="1"/>
      <c r="ATG361" s="1"/>
      <c r="ATH361" s="1"/>
      <c r="ATI361" s="1"/>
      <c r="ATJ361" s="1"/>
      <c r="ATK361" s="1"/>
      <c r="ATL361" s="1"/>
      <c r="ATM361" s="1"/>
      <c r="ATN361" s="1"/>
      <c r="ATO361" s="1"/>
      <c r="ATP361" s="1"/>
      <c r="ATQ361" s="1"/>
      <c r="ATR361" s="1"/>
      <c r="ATS361" s="1"/>
      <c r="ATT361" s="1"/>
      <c r="ATU361" s="1"/>
      <c r="ATV361" s="1"/>
      <c r="ATW361" s="1"/>
      <c r="ATX361" s="1"/>
      <c r="ATY361" s="1"/>
      <c r="ATZ361" s="1"/>
      <c r="AUA361" s="1"/>
      <c r="AUB361" s="1"/>
      <c r="AUC361" s="1"/>
      <c r="AUD361" s="1"/>
      <c r="AUE361" s="1"/>
      <c r="AUF361" s="1"/>
      <c r="AUG361" s="1"/>
      <c r="AUH361" s="1"/>
      <c r="AUI361" s="1"/>
      <c r="AUJ361" s="1"/>
      <c r="AUK361" s="1"/>
      <c r="AUL361" s="1"/>
      <c r="AUM361" s="1"/>
      <c r="AUN361" s="1"/>
      <c r="AUO361" s="1"/>
      <c r="AUP361" s="1"/>
      <c r="AUQ361" s="1"/>
      <c r="AUR361" s="1"/>
      <c r="AUS361" s="1"/>
      <c r="AUT361" s="1"/>
      <c r="AUU361" s="1"/>
      <c r="AUV361" s="1"/>
      <c r="AUW361" s="1"/>
      <c r="AUX361" s="1"/>
      <c r="AUY361" s="1"/>
      <c r="AUZ361" s="1"/>
      <c r="AVA361" s="1"/>
      <c r="AVB361" s="1"/>
      <c r="AVC361" s="1"/>
      <c r="AVD361" s="1"/>
      <c r="AVE361" s="1"/>
      <c r="AVF361" s="1"/>
      <c r="AVG361" s="1"/>
      <c r="AVH361" s="1"/>
      <c r="AVI361" s="1"/>
      <c r="AVJ361" s="1"/>
      <c r="AVK361" s="1"/>
      <c r="AVL361" s="1"/>
      <c r="AVM361" s="1"/>
      <c r="AVN361" s="1"/>
      <c r="AVO361" s="1"/>
      <c r="AVP361" s="1"/>
      <c r="AVQ361" s="1"/>
      <c r="AVR361" s="1"/>
      <c r="AVS361" s="1"/>
      <c r="AVT361" s="1"/>
      <c r="AVU361" s="1"/>
      <c r="AVV361" s="1"/>
      <c r="AVW361" s="1"/>
      <c r="AVX361" s="1"/>
      <c r="AVY361" s="1"/>
      <c r="AVZ361" s="1"/>
      <c r="AWA361" s="1"/>
      <c r="AWB361" s="1"/>
      <c r="AWC361" s="1"/>
      <c r="AWD361" s="1"/>
      <c r="AWE361" s="1"/>
      <c r="AWF361" s="1"/>
      <c r="AWG361" s="1"/>
      <c r="AWH361" s="1"/>
      <c r="AWI361" s="1"/>
      <c r="AWJ361" s="1"/>
      <c r="AWK361" s="1"/>
      <c r="AWL361" s="1"/>
      <c r="AWM361" s="1"/>
      <c r="AWN361" s="1"/>
      <c r="AWO361" s="1"/>
      <c r="AWP361" s="1"/>
      <c r="AWQ361" s="1"/>
      <c r="AWR361" s="1"/>
      <c r="AWS361" s="1"/>
      <c r="AWT361" s="1"/>
      <c r="AWU361" s="1"/>
      <c r="AWV361" s="1"/>
      <c r="AWW361" s="1"/>
      <c r="AWX361" s="1"/>
      <c r="AWY361" s="1"/>
      <c r="AWZ361" s="1"/>
      <c r="AXA361" s="1"/>
      <c r="AXB361" s="1"/>
      <c r="AXC361" s="1"/>
      <c r="AXD361" s="1"/>
      <c r="AXE361" s="1"/>
      <c r="AXF361" s="1"/>
      <c r="AXG361" s="1"/>
      <c r="AXH361" s="1"/>
      <c r="AXI361" s="1"/>
      <c r="AXJ361" s="1"/>
      <c r="AXK361" s="1"/>
      <c r="AXL361" s="1"/>
      <c r="AXM361" s="1"/>
      <c r="AXN361" s="1"/>
      <c r="AXO361" s="1"/>
      <c r="AXP361" s="1"/>
      <c r="AXQ361" s="1"/>
      <c r="AXR361" s="1"/>
      <c r="AXS361" s="1"/>
      <c r="AXT361" s="1"/>
      <c r="AXU361" s="1"/>
      <c r="AXV361" s="1"/>
      <c r="AXW361" s="1"/>
      <c r="AXX361" s="1"/>
      <c r="AXY361" s="1"/>
      <c r="AXZ361" s="1"/>
      <c r="AYA361" s="1"/>
      <c r="AYB361" s="1"/>
      <c r="AYC361" s="1"/>
      <c r="AYD361" s="1"/>
      <c r="AYE361" s="1"/>
      <c r="AYF361" s="1"/>
      <c r="AYG361" s="1"/>
      <c r="AYH361" s="1"/>
      <c r="AYI361" s="1"/>
      <c r="AYJ361" s="1"/>
      <c r="AYK361" s="1"/>
      <c r="AYL361" s="1"/>
      <c r="AYM361" s="1"/>
      <c r="AYN361" s="1"/>
      <c r="AYO361" s="1"/>
      <c r="AYP361" s="1"/>
      <c r="AYQ361" s="1"/>
      <c r="AYR361" s="1"/>
      <c r="AYS361" s="1"/>
      <c r="AYT361" s="1"/>
      <c r="AYU361" s="1"/>
      <c r="AYV361" s="1"/>
      <c r="AYW361" s="1"/>
      <c r="AYX361" s="1"/>
      <c r="AYY361" s="1"/>
      <c r="AYZ361" s="1"/>
      <c r="AZA361" s="1"/>
      <c r="AZB361" s="1"/>
      <c r="AZC361" s="1"/>
      <c r="AZD361" s="1"/>
      <c r="AZE361" s="1"/>
      <c r="AZF361" s="1"/>
      <c r="AZG361" s="1"/>
      <c r="AZH361" s="1"/>
      <c r="AZI361" s="1"/>
      <c r="AZJ361" s="1"/>
      <c r="AZK361" s="1"/>
      <c r="AZL361" s="1"/>
      <c r="AZM361" s="1"/>
      <c r="AZN361" s="1"/>
      <c r="AZO361" s="1"/>
      <c r="AZP361" s="1"/>
      <c r="AZQ361" s="1"/>
      <c r="AZR361" s="1"/>
      <c r="AZS361" s="1"/>
      <c r="AZT361" s="1"/>
      <c r="AZU361" s="1"/>
      <c r="AZV361" s="1"/>
      <c r="AZW361" s="1"/>
      <c r="AZX361" s="1"/>
      <c r="AZY361" s="1"/>
      <c r="AZZ361" s="1"/>
      <c r="BAA361" s="1"/>
      <c r="BAB361" s="1"/>
      <c r="BAC361" s="1"/>
      <c r="BAD361" s="1"/>
      <c r="BAE361" s="1"/>
      <c r="BAF361" s="1"/>
      <c r="BAG361" s="1"/>
      <c r="BAH361" s="1"/>
      <c r="BAI361" s="1"/>
      <c r="BAJ361" s="1"/>
      <c r="BAK361" s="1"/>
      <c r="BAL361" s="1"/>
      <c r="BAM361" s="1"/>
      <c r="BAN361" s="1"/>
      <c r="BAO361" s="1"/>
      <c r="BAP361" s="1"/>
      <c r="BAQ361" s="1"/>
      <c r="BAR361" s="1"/>
      <c r="BAS361" s="1"/>
      <c r="BAT361" s="1"/>
      <c r="BAU361" s="1"/>
      <c r="BAV361" s="1"/>
      <c r="BAW361" s="1"/>
      <c r="BAX361" s="1"/>
      <c r="BAY361" s="1"/>
      <c r="BAZ361" s="1"/>
      <c r="BBA361" s="1"/>
      <c r="BBB361" s="1"/>
      <c r="BBC361" s="1"/>
      <c r="BBD361" s="1"/>
      <c r="BBE361" s="1"/>
      <c r="BBF361" s="1"/>
      <c r="BBG361" s="1"/>
      <c r="BBH361" s="1"/>
      <c r="BBI361" s="1"/>
      <c r="BBJ361" s="1"/>
      <c r="BBK361" s="1"/>
      <c r="BBL361" s="1"/>
      <c r="BBM361" s="1"/>
      <c r="BBN361" s="1"/>
      <c r="BBO361" s="1"/>
      <c r="BBP361" s="1"/>
      <c r="BBQ361" s="1"/>
      <c r="BBR361" s="1"/>
      <c r="BBS361" s="1"/>
      <c r="BBT361" s="1"/>
      <c r="BBU361" s="1"/>
      <c r="BBV361" s="1"/>
      <c r="BBW361" s="1"/>
      <c r="BBX361" s="1"/>
      <c r="BBY361" s="1"/>
      <c r="BBZ361" s="1"/>
      <c r="BCA361" s="1"/>
      <c r="BCB361" s="1"/>
      <c r="BCC361" s="1"/>
      <c r="BCD361" s="1"/>
      <c r="BCE361" s="1"/>
      <c r="BCF361" s="1"/>
      <c r="BCG361" s="1"/>
      <c r="BCH361" s="1"/>
      <c r="BCI361" s="1"/>
      <c r="BCJ361" s="1"/>
      <c r="BCK361" s="1"/>
      <c r="BCL361" s="1"/>
      <c r="BCM361" s="1"/>
      <c r="BCN361" s="1"/>
      <c r="BCO361" s="1"/>
      <c r="BCP361" s="1"/>
      <c r="BCQ361" s="1"/>
      <c r="BCR361" s="1"/>
      <c r="BCS361" s="1"/>
      <c r="BCT361" s="1"/>
      <c r="BCU361" s="1"/>
      <c r="BCV361" s="1"/>
      <c r="BCW361" s="1"/>
      <c r="BCX361" s="1"/>
      <c r="BCY361" s="1"/>
      <c r="BCZ361" s="1"/>
      <c r="BDA361" s="1"/>
      <c r="BDB361" s="1"/>
      <c r="BDC361" s="1"/>
      <c r="BDD361" s="1"/>
      <c r="BDE361" s="1"/>
      <c r="BDF361" s="1"/>
      <c r="BDG361" s="1"/>
      <c r="BDH361" s="1"/>
      <c r="BDI361" s="1"/>
      <c r="BDJ361" s="1"/>
      <c r="BDK361" s="1"/>
      <c r="BDL361" s="1"/>
    </row>
    <row r="362" spans="1:1468" s="10" customFormat="1" x14ac:dyDescent="0.2">
      <c r="B362" s="10" t="s">
        <v>120</v>
      </c>
      <c r="C362" s="10">
        <v>1000</v>
      </c>
      <c r="E362" s="2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  <c r="OV362" s="1"/>
      <c r="OW362" s="1"/>
      <c r="OX362" s="1"/>
      <c r="OY362" s="1"/>
      <c r="OZ362" s="1"/>
      <c r="PA362" s="1"/>
      <c r="PB362" s="1"/>
      <c r="PC362" s="1"/>
      <c r="PD362" s="1"/>
      <c r="PE362" s="1"/>
      <c r="PF362" s="1"/>
      <c r="PG362" s="1"/>
      <c r="PH362" s="1"/>
      <c r="PI362" s="1"/>
      <c r="PJ362" s="1"/>
      <c r="PK362" s="1"/>
      <c r="PL362" s="1"/>
      <c r="PM362" s="1"/>
      <c r="PN362" s="1"/>
      <c r="PO362" s="1"/>
      <c r="PP362" s="1"/>
      <c r="PQ362" s="1"/>
      <c r="PR362" s="1"/>
      <c r="PS362" s="1"/>
      <c r="PT362" s="1"/>
      <c r="PU362" s="1"/>
      <c r="PV362" s="1"/>
      <c r="PW362" s="1"/>
      <c r="PX362" s="1"/>
      <c r="PY362" s="1"/>
      <c r="PZ362" s="1"/>
      <c r="QA362" s="1"/>
      <c r="QB362" s="1"/>
      <c r="QC362" s="1"/>
      <c r="QD362" s="1"/>
      <c r="QE362" s="1"/>
      <c r="QF362" s="1"/>
      <c r="QG362" s="1"/>
      <c r="QH362" s="1"/>
      <c r="QI362" s="1"/>
      <c r="QJ362" s="1"/>
      <c r="QK362" s="1"/>
      <c r="QL362" s="1"/>
      <c r="QM362" s="1"/>
      <c r="QN362" s="1"/>
      <c r="QO362" s="1"/>
      <c r="QP362" s="1"/>
      <c r="QQ362" s="1"/>
      <c r="QR362" s="1"/>
      <c r="QS362" s="1"/>
      <c r="QT362" s="1"/>
      <c r="QU362" s="1"/>
      <c r="QV362" s="1"/>
      <c r="QW362" s="1"/>
      <c r="QX362" s="1"/>
      <c r="QY362" s="1"/>
      <c r="QZ362" s="1"/>
      <c r="RA362" s="1"/>
      <c r="RB362" s="1"/>
      <c r="RC362" s="1"/>
      <c r="RD362" s="1"/>
      <c r="RE362" s="1"/>
      <c r="RF362" s="1"/>
      <c r="RG362" s="1"/>
      <c r="RH362" s="1"/>
      <c r="RI362" s="1"/>
      <c r="RJ362" s="1"/>
      <c r="RK362" s="1"/>
      <c r="RL362" s="1"/>
      <c r="RM362" s="1"/>
      <c r="RN362" s="1"/>
      <c r="RO362" s="1"/>
      <c r="RP362" s="1"/>
      <c r="RQ362" s="1"/>
      <c r="RR362" s="1"/>
      <c r="RS362" s="1"/>
      <c r="RT362" s="1"/>
      <c r="RU362" s="1"/>
      <c r="RV362" s="1"/>
      <c r="RW362" s="1"/>
      <c r="RX362" s="1"/>
      <c r="RY362" s="1"/>
      <c r="RZ362" s="1"/>
      <c r="SA362" s="1"/>
      <c r="SB362" s="1"/>
      <c r="SC362" s="1"/>
      <c r="SD362" s="1"/>
      <c r="SE362" s="1"/>
      <c r="SF362" s="1"/>
      <c r="SG362" s="1"/>
      <c r="SH362" s="1"/>
      <c r="SI362" s="1"/>
      <c r="SJ362" s="1"/>
      <c r="SK362" s="1"/>
      <c r="SL362" s="1"/>
      <c r="SM362" s="1"/>
      <c r="SN362" s="1"/>
      <c r="SO362" s="1"/>
      <c r="SP362" s="1"/>
      <c r="SQ362" s="1"/>
      <c r="SR362" s="1"/>
      <c r="SS362" s="1"/>
      <c r="ST362" s="1"/>
      <c r="SU362" s="1"/>
      <c r="SV362" s="1"/>
      <c r="SW362" s="1"/>
      <c r="SX362" s="1"/>
      <c r="SY362" s="1"/>
      <c r="SZ362" s="1"/>
      <c r="TA362" s="1"/>
      <c r="TB362" s="1"/>
      <c r="TC362" s="1"/>
      <c r="TD362" s="1"/>
      <c r="TE362" s="1"/>
      <c r="TF362" s="1"/>
      <c r="TG362" s="1"/>
      <c r="TH362" s="1"/>
      <c r="TI362" s="1"/>
      <c r="TJ362" s="1"/>
      <c r="TK362" s="1"/>
      <c r="TL362" s="1"/>
      <c r="TM362" s="1"/>
      <c r="TN362" s="1"/>
      <c r="TO362" s="1"/>
      <c r="TP362" s="1"/>
      <c r="TQ362" s="1"/>
      <c r="TR362" s="1"/>
      <c r="TS362" s="1"/>
      <c r="TT362" s="1"/>
      <c r="TU362" s="1"/>
      <c r="TV362" s="1"/>
      <c r="TW362" s="1"/>
      <c r="TX362" s="1"/>
      <c r="TY362" s="1"/>
      <c r="TZ362" s="1"/>
      <c r="UA362" s="1"/>
      <c r="UB362" s="1"/>
      <c r="UC362" s="1"/>
      <c r="UD362" s="1"/>
      <c r="UE362" s="1"/>
      <c r="UF362" s="1"/>
      <c r="UG362" s="1"/>
      <c r="UH362" s="1"/>
      <c r="UI362" s="1"/>
      <c r="UJ362" s="1"/>
      <c r="UK362" s="1"/>
      <c r="UL362" s="1"/>
      <c r="UM362" s="1"/>
      <c r="UN362" s="1"/>
      <c r="UO362" s="1"/>
      <c r="UP362" s="1"/>
      <c r="UQ362" s="1"/>
      <c r="UR362" s="1"/>
      <c r="US362" s="1"/>
      <c r="UT362" s="1"/>
      <c r="UU362" s="1"/>
      <c r="UV362" s="1"/>
      <c r="UW362" s="1"/>
      <c r="UX362" s="1"/>
      <c r="UY362" s="1"/>
      <c r="UZ362" s="1"/>
      <c r="VA362" s="1"/>
      <c r="VB362" s="1"/>
      <c r="VC362" s="1"/>
      <c r="VD362" s="1"/>
      <c r="VE362" s="1"/>
      <c r="VF362" s="1"/>
      <c r="VG362" s="1"/>
      <c r="VH362" s="1"/>
      <c r="VI362" s="1"/>
      <c r="VJ362" s="1"/>
      <c r="VK362" s="1"/>
      <c r="VL362" s="1"/>
      <c r="VM362" s="1"/>
      <c r="VN362" s="1"/>
      <c r="VO362" s="1"/>
      <c r="VP362" s="1"/>
      <c r="VQ362" s="1"/>
      <c r="VR362" s="1"/>
      <c r="VS362" s="1"/>
      <c r="VT362" s="1"/>
      <c r="VU362" s="1"/>
      <c r="VV362" s="1"/>
      <c r="VW362" s="1"/>
      <c r="VX362" s="1"/>
      <c r="VY362" s="1"/>
      <c r="VZ362" s="1"/>
      <c r="WA362" s="1"/>
      <c r="WB362" s="1"/>
      <c r="WC362" s="1"/>
      <c r="WD362" s="1"/>
      <c r="WE362" s="1"/>
      <c r="WF362" s="1"/>
      <c r="WG362" s="1"/>
      <c r="WH362" s="1"/>
      <c r="WI362" s="1"/>
      <c r="WJ362" s="1"/>
      <c r="WK362" s="1"/>
      <c r="WL362" s="1"/>
      <c r="WM362" s="1"/>
      <c r="WN362" s="1"/>
      <c r="WO362" s="1"/>
      <c r="WP362" s="1"/>
      <c r="WQ362" s="1"/>
      <c r="WR362" s="1"/>
      <c r="WS362" s="1"/>
      <c r="WT362" s="1"/>
      <c r="WU362" s="1"/>
      <c r="WV362" s="1"/>
      <c r="WW362" s="1"/>
      <c r="WX362" s="1"/>
      <c r="WY362" s="1"/>
      <c r="WZ362" s="1"/>
      <c r="XA362" s="1"/>
      <c r="XB362" s="1"/>
      <c r="XC362" s="1"/>
      <c r="XD362" s="1"/>
      <c r="XE362" s="1"/>
      <c r="XF362" s="1"/>
      <c r="XG362" s="1"/>
      <c r="XH362" s="1"/>
      <c r="XI362" s="1"/>
      <c r="XJ362" s="1"/>
      <c r="XK362" s="1"/>
      <c r="XL362" s="1"/>
      <c r="XM362" s="1"/>
      <c r="XN362" s="1"/>
      <c r="XO362" s="1"/>
      <c r="XP362" s="1"/>
      <c r="XQ362" s="1"/>
      <c r="XR362" s="1"/>
      <c r="XS362" s="1"/>
      <c r="XT362" s="1"/>
      <c r="XU362" s="1"/>
      <c r="XV362" s="1"/>
      <c r="XW362" s="1"/>
      <c r="XX362" s="1"/>
      <c r="XY362" s="1"/>
      <c r="XZ362" s="1"/>
      <c r="YA362" s="1"/>
      <c r="YB362" s="1"/>
      <c r="YC362" s="1"/>
      <c r="YD362" s="1"/>
      <c r="YE362" s="1"/>
      <c r="YF362" s="1"/>
      <c r="YG362" s="1"/>
      <c r="YH362" s="1"/>
      <c r="YI362" s="1"/>
      <c r="YJ362" s="1"/>
      <c r="YK362" s="1"/>
      <c r="YL362" s="1"/>
      <c r="YM362" s="1"/>
      <c r="YN362" s="1"/>
      <c r="YO362" s="1"/>
      <c r="YP362" s="1"/>
      <c r="YQ362" s="1"/>
      <c r="YR362" s="1"/>
      <c r="YS362" s="1"/>
      <c r="YT362" s="1"/>
      <c r="YU362" s="1"/>
      <c r="YV362" s="1"/>
      <c r="YW362" s="1"/>
      <c r="YX362" s="1"/>
      <c r="YY362" s="1"/>
      <c r="YZ362" s="1"/>
      <c r="ZA362" s="1"/>
      <c r="ZB362" s="1"/>
      <c r="ZC362" s="1"/>
      <c r="ZD362" s="1"/>
      <c r="ZE362" s="1"/>
      <c r="ZF362" s="1"/>
      <c r="ZG362" s="1"/>
      <c r="ZH362" s="1"/>
      <c r="ZI362" s="1"/>
      <c r="ZJ362" s="1"/>
      <c r="ZK362" s="1"/>
      <c r="ZL362" s="1"/>
      <c r="ZM362" s="1"/>
      <c r="ZN362" s="1"/>
      <c r="ZO362" s="1"/>
      <c r="ZP362" s="1"/>
      <c r="ZQ362" s="1"/>
      <c r="ZR362" s="1"/>
      <c r="ZS362" s="1"/>
      <c r="ZT362" s="1"/>
      <c r="ZU362" s="1"/>
      <c r="ZV362" s="1"/>
      <c r="ZW362" s="1"/>
      <c r="ZX362" s="1"/>
      <c r="ZY362" s="1"/>
      <c r="ZZ362" s="1"/>
      <c r="AAA362" s="1"/>
      <c r="AAB362" s="1"/>
      <c r="AAC362" s="1"/>
      <c r="AAD362" s="1"/>
      <c r="AAE362" s="1"/>
      <c r="AAF362" s="1"/>
      <c r="AAG362" s="1"/>
      <c r="AAH362" s="1"/>
      <c r="AAI362" s="1"/>
      <c r="AAJ362" s="1"/>
      <c r="AAK362" s="1"/>
      <c r="AAL362" s="1"/>
      <c r="AAM362" s="1"/>
      <c r="AAN362" s="1"/>
      <c r="AAO362" s="1"/>
      <c r="AAP362" s="1"/>
      <c r="AAQ362" s="1"/>
      <c r="AAR362" s="1"/>
      <c r="AAS362" s="1"/>
      <c r="AAT362" s="1"/>
      <c r="AAU362" s="1"/>
      <c r="AAV362" s="1"/>
      <c r="AAW362" s="1"/>
      <c r="AAX362" s="1"/>
      <c r="AAY362" s="1"/>
      <c r="AAZ362" s="1"/>
      <c r="ABA362" s="1"/>
      <c r="ABB362" s="1"/>
      <c r="ABC362" s="1"/>
      <c r="ABD362" s="1"/>
      <c r="ABE362" s="1"/>
      <c r="ABF362" s="1"/>
      <c r="ABG362" s="1"/>
      <c r="ABH362" s="1"/>
      <c r="ABI362" s="1"/>
      <c r="ABJ362" s="1"/>
      <c r="ABK362" s="1"/>
      <c r="ABL362" s="1"/>
      <c r="ABM362" s="1"/>
      <c r="ABN362" s="1"/>
      <c r="ABO362" s="1"/>
      <c r="ABP362" s="1"/>
      <c r="ABQ362" s="1"/>
      <c r="ABR362" s="1"/>
      <c r="ABS362" s="1"/>
      <c r="ABT362" s="1"/>
      <c r="ABU362" s="1"/>
      <c r="ABV362" s="1"/>
      <c r="ABW362" s="1"/>
      <c r="ABX362" s="1"/>
      <c r="ABY362" s="1"/>
      <c r="ABZ362" s="1"/>
      <c r="ACA362" s="1"/>
      <c r="ACB362" s="1"/>
      <c r="ACC362" s="1"/>
      <c r="ACD362" s="1"/>
      <c r="ACE362" s="1"/>
      <c r="ACF362" s="1"/>
      <c r="ACG362" s="1"/>
      <c r="ACH362" s="1"/>
      <c r="ACI362" s="1"/>
      <c r="ACJ362" s="1"/>
      <c r="ACK362" s="1"/>
      <c r="ACL362" s="1"/>
      <c r="ACM362" s="1"/>
      <c r="ACN362" s="1"/>
      <c r="ACO362" s="1"/>
      <c r="ACP362" s="1"/>
      <c r="ACQ362" s="1"/>
      <c r="ACR362" s="1"/>
      <c r="ACS362" s="1"/>
      <c r="ACT362" s="1"/>
      <c r="ACU362" s="1"/>
      <c r="ACV362" s="1"/>
      <c r="ACW362" s="1"/>
      <c r="ACX362" s="1"/>
      <c r="ACY362" s="1"/>
      <c r="ACZ362" s="1"/>
      <c r="ADA362" s="1"/>
      <c r="ADB362" s="1"/>
      <c r="ADC362" s="1"/>
      <c r="ADD362" s="1"/>
      <c r="ADE362" s="1"/>
      <c r="ADF362" s="1"/>
      <c r="ADG362" s="1"/>
      <c r="ADH362" s="1"/>
      <c r="ADI362" s="1"/>
      <c r="ADJ362" s="1"/>
      <c r="ADK362" s="1"/>
      <c r="ADL362" s="1"/>
      <c r="ADM362" s="1"/>
      <c r="ADN362" s="1"/>
      <c r="ADO362" s="1"/>
      <c r="ADP362" s="1"/>
      <c r="ADQ362" s="1"/>
      <c r="ADR362" s="1"/>
      <c r="ADS362" s="1"/>
      <c r="ADT362" s="1"/>
      <c r="ADU362" s="1"/>
      <c r="ADV362" s="1"/>
      <c r="ADW362" s="1"/>
      <c r="ADX362" s="1"/>
      <c r="ADY362" s="1"/>
      <c r="ADZ362" s="1"/>
      <c r="AEA362" s="1"/>
      <c r="AEB362" s="1"/>
      <c r="AEC362" s="1"/>
      <c r="AED362" s="1"/>
      <c r="AEE362" s="1"/>
      <c r="AEF362" s="1"/>
      <c r="AEG362" s="1"/>
      <c r="AEH362" s="1"/>
      <c r="AEI362" s="1"/>
      <c r="AEJ362" s="1"/>
      <c r="AEK362" s="1"/>
      <c r="AEL362" s="1"/>
      <c r="AEM362" s="1"/>
      <c r="AEN362" s="1"/>
      <c r="AEO362" s="1"/>
      <c r="AEP362" s="1"/>
      <c r="AEQ362" s="1"/>
      <c r="AER362" s="1"/>
      <c r="AES362" s="1"/>
      <c r="AET362" s="1"/>
      <c r="AEU362" s="1"/>
      <c r="AEV362" s="1"/>
      <c r="AEW362" s="1"/>
      <c r="AEX362" s="1"/>
      <c r="AEY362" s="1"/>
      <c r="AEZ362" s="1"/>
      <c r="AFA362" s="1"/>
      <c r="AFB362" s="1"/>
      <c r="AFC362" s="1"/>
      <c r="AFD362" s="1"/>
      <c r="AFE362" s="1"/>
      <c r="AFF362" s="1"/>
      <c r="AFG362" s="1"/>
      <c r="AFH362" s="1"/>
      <c r="AFI362" s="1"/>
      <c r="AFJ362" s="1"/>
      <c r="AFK362" s="1"/>
      <c r="AFL362" s="1"/>
      <c r="AFM362" s="1"/>
      <c r="AFN362" s="1"/>
      <c r="AFO362" s="1"/>
      <c r="AFP362" s="1"/>
      <c r="AFQ362" s="1"/>
      <c r="AFR362" s="1"/>
      <c r="AFS362" s="1"/>
      <c r="AFT362" s="1"/>
      <c r="AFU362" s="1"/>
      <c r="AFV362" s="1"/>
      <c r="AFW362" s="1"/>
      <c r="AFX362" s="1"/>
      <c r="AFY362" s="1"/>
      <c r="AFZ362" s="1"/>
      <c r="AGA362" s="1"/>
      <c r="AGB362" s="1"/>
      <c r="AGC362" s="1"/>
      <c r="AGD362" s="1"/>
      <c r="AGE362" s="1"/>
      <c r="AGF362" s="1"/>
      <c r="AGG362" s="1"/>
      <c r="AGH362" s="1"/>
      <c r="AGI362" s="1"/>
      <c r="AGJ362" s="1"/>
      <c r="AGK362" s="1"/>
      <c r="AGL362" s="1"/>
      <c r="AGM362" s="1"/>
      <c r="AGN362" s="1"/>
      <c r="AGO362" s="1"/>
      <c r="AGP362" s="1"/>
      <c r="AGQ362" s="1"/>
      <c r="AGR362" s="1"/>
      <c r="AGS362" s="1"/>
      <c r="AGT362" s="1"/>
      <c r="AGU362" s="1"/>
      <c r="AGV362" s="1"/>
      <c r="AGW362" s="1"/>
      <c r="AGX362" s="1"/>
      <c r="AGY362" s="1"/>
      <c r="AGZ362" s="1"/>
      <c r="AHA362" s="1"/>
      <c r="AHB362" s="1"/>
      <c r="AHC362" s="1"/>
      <c r="AHD362" s="1"/>
      <c r="AHE362" s="1"/>
      <c r="AHF362" s="1"/>
      <c r="AHG362" s="1"/>
      <c r="AHH362" s="1"/>
      <c r="AHI362" s="1"/>
      <c r="AHJ362" s="1"/>
      <c r="AHK362" s="1"/>
      <c r="AHL362" s="1"/>
      <c r="AHM362" s="1"/>
      <c r="AHN362" s="1"/>
      <c r="AHO362" s="1"/>
      <c r="AHP362" s="1"/>
      <c r="AHQ362" s="1"/>
      <c r="AHR362" s="1"/>
      <c r="AHS362" s="1"/>
      <c r="AHT362" s="1"/>
      <c r="AHU362" s="1"/>
      <c r="AHV362" s="1"/>
      <c r="AHW362" s="1"/>
      <c r="AHX362" s="1"/>
      <c r="AHY362" s="1"/>
      <c r="AHZ362" s="1"/>
      <c r="AIA362" s="1"/>
      <c r="AIB362" s="1"/>
      <c r="AIC362" s="1"/>
      <c r="AID362" s="1"/>
      <c r="AIE362" s="1"/>
      <c r="AIF362" s="1"/>
      <c r="AIG362" s="1"/>
      <c r="AIH362" s="1"/>
      <c r="AII362" s="1"/>
      <c r="AIJ362" s="1"/>
      <c r="AIK362" s="1"/>
      <c r="AIL362" s="1"/>
      <c r="AIM362" s="1"/>
      <c r="AIN362" s="1"/>
      <c r="AIO362" s="1"/>
      <c r="AIP362" s="1"/>
      <c r="AIQ362" s="1"/>
      <c r="AIR362" s="1"/>
      <c r="AIS362" s="1"/>
      <c r="AIT362" s="1"/>
      <c r="AIU362" s="1"/>
      <c r="AIV362" s="1"/>
      <c r="AIW362" s="1"/>
      <c r="AIX362" s="1"/>
      <c r="AIY362" s="1"/>
      <c r="AIZ362" s="1"/>
      <c r="AJA362" s="1"/>
      <c r="AJB362" s="1"/>
      <c r="AJC362" s="1"/>
      <c r="AJD362" s="1"/>
      <c r="AJE362" s="1"/>
      <c r="AJF362" s="1"/>
      <c r="AJG362" s="1"/>
      <c r="AJH362" s="1"/>
      <c r="AJI362" s="1"/>
      <c r="AJJ362" s="1"/>
      <c r="AJK362" s="1"/>
      <c r="AJL362" s="1"/>
      <c r="AJM362" s="1"/>
      <c r="AJN362" s="1"/>
      <c r="AJO362" s="1"/>
      <c r="AJP362" s="1"/>
      <c r="AJQ362" s="1"/>
      <c r="AJR362" s="1"/>
      <c r="AJS362" s="1"/>
      <c r="AJT362" s="1"/>
      <c r="AJU362" s="1"/>
      <c r="AJV362" s="1"/>
      <c r="AJW362" s="1"/>
      <c r="AJX362" s="1"/>
      <c r="AJY362" s="1"/>
      <c r="AJZ362" s="1"/>
      <c r="AKA362" s="1"/>
      <c r="AKB362" s="1"/>
      <c r="AKC362" s="1"/>
      <c r="AKD362" s="1"/>
      <c r="AKE362" s="1"/>
      <c r="AKF362" s="1"/>
      <c r="AKG362" s="1"/>
      <c r="AKH362" s="1"/>
      <c r="AKI362" s="1"/>
      <c r="AKJ362" s="1"/>
      <c r="AKK362" s="1"/>
      <c r="AKL362" s="1"/>
      <c r="AKM362" s="1"/>
      <c r="AKN362" s="1"/>
      <c r="AKO362" s="1"/>
      <c r="AKP362" s="1"/>
      <c r="AKQ362" s="1"/>
      <c r="AKR362" s="1"/>
      <c r="AKS362" s="1"/>
      <c r="AKT362" s="1"/>
      <c r="AKU362" s="1"/>
      <c r="AKV362" s="1"/>
      <c r="AKW362" s="1"/>
      <c r="AKX362" s="1"/>
      <c r="AKY362" s="1"/>
      <c r="AKZ362" s="1"/>
      <c r="ALA362" s="1"/>
      <c r="ALB362" s="1"/>
      <c r="ALC362" s="1"/>
      <c r="ALD362" s="1"/>
      <c r="ALE362" s="1"/>
      <c r="ALF362" s="1"/>
      <c r="ALG362" s="1"/>
      <c r="ALH362" s="1"/>
      <c r="ALI362" s="1"/>
      <c r="ALJ362" s="1"/>
      <c r="ALK362" s="1"/>
      <c r="ALL362" s="1"/>
      <c r="ALM362" s="1"/>
      <c r="ALN362" s="1"/>
      <c r="ALO362" s="1"/>
      <c r="ALP362" s="1"/>
      <c r="ALQ362" s="1"/>
      <c r="ALR362" s="1"/>
      <c r="ALS362" s="1"/>
      <c r="ALT362" s="1"/>
      <c r="ALU362" s="1"/>
      <c r="ALV362" s="1"/>
      <c r="ALW362" s="1"/>
      <c r="ALX362" s="1"/>
      <c r="ALY362" s="1"/>
      <c r="ALZ362" s="1"/>
      <c r="AMA362" s="1"/>
      <c r="AMB362" s="1"/>
      <c r="AMC362" s="1"/>
      <c r="AMD362" s="1"/>
      <c r="AME362" s="1"/>
      <c r="AMF362" s="1"/>
      <c r="AMG362" s="1"/>
      <c r="AMH362" s="1"/>
      <c r="AMI362" s="1"/>
      <c r="AMJ362" s="1"/>
      <c r="AMK362" s="1"/>
      <c r="AML362" s="1"/>
      <c r="AMM362" s="1"/>
      <c r="AMN362" s="1"/>
      <c r="AMO362" s="1"/>
      <c r="AMP362" s="1"/>
      <c r="AMQ362" s="1"/>
      <c r="AMR362" s="1"/>
      <c r="AMS362" s="1"/>
      <c r="AMT362" s="1"/>
      <c r="AMU362" s="1"/>
      <c r="AMV362" s="1"/>
      <c r="AMW362" s="1"/>
      <c r="AMX362" s="1"/>
      <c r="AMY362" s="1"/>
      <c r="AMZ362" s="1"/>
      <c r="ANA362" s="1"/>
      <c r="ANB362" s="1"/>
      <c r="ANC362" s="1"/>
      <c r="AND362" s="1"/>
      <c r="ANE362" s="1"/>
      <c r="ANF362" s="1"/>
      <c r="ANG362" s="1"/>
      <c r="ANH362" s="1"/>
      <c r="ANI362" s="1"/>
      <c r="ANJ362" s="1"/>
      <c r="ANK362" s="1"/>
      <c r="ANL362" s="1"/>
      <c r="ANM362" s="1"/>
      <c r="ANN362" s="1"/>
      <c r="ANO362" s="1"/>
      <c r="ANP362" s="1"/>
      <c r="ANQ362" s="1"/>
      <c r="ANR362" s="1"/>
      <c r="ANS362" s="1"/>
      <c r="ANT362" s="1"/>
      <c r="ANU362" s="1"/>
      <c r="ANV362" s="1"/>
      <c r="ANW362" s="1"/>
      <c r="ANX362" s="1"/>
      <c r="ANY362" s="1"/>
      <c r="ANZ362" s="1"/>
      <c r="AOA362" s="1"/>
      <c r="AOB362" s="1"/>
      <c r="AOC362" s="1"/>
      <c r="AOD362" s="1"/>
      <c r="AOE362" s="1"/>
      <c r="AOF362" s="1"/>
      <c r="AOG362" s="1"/>
      <c r="AOH362" s="1"/>
      <c r="AOI362" s="1"/>
      <c r="AOJ362" s="1"/>
      <c r="AOK362" s="1"/>
      <c r="AOL362" s="1"/>
      <c r="AOM362" s="1"/>
      <c r="AON362" s="1"/>
      <c r="AOO362" s="1"/>
      <c r="AOP362" s="1"/>
      <c r="AOQ362" s="1"/>
      <c r="AOR362" s="1"/>
      <c r="AOS362" s="1"/>
      <c r="AOT362" s="1"/>
      <c r="AOU362" s="1"/>
      <c r="AOV362" s="1"/>
      <c r="AOW362" s="1"/>
      <c r="AOX362" s="1"/>
      <c r="AOY362" s="1"/>
      <c r="AOZ362" s="1"/>
      <c r="APA362" s="1"/>
      <c r="APB362" s="1"/>
      <c r="APC362" s="1"/>
      <c r="APD362" s="1"/>
      <c r="APE362" s="1"/>
      <c r="APF362" s="1"/>
      <c r="APG362" s="1"/>
      <c r="APH362" s="1"/>
      <c r="API362" s="1"/>
      <c r="APJ362" s="1"/>
      <c r="APK362" s="1"/>
      <c r="APL362" s="1"/>
      <c r="APM362" s="1"/>
      <c r="APN362" s="1"/>
      <c r="APO362" s="1"/>
      <c r="APP362" s="1"/>
      <c r="APQ362" s="1"/>
      <c r="APR362" s="1"/>
      <c r="APS362" s="1"/>
      <c r="APT362" s="1"/>
      <c r="APU362" s="1"/>
      <c r="APV362" s="1"/>
      <c r="APW362" s="1"/>
      <c r="APX362" s="1"/>
      <c r="APY362" s="1"/>
      <c r="APZ362" s="1"/>
      <c r="AQA362" s="1"/>
      <c r="AQB362" s="1"/>
      <c r="AQC362" s="1"/>
      <c r="AQD362" s="1"/>
      <c r="AQE362" s="1"/>
      <c r="AQF362" s="1"/>
      <c r="AQG362" s="1"/>
      <c r="AQH362" s="1"/>
      <c r="AQI362" s="1"/>
      <c r="AQJ362" s="1"/>
      <c r="AQK362" s="1"/>
      <c r="AQL362" s="1"/>
      <c r="AQM362" s="1"/>
      <c r="AQN362" s="1"/>
      <c r="AQO362" s="1"/>
      <c r="AQP362" s="1"/>
      <c r="AQQ362" s="1"/>
      <c r="AQR362" s="1"/>
      <c r="AQS362" s="1"/>
      <c r="AQT362" s="1"/>
      <c r="AQU362" s="1"/>
      <c r="AQV362" s="1"/>
      <c r="AQW362" s="1"/>
      <c r="AQX362" s="1"/>
      <c r="AQY362" s="1"/>
      <c r="AQZ362" s="1"/>
      <c r="ARA362" s="1"/>
      <c r="ARB362" s="1"/>
      <c r="ARC362" s="1"/>
      <c r="ARD362" s="1"/>
      <c r="ARE362" s="1"/>
      <c r="ARF362" s="1"/>
      <c r="ARG362" s="1"/>
      <c r="ARH362" s="1"/>
      <c r="ARI362" s="1"/>
      <c r="ARJ362" s="1"/>
      <c r="ARK362" s="1"/>
      <c r="ARL362" s="1"/>
      <c r="ARM362" s="1"/>
      <c r="ARN362" s="1"/>
      <c r="ARO362" s="1"/>
      <c r="ARP362" s="1"/>
      <c r="ARQ362" s="1"/>
      <c r="ARR362" s="1"/>
      <c r="ARS362" s="1"/>
      <c r="ART362" s="1"/>
      <c r="ARU362" s="1"/>
      <c r="ARV362" s="1"/>
      <c r="ARW362" s="1"/>
      <c r="ARX362" s="1"/>
      <c r="ARY362" s="1"/>
      <c r="ARZ362" s="1"/>
      <c r="ASA362" s="1"/>
      <c r="ASB362" s="1"/>
      <c r="ASC362" s="1"/>
      <c r="ASD362" s="1"/>
      <c r="ASE362" s="1"/>
      <c r="ASF362" s="1"/>
      <c r="ASG362" s="1"/>
      <c r="ASH362" s="1"/>
      <c r="ASI362" s="1"/>
      <c r="ASJ362" s="1"/>
      <c r="ASK362" s="1"/>
      <c r="ASL362" s="1"/>
      <c r="ASM362" s="1"/>
      <c r="ASN362" s="1"/>
      <c r="ASO362" s="1"/>
      <c r="ASP362" s="1"/>
      <c r="ASQ362" s="1"/>
      <c r="ASR362" s="1"/>
      <c r="ASS362" s="1"/>
      <c r="AST362" s="1"/>
      <c r="ASU362" s="1"/>
      <c r="ASV362" s="1"/>
      <c r="ASW362" s="1"/>
      <c r="ASX362" s="1"/>
      <c r="ASY362" s="1"/>
      <c r="ASZ362" s="1"/>
      <c r="ATA362" s="1"/>
      <c r="ATB362" s="1"/>
      <c r="ATC362" s="1"/>
      <c r="ATD362" s="1"/>
      <c r="ATE362" s="1"/>
      <c r="ATF362" s="1"/>
      <c r="ATG362" s="1"/>
      <c r="ATH362" s="1"/>
      <c r="ATI362" s="1"/>
      <c r="ATJ362" s="1"/>
      <c r="ATK362" s="1"/>
      <c r="ATL362" s="1"/>
      <c r="ATM362" s="1"/>
      <c r="ATN362" s="1"/>
      <c r="ATO362" s="1"/>
      <c r="ATP362" s="1"/>
      <c r="ATQ362" s="1"/>
      <c r="ATR362" s="1"/>
      <c r="ATS362" s="1"/>
      <c r="ATT362" s="1"/>
      <c r="ATU362" s="1"/>
      <c r="ATV362" s="1"/>
      <c r="ATW362" s="1"/>
      <c r="ATX362" s="1"/>
      <c r="ATY362" s="1"/>
      <c r="ATZ362" s="1"/>
      <c r="AUA362" s="1"/>
      <c r="AUB362" s="1"/>
      <c r="AUC362" s="1"/>
      <c r="AUD362" s="1"/>
      <c r="AUE362" s="1"/>
      <c r="AUF362" s="1"/>
      <c r="AUG362" s="1"/>
      <c r="AUH362" s="1"/>
      <c r="AUI362" s="1"/>
      <c r="AUJ362" s="1"/>
      <c r="AUK362" s="1"/>
      <c r="AUL362" s="1"/>
      <c r="AUM362" s="1"/>
      <c r="AUN362" s="1"/>
      <c r="AUO362" s="1"/>
      <c r="AUP362" s="1"/>
      <c r="AUQ362" s="1"/>
      <c r="AUR362" s="1"/>
      <c r="AUS362" s="1"/>
      <c r="AUT362" s="1"/>
      <c r="AUU362" s="1"/>
      <c r="AUV362" s="1"/>
      <c r="AUW362" s="1"/>
      <c r="AUX362" s="1"/>
      <c r="AUY362" s="1"/>
      <c r="AUZ362" s="1"/>
      <c r="AVA362" s="1"/>
      <c r="AVB362" s="1"/>
      <c r="AVC362" s="1"/>
      <c r="AVD362" s="1"/>
      <c r="AVE362" s="1"/>
      <c r="AVF362" s="1"/>
      <c r="AVG362" s="1"/>
      <c r="AVH362" s="1"/>
      <c r="AVI362" s="1"/>
      <c r="AVJ362" s="1"/>
      <c r="AVK362" s="1"/>
      <c r="AVL362" s="1"/>
      <c r="AVM362" s="1"/>
      <c r="AVN362" s="1"/>
      <c r="AVO362" s="1"/>
      <c r="AVP362" s="1"/>
      <c r="AVQ362" s="1"/>
      <c r="AVR362" s="1"/>
      <c r="AVS362" s="1"/>
      <c r="AVT362" s="1"/>
      <c r="AVU362" s="1"/>
      <c r="AVV362" s="1"/>
      <c r="AVW362" s="1"/>
      <c r="AVX362" s="1"/>
      <c r="AVY362" s="1"/>
      <c r="AVZ362" s="1"/>
      <c r="AWA362" s="1"/>
      <c r="AWB362" s="1"/>
      <c r="AWC362" s="1"/>
      <c r="AWD362" s="1"/>
      <c r="AWE362" s="1"/>
      <c r="AWF362" s="1"/>
      <c r="AWG362" s="1"/>
      <c r="AWH362" s="1"/>
      <c r="AWI362" s="1"/>
      <c r="AWJ362" s="1"/>
      <c r="AWK362" s="1"/>
      <c r="AWL362" s="1"/>
      <c r="AWM362" s="1"/>
      <c r="AWN362" s="1"/>
      <c r="AWO362" s="1"/>
      <c r="AWP362" s="1"/>
      <c r="AWQ362" s="1"/>
      <c r="AWR362" s="1"/>
      <c r="AWS362" s="1"/>
      <c r="AWT362" s="1"/>
      <c r="AWU362" s="1"/>
      <c r="AWV362" s="1"/>
      <c r="AWW362" s="1"/>
      <c r="AWX362" s="1"/>
      <c r="AWY362" s="1"/>
      <c r="AWZ362" s="1"/>
      <c r="AXA362" s="1"/>
      <c r="AXB362" s="1"/>
      <c r="AXC362" s="1"/>
      <c r="AXD362" s="1"/>
      <c r="AXE362" s="1"/>
      <c r="AXF362" s="1"/>
      <c r="AXG362" s="1"/>
      <c r="AXH362" s="1"/>
      <c r="AXI362" s="1"/>
      <c r="AXJ362" s="1"/>
      <c r="AXK362" s="1"/>
      <c r="AXL362" s="1"/>
      <c r="AXM362" s="1"/>
      <c r="AXN362" s="1"/>
      <c r="AXO362" s="1"/>
      <c r="AXP362" s="1"/>
      <c r="AXQ362" s="1"/>
      <c r="AXR362" s="1"/>
      <c r="AXS362" s="1"/>
      <c r="AXT362" s="1"/>
      <c r="AXU362" s="1"/>
      <c r="AXV362" s="1"/>
      <c r="AXW362" s="1"/>
      <c r="AXX362" s="1"/>
      <c r="AXY362" s="1"/>
      <c r="AXZ362" s="1"/>
      <c r="AYA362" s="1"/>
      <c r="AYB362" s="1"/>
      <c r="AYC362" s="1"/>
      <c r="AYD362" s="1"/>
      <c r="AYE362" s="1"/>
      <c r="AYF362" s="1"/>
      <c r="AYG362" s="1"/>
      <c r="AYH362" s="1"/>
      <c r="AYI362" s="1"/>
      <c r="AYJ362" s="1"/>
      <c r="AYK362" s="1"/>
      <c r="AYL362" s="1"/>
      <c r="AYM362" s="1"/>
      <c r="AYN362" s="1"/>
      <c r="AYO362" s="1"/>
      <c r="AYP362" s="1"/>
      <c r="AYQ362" s="1"/>
      <c r="AYR362" s="1"/>
      <c r="AYS362" s="1"/>
      <c r="AYT362" s="1"/>
      <c r="AYU362" s="1"/>
      <c r="AYV362" s="1"/>
      <c r="AYW362" s="1"/>
      <c r="AYX362" s="1"/>
      <c r="AYY362" s="1"/>
      <c r="AYZ362" s="1"/>
      <c r="AZA362" s="1"/>
      <c r="AZB362" s="1"/>
      <c r="AZC362" s="1"/>
      <c r="AZD362" s="1"/>
      <c r="AZE362" s="1"/>
      <c r="AZF362" s="1"/>
      <c r="AZG362" s="1"/>
      <c r="AZH362" s="1"/>
      <c r="AZI362" s="1"/>
      <c r="AZJ362" s="1"/>
      <c r="AZK362" s="1"/>
      <c r="AZL362" s="1"/>
      <c r="AZM362" s="1"/>
      <c r="AZN362" s="1"/>
      <c r="AZO362" s="1"/>
      <c r="AZP362" s="1"/>
      <c r="AZQ362" s="1"/>
      <c r="AZR362" s="1"/>
      <c r="AZS362" s="1"/>
      <c r="AZT362" s="1"/>
      <c r="AZU362" s="1"/>
      <c r="AZV362" s="1"/>
      <c r="AZW362" s="1"/>
      <c r="AZX362" s="1"/>
      <c r="AZY362" s="1"/>
      <c r="AZZ362" s="1"/>
      <c r="BAA362" s="1"/>
      <c r="BAB362" s="1"/>
      <c r="BAC362" s="1"/>
      <c r="BAD362" s="1"/>
      <c r="BAE362" s="1"/>
      <c r="BAF362" s="1"/>
      <c r="BAG362" s="1"/>
      <c r="BAH362" s="1"/>
      <c r="BAI362" s="1"/>
      <c r="BAJ362" s="1"/>
      <c r="BAK362" s="1"/>
      <c r="BAL362" s="1"/>
      <c r="BAM362" s="1"/>
      <c r="BAN362" s="1"/>
      <c r="BAO362" s="1"/>
      <c r="BAP362" s="1"/>
      <c r="BAQ362" s="1"/>
      <c r="BAR362" s="1"/>
      <c r="BAS362" s="1"/>
      <c r="BAT362" s="1"/>
      <c r="BAU362" s="1"/>
      <c r="BAV362" s="1"/>
      <c r="BAW362" s="1"/>
      <c r="BAX362" s="1"/>
      <c r="BAY362" s="1"/>
      <c r="BAZ362" s="1"/>
      <c r="BBA362" s="1"/>
      <c r="BBB362" s="1"/>
      <c r="BBC362" s="1"/>
      <c r="BBD362" s="1"/>
      <c r="BBE362" s="1"/>
      <c r="BBF362" s="1"/>
      <c r="BBG362" s="1"/>
      <c r="BBH362" s="1"/>
      <c r="BBI362" s="1"/>
      <c r="BBJ362" s="1"/>
      <c r="BBK362" s="1"/>
      <c r="BBL362" s="1"/>
      <c r="BBM362" s="1"/>
      <c r="BBN362" s="1"/>
      <c r="BBO362" s="1"/>
      <c r="BBP362" s="1"/>
      <c r="BBQ362" s="1"/>
      <c r="BBR362" s="1"/>
      <c r="BBS362" s="1"/>
      <c r="BBT362" s="1"/>
      <c r="BBU362" s="1"/>
      <c r="BBV362" s="1"/>
      <c r="BBW362" s="1"/>
      <c r="BBX362" s="1"/>
      <c r="BBY362" s="1"/>
      <c r="BBZ362" s="1"/>
      <c r="BCA362" s="1"/>
      <c r="BCB362" s="1"/>
      <c r="BCC362" s="1"/>
      <c r="BCD362" s="1"/>
      <c r="BCE362" s="1"/>
      <c r="BCF362" s="1"/>
      <c r="BCG362" s="1"/>
      <c r="BCH362" s="1"/>
      <c r="BCI362" s="1"/>
      <c r="BCJ362" s="1"/>
      <c r="BCK362" s="1"/>
      <c r="BCL362" s="1"/>
      <c r="BCM362" s="1"/>
      <c r="BCN362" s="1"/>
      <c r="BCO362" s="1"/>
      <c r="BCP362" s="1"/>
      <c r="BCQ362" s="1"/>
      <c r="BCR362" s="1"/>
      <c r="BCS362" s="1"/>
      <c r="BCT362" s="1"/>
      <c r="BCU362" s="1"/>
      <c r="BCV362" s="1"/>
      <c r="BCW362" s="1"/>
      <c r="BCX362" s="1"/>
      <c r="BCY362" s="1"/>
      <c r="BCZ362" s="1"/>
      <c r="BDA362" s="1"/>
      <c r="BDB362" s="1"/>
      <c r="BDC362" s="1"/>
      <c r="BDD362" s="1"/>
      <c r="BDE362" s="1"/>
      <c r="BDF362" s="1"/>
      <c r="BDG362" s="1"/>
      <c r="BDH362" s="1"/>
      <c r="BDI362" s="1"/>
      <c r="BDJ362" s="1"/>
      <c r="BDK362" s="1"/>
      <c r="BDL362" s="1"/>
    </row>
    <row r="363" spans="1:1468" s="10" customFormat="1" ht="16" x14ac:dyDescent="0.2">
      <c r="B363" s="11" t="s">
        <v>40</v>
      </c>
      <c r="C363" s="10">
        <v>2000</v>
      </c>
      <c r="E363" s="2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  <c r="OV363" s="1"/>
      <c r="OW363" s="1"/>
      <c r="OX363" s="1"/>
      <c r="OY363" s="1"/>
      <c r="OZ363" s="1"/>
      <c r="PA363" s="1"/>
      <c r="PB363" s="1"/>
      <c r="PC363" s="1"/>
      <c r="PD363" s="1"/>
      <c r="PE363" s="1"/>
      <c r="PF363" s="1"/>
      <c r="PG363" s="1"/>
      <c r="PH363" s="1"/>
      <c r="PI363" s="1"/>
      <c r="PJ363" s="1"/>
      <c r="PK363" s="1"/>
      <c r="PL363" s="1"/>
      <c r="PM363" s="1"/>
      <c r="PN363" s="1"/>
      <c r="PO363" s="1"/>
      <c r="PP363" s="1"/>
      <c r="PQ363" s="1"/>
      <c r="PR363" s="1"/>
      <c r="PS363" s="1"/>
      <c r="PT363" s="1"/>
      <c r="PU363" s="1"/>
      <c r="PV363" s="1"/>
      <c r="PW363" s="1"/>
      <c r="PX363" s="1"/>
      <c r="PY363" s="1"/>
      <c r="PZ363" s="1"/>
      <c r="QA363" s="1"/>
      <c r="QB363" s="1"/>
      <c r="QC363" s="1"/>
      <c r="QD363" s="1"/>
      <c r="QE363" s="1"/>
      <c r="QF363" s="1"/>
      <c r="QG363" s="1"/>
      <c r="QH363" s="1"/>
      <c r="QI363" s="1"/>
      <c r="QJ363" s="1"/>
      <c r="QK363" s="1"/>
      <c r="QL363" s="1"/>
      <c r="QM363" s="1"/>
      <c r="QN363" s="1"/>
      <c r="QO363" s="1"/>
      <c r="QP363" s="1"/>
      <c r="QQ363" s="1"/>
      <c r="QR363" s="1"/>
      <c r="QS363" s="1"/>
      <c r="QT363" s="1"/>
      <c r="QU363" s="1"/>
      <c r="QV363" s="1"/>
      <c r="QW363" s="1"/>
      <c r="QX363" s="1"/>
      <c r="QY363" s="1"/>
      <c r="QZ363" s="1"/>
      <c r="RA363" s="1"/>
      <c r="RB363" s="1"/>
      <c r="RC363" s="1"/>
      <c r="RD363" s="1"/>
      <c r="RE363" s="1"/>
      <c r="RF363" s="1"/>
      <c r="RG363" s="1"/>
      <c r="RH363" s="1"/>
      <c r="RI363" s="1"/>
      <c r="RJ363" s="1"/>
      <c r="RK363" s="1"/>
      <c r="RL363" s="1"/>
      <c r="RM363" s="1"/>
      <c r="RN363" s="1"/>
      <c r="RO363" s="1"/>
      <c r="RP363" s="1"/>
      <c r="RQ363" s="1"/>
      <c r="RR363" s="1"/>
      <c r="RS363" s="1"/>
      <c r="RT363" s="1"/>
      <c r="RU363" s="1"/>
      <c r="RV363" s="1"/>
      <c r="RW363" s="1"/>
      <c r="RX363" s="1"/>
      <c r="RY363" s="1"/>
      <c r="RZ363" s="1"/>
      <c r="SA363" s="1"/>
      <c r="SB363" s="1"/>
      <c r="SC363" s="1"/>
      <c r="SD363" s="1"/>
      <c r="SE363" s="1"/>
      <c r="SF363" s="1"/>
      <c r="SG363" s="1"/>
      <c r="SH363" s="1"/>
      <c r="SI363" s="1"/>
      <c r="SJ363" s="1"/>
      <c r="SK363" s="1"/>
      <c r="SL363" s="1"/>
      <c r="SM363" s="1"/>
      <c r="SN363" s="1"/>
      <c r="SO363" s="1"/>
      <c r="SP363" s="1"/>
      <c r="SQ363" s="1"/>
      <c r="SR363" s="1"/>
      <c r="SS363" s="1"/>
      <c r="ST363" s="1"/>
      <c r="SU363" s="1"/>
      <c r="SV363" s="1"/>
      <c r="SW363" s="1"/>
      <c r="SX363" s="1"/>
      <c r="SY363" s="1"/>
      <c r="SZ363" s="1"/>
      <c r="TA363" s="1"/>
      <c r="TB363" s="1"/>
      <c r="TC363" s="1"/>
      <c r="TD363" s="1"/>
      <c r="TE363" s="1"/>
      <c r="TF363" s="1"/>
      <c r="TG363" s="1"/>
      <c r="TH363" s="1"/>
      <c r="TI363" s="1"/>
      <c r="TJ363" s="1"/>
      <c r="TK363" s="1"/>
      <c r="TL363" s="1"/>
      <c r="TM363" s="1"/>
      <c r="TN363" s="1"/>
      <c r="TO363" s="1"/>
      <c r="TP363" s="1"/>
      <c r="TQ363" s="1"/>
      <c r="TR363" s="1"/>
      <c r="TS363" s="1"/>
      <c r="TT363" s="1"/>
      <c r="TU363" s="1"/>
      <c r="TV363" s="1"/>
      <c r="TW363" s="1"/>
      <c r="TX363" s="1"/>
      <c r="TY363" s="1"/>
      <c r="TZ363" s="1"/>
      <c r="UA363" s="1"/>
      <c r="UB363" s="1"/>
      <c r="UC363" s="1"/>
      <c r="UD363" s="1"/>
      <c r="UE363" s="1"/>
      <c r="UF363" s="1"/>
      <c r="UG363" s="1"/>
      <c r="UH363" s="1"/>
      <c r="UI363" s="1"/>
      <c r="UJ363" s="1"/>
      <c r="UK363" s="1"/>
      <c r="UL363" s="1"/>
      <c r="UM363" s="1"/>
      <c r="UN363" s="1"/>
      <c r="UO363" s="1"/>
      <c r="UP363" s="1"/>
      <c r="UQ363" s="1"/>
      <c r="UR363" s="1"/>
      <c r="US363" s="1"/>
      <c r="UT363" s="1"/>
      <c r="UU363" s="1"/>
      <c r="UV363" s="1"/>
      <c r="UW363" s="1"/>
      <c r="UX363" s="1"/>
      <c r="UY363" s="1"/>
      <c r="UZ363" s="1"/>
      <c r="VA363" s="1"/>
      <c r="VB363" s="1"/>
      <c r="VC363" s="1"/>
      <c r="VD363" s="1"/>
      <c r="VE363" s="1"/>
      <c r="VF363" s="1"/>
      <c r="VG363" s="1"/>
      <c r="VH363" s="1"/>
      <c r="VI363" s="1"/>
      <c r="VJ363" s="1"/>
      <c r="VK363" s="1"/>
      <c r="VL363" s="1"/>
      <c r="VM363" s="1"/>
      <c r="VN363" s="1"/>
      <c r="VO363" s="1"/>
      <c r="VP363" s="1"/>
      <c r="VQ363" s="1"/>
      <c r="VR363" s="1"/>
      <c r="VS363" s="1"/>
      <c r="VT363" s="1"/>
      <c r="VU363" s="1"/>
      <c r="VV363" s="1"/>
      <c r="VW363" s="1"/>
      <c r="VX363" s="1"/>
      <c r="VY363" s="1"/>
      <c r="VZ363" s="1"/>
      <c r="WA363" s="1"/>
      <c r="WB363" s="1"/>
      <c r="WC363" s="1"/>
      <c r="WD363" s="1"/>
      <c r="WE363" s="1"/>
      <c r="WF363" s="1"/>
      <c r="WG363" s="1"/>
      <c r="WH363" s="1"/>
      <c r="WI363" s="1"/>
      <c r="WJ363" s="1"/>
      <c r="WK363" s="1"/>
      <c r="WL363" s="1"/>
      <c r="WM363" s="1"/>
      <c r="WN363" s="1"/>
      <c r="WO363" s="1"/>
      <c r="WP363" s="1"/>
      <c r="WQ363" s="1"/>
      <c r="WR363" s="1"/>
      <c r="WS363" s="1"/>
      <c r="WT363" s="1"/>
      <c r="WU363" s="1"/>
      <c r="WV363" s="1"/>
      <c r="WW363" s="1"/>
      <c r="WX363" s="1"/>
      <c r="WY363" s="1"/>
      <c r="WZ363" s="1"/>
      <c r="XA363" s="1"/>
      <c r="XB363" s="1"/>
      <c r="XC363" s="1"/>
      <c r="XD363" s="1"/>
      <c r="XE363" s="1"/>
      <c r="XF363" s="1"/>
      <c r="XG363" s="1"/>
      <c r="XH363" s="1"/>
      <c r="XI363" s="1"/>
      <c r="XJ363" s="1"/>
      <c r="XK363" s="1"/>
      <c r="XL363" s="1"/>
      <c r="XM363" s="1"/>
      <c r="XN363" s="1"/>
      <c r="XO363" s="1"/>
      <c r="XP363" s="1"/>
      <c r="XQ363" s="1"/>
      <c r="XR363" s="1"/>
      <c r="XS363" s="1"/>
      <c r="XT363" s="1"/>
      <c r="XU363" s="1"/>
      <c r="XV363" s="1"/>
      <c r="XW363" s="1"/>
      <c r="XX363" s="1"/>
      <c r="XY363" s="1"/>
      <c r="XZ363" s="1"/>
      <c r="YA363" s="1"/>
      <c r="YB363" s="1"/>
      <c r="YC363" s="1"/>
      <c r="YD363" s="1"/>
      <c r="YE363" s="1"/>
      <c r="YF363" s="1"/>
      <c r="YG363" s="1"/>
      <c r="YH363" s="1"/>
      <c r="YI363" s="1"/>
      <c r="YJ363" s="1"/>
      <c r="YK363" s="1"/>
      <c r="YL363" s="1"/>
      <c r="YM363" s="1"/>
      <c r="YN363" s="1"/>
      <c r="YO363" s="1"/>
      <c r="YP363" s="1"/>
      <c r="YQ363" s="1"/>
      <c r="YR363" s="1"/>
      <c r="YS363" s="1"/>
      <c r="YT363" s="1"/>
      <c r="YU363" s="1"/>
      <c r="YV363" s="1"/>
      <c r="YW363" s="1"/>
      <c r="YX363" s="1"/>
      <c r="YY363" s="1"/>
      <c r="YZ363" s="1"/>
      <c r="ZA363" s="1"/>
      <c r="ZB363" s="1"/>
      <c r="ZC363" s="1"/>
      <c r="ZD363" s="1"/>
      <c r="ZE363" s="1"/>
      <c r="ZF363" s="1"/>
      <c r="ZG363" s="1"/>
      <c r="ZH363" s="1"/>
      <c r="ZI363" s="1"/>
      <c r="ZJ363" s="1"/>
      <c r="ZK363" s="1"/>
      <c r="ZL363" s="1"/>
      <c r="ZM363" s="1"/>
      <c r="ZN363" s="1"/>
      <c r="ZO363" s="1"/>
      <c r="ZP363" s="1"/>
      <c r="ZQ363" s="1"/>
      <c r="ZR363" s="1"/>
      <c r="ZS363" s="1"/>
      <c r="ZT363" s="1"/>
      <c r="ZU363" s="1"/>
      <c r="ZV363" s="1"/>
      <c r="ZW363" s="1"/>
      <c r="ZX363" s="1"/>
      <c r="ZY363" s="1"/>
      <c r="ZZ363" s="1"/>
      <c r="AAA363" s="1"/>
      <c r="AAB363" s="1"/>
      <c r="AAC363" s="1"/>
      <c r="AAD363" s="1"/>
      <c r="AAE363" s="1"/>
      <c r="AAF363" s="1"/>
      <c r="AAG363" s="1"/>
      <c r="AAH363" s="1"/>
      <c r="AAI363" s="1"/>
      <c r="AAJ363" s="1"/>
      <c r="AAK363" s="1"/>
      <c r="AAL363" s="1"/>
      <c r="AAM363" s="1"/>
      <c r="AAN363" s="1"/>
      <c r="AAO363" s="1"/>
      <c r="AAP363" s="1"/>
      <c r="AAQ363" s="1"/>
      <c r="AAR363" s="1"/>
      <c r="AAS363" s="1"/>
      <c r="AAT363" s="1"/>
      <c r="AAU363" s="1"/>
      <c r="AAV363" s="1"/>
      <c r="AAW363" s="1"/>
      <c r="AAX363" s="1"/>
      <c r="AAY363" s="1"/>
      <c r="AAZ363" s="1"/>
      <c r="ABA363" s="1"/>
      <c r="ABB363" s="1"/>
      <c r="ABC363" s="1"/>
      <c r="ABD363" s="1"/>
      <c r="ABE363" s="1"/>
      <c r="ABF363" s="1"/>
      <c r="ABG363" s="1"/>
      <c r="ABH363" s="1"/>
      <c r="ABI363" s="1"/>
      <c r="ABJ363" s="1"/>
      <c r="ABK363" s="1"/>
      <c r="ABL363" s="1"/>
      <c r="ABM363" s="1"/>
      <c r="ABN363" s="1"/>
      <c r="ABO363" s="1"/>
      <c r="ABP363" s="1"/>
      <c r="ABQ363" s="1"/>
      <c r="ABR363" s="1"/>
      <c r="ABS363" s="1"/>
      <c r="ABT363" s="1"/>
      <c r="ABU363" s="1"/>
      <c r="ABV363" s="1"/>
      <c r="ABW363" s="1"/>
      <c r="ABX363" s="1"/>
      <c r="ABY363" s="1"/>
      <c r="ABZ363" s="1"/>
      <c r="ACA363" s="1"/>
      <c r="ACB363" s="1"/>
      <c r="ACC363" s="1"/>
      <c r="ACD363" s="1"/>
      <c r="ACE363" s="1"/>
      <c r="ACF363" s="1"/>
      <c r="ACG363" s="1"/>
      <c r="ACH363" s="1"/>
      <c r="ACI363" s="1"/>
      <c r="ACJ363" s="1"/>
      <c r="ACK363" s="1"/>
      <c r="ACL363" s="1"/>
      <c r="ACM363" s="1"/>
      <c r="ACN363" s="1"/>
      <c r="ACO363" s="1"/>
      <c r="ACP363" s="1"/>
      <c r="ACQ363" s="1"/>
      <c r="ACR363" s="1"/>
      <c r="ACS363" s="1"/>
      <c r="ACT363" s="1"/>
      <c r="ACU363" s="1"/>
      <c r="ACV363" s="1"/>
      <c r="ACW363" s="1"/>
      <c r="ACX363" s="1"/>
      <c r="ACY363" s="1"/>
      <c r="ACZ363" s="1"/>
      <c r="ADA363" s="1"/>
      <c r="ADB363" s="1"/>
      <c r="ADC363" s="1"/>
      <c r="ADD363" s="1"/>
      <c r="ADE363" s="1"/>
      <c r="ADF363" s="1"/>
      <c r="ADG363" s="1"/>
      <c r="ADH363" s="1"/>
      <c r="ADI363" s="1"/>
      <c r="ADJ363" s="1"/>
      <c r="ADK363" s="1"/>
      <c r="ADL363" s="1"/>
      <c r="ADM363" s="1"/>
      <c r="ADN363" s="1"/>
      <c r="ADO363" s="1"/>
      <c r="ADP363" s="1"/>
      <c r="ADQ363" s="1"/>
      <c r="ADR363" s="1"/>
      <c r="ADS363" s="1"/>
      <c r="ADT363" s="1"/>
      <c r="ADU363" s="1"/>
      <c r="ADV363" s="1"/>
      <c r="ADW363" s="1"/>
      <c r="ADX363" s="1"/>
      <c r="ADY363" s="1"/>
      <c r="ADZ363" s="1"/>
      <c r="AEA363" s="1"/>
      <c r="AEB363" s="1"/>
      <c r="AEC363" s="1"/>
      <c r="AED363" s="1"/>
      <c r="AEE363" s="1"/>
      <c r="AEF363" s="1"/>
      <c r="AEG363" s="1"/>
      <c r="AEH363" s="1"/>
      <c r="AEI363" s="1"/>
      <c r="AEJ363" s="1"/>
      <c r="AEK363" s="1"/>
      <c r="AEL363" s="1"/>
      <c r="AEM363" s="1"/>
      <c r="AEN363" s="1"/>
      <c r="AEO363" s="1"/>
      <c r="AEP363" s="1"/>
      <c r="AEQ363" s="1"/>
      <c r="AER363" s="1"/>
      <c r="AES363" s="1"/>
      <c r="AET363" s="1"/>
      <c r="AEU363" s="1"/>
      <c r="AEV363" s="1"/>
      <c r="AEW363" s="1"/>
      <c r="AEX363" s="1"/>
      <c r="AEY363" s="1"/>
      <c r="AEZ363" s="1"/>
      <c r="AFA363" s="1"/>
      <c r="AFB363" s="1"/>
      <c r="AFC363" s="1"/>
      <c r="AFD363" s="1"/>
      <c r="AFE363" s="1"/>
      <c r="AFF363" s="1"/>
      <c r="AFG363" s="1"/>
      <c r="AFH363" s="1"/>
      <c r="AFI363" s="1"/>
      <c r="AFJ363" s="1"/>
      <c r="AFK363" s="1"/>
      <c r="AFL363" s="1"/>
      <c r="AFM363" s="1"/>
      <c r="AFN363" s="1"/>
      <c r="AFO363" s="1"/>
      <c r="AFP363" s="1"/>
      <c r="AFQ363" s="1"/>
      <c r="AFR363" s="1"/>
      <c r="AFS363" s="1"/>
      <c r="AFT363" s="1"/>
      <c r="AFU363" s="1"/>
      <c r="AFV363" s="1"/>
      <c r="AFW363" s="1"/>
      <c r="AFX363" s="1"/>
      <c r="AFY363" s="1"/>
      <c r="AFZ363" s="1"/>
      <c r="AGA363" s="1"/>
      <c r="AGB363" s="1"/>
      <c r="AGC363" s="1"/>
      <c r="AGD363" s="1"/>
      <c r="AGE363" s="1"/>
      <c r="AGF363" s="1"/>
      <c r="AGG363" s="1"/>
      <c r="AGH363" s="1"/>
      <c r="AGI363" s="1"/>
      <c r="AGJ363" s="1"/>
      <c r="AGK363" s="1"/>
      <c r="AGL363" s="1"/>
      <c r="AGM363" s="1"/>
      <c r="AGN363" s="1"/>
      <c r="AGO363" s="1"/>
      <c r="AGP363" s="1"/>
      <c r="AGQ363" s="1"/>
      <c r="AGR363" s="1"/>
      <c r="AGS363" s="1"/>
      <c r="AGT363" s="1"/>
      <c r="AGU363" s="1"/>
      <c r="AGV363" s="1"/>
      <c r="AGW363" s="1"/>
      <c r="AGX363" s="1"/>
      <c r="AGY363" s="1"/>
      <c r="AGZ363" s="1"/>
      <c r="AHA363" s="1"/>
      <c r="AHB363" s="1"/>
      <c r="AHC363" s="1"/>
      <c r="AHD363" s="1"/>
      <c r="AHE363" s="1"/>
      <c r="AHF363" s="1"/>
      <c r="AHG363" s="1"/>
      <c r="AHH363" s="1"/>
      <c r="AHI363" s="1"/>
      <c r="AHJ363" s="1"/>
      <c r="AHK363" s="1"/>
      <c r="AHL363" s="1"/>
      <c r="AHM363" s="1"/>
      <c r="AHN363" s="1"/>
      <c r="AHO363" s="1"/>
      <c r="AHP363" s="1"/>
      <c r="AHQ363" s="1"/>
      <c r="AHR363" s="1"/>
      <c r="AHS363" s="1"/>
      <c r="AHT363" s="1"/>
      <c r="AHU363" s="1"/>
      <c r="AHV363" s="1"/>
      <c r="AHW363" s="1"/>
      <c r="AHX363" s="1"/>
      <c r="AHY363" s="1"/>
      <c r="AHZ363" s="1"/>
      <c r="AIA363" s="1"/>
      <c r="AIB363" s="1"/>
      <c r="AIC363" s="1"/>
      <c r="AID363" s="1"/>
      <c r="AIE363" s="1"/>
      <c r="AIF363" s="1"/>
      <c r="AIG363" s="1"/>
      <c r="AIH363" s="1"/>
      <c r="AII363" s="1"/>
      <c r="AIJ363" s="1"/>
      <c r="AIK363" s="1"/>
      <c r="AIL363" s="1"/>
      <c r="AIM363" s="1"/>
      <c r="AIN363" s="1"/>
      <c r="AIO363" s="1"/>
      <c r="AIP363" s="1"/>
      <c r="AIQ363" s="1"/>
      <c r="AIR363" s="1"/>
      <c r="AIS363" s="1"/>
      <c r="AIT363" s="1"/>
      <c r="AIU363" s="1"/>
      <c r="AIV363" s="1"/>
      <c r="AIW363" s="1"/>
      <c r="AIX363" s="1"/>
      <c r="AIY363" s="1"/>
      <c r="AIZ363" s="1"/>
      <c r="AJA363" s="1"/>
      <c r="AJB363" s="1"/>
      <c r="AJC363" s="1"/>
      <c r="AJD363" s="1"/>
      <c r="AJE363" s="1"/>
      <c r="AJF363" s="1"/>
      <c r="AJG363" s="1"/>
      <c r="AJH363" s="1"/>
      <c r="AJI363" s="1"/>
      <c r="AJJ363" s="1"/>
      <c r="AJK363" s="1"/>
      <c r="AJL363" s="1"/>
      <c r="AJM363" s="1"/>
      <c r="AJN363" s="1"/>
      <c r="AJO363" s="1"/>
      <c r="AJP363" s="1"/>
      <c r="AJQ363" s="1"/>
      <c r="AJR363" s="1"/>
      <c r="AJS363" s="1"/>
      <c r="AJT363" s="1"/>
      <c r="AJU363" s="1"/>
      <c r="AJV363" s="1"/>
      <c r="AJW363" s="1"/>
      <c r="AJX363" s="1"/>
      <c r="AJY363" s="1"/>
      <c r="AJZ363" s="1"/>
      <c r="AKA363" s="1"/>
      <c r="AKB363" s="1"/>
      <c r="AKC363" s="1"/>
      <c r="AKD363" s="1"/>
      <c r="AKE363" s="1"/>
      <c r="AKF363" s="1"/>
      <c r="AKG363" s="1"/>
      <c r="AKH363" s="1"/>
      <c r="AKI363" s="1"/>
      <c r="AKJ363" s="1"/>
      <c r="AKK363" s="1"/>
      <c r="AKL363" s="1"/>
      <c r="AKM363" s="1"/>
      <c r="AKN363" s="1"/>
      <c r="AKO363" s="1"/>
      <c r="AKP363" s="1"/>
      <c r="AKQ363" s="1"/>
      <c r="AKR363" s="1"/>
      <c r="AKS363" s="1"/>
      <c r="AKT363" s="1"/>
      <c r="AKU363" s="1"/>
      <c r="AKV363" s="1"/>
      <c r="AKW363" s="1"/>
      <c r="AKX363" s="1"/>
      <c r="AKY363" s="1"/>
      <c r="AKZ363" s="1"/>
      <c r="ALA363" s="1"/>
      <c r="ALB363" s="1"/>
      <c r="ALC363" s="1"/>
      <c r="ALD363" s="1"/>
      <c r="ALE363" s="1"/>
      <c r="ALF363" s="1"/>
      <c r="ALG363" s="1"/>
      <c r="ALH363" s="1"/>
      <c r="ALI363" s="1"/>
      <c r="ALJ363" s="1"/>
      <c r="ALK363" s="1"/>
      <c r="ALL363" s="1"/>
      <c r="ALM363" s="1"/>
      <c r="ALN363" s="1"/>
      <c r="ALO363" s="1"/>
      <c r="ALP363" s="1"/>
      <c r="ALQ363" s="1"/>
      <c r="ALR363" s="1"/>
      <c r="ALS363" s="1"/>
      <c r="ALT363" s="1"/>
      <c r="ALU363" s="1"/>
      <c r="ALV363" s="1"/>
      <c r="ALW363" s="1"/>
      <c r="ALX363" s="1"/>
      <c r="ALY363" s="1"/>
      <c r="ALZ363" s="1"/>
      <c r="AMA363" s="1"/>
      <c r="AMB363" s="1"/>
      <c r="AMC363" s="1"/>
      <c r="AMD363" s="1"/>
      <c r="AME363" s="1"/>
      <c r="AMF363" s="1"/>
      <c r="AMG363" s="1"/>
      <c r="AMH363" s="1"/>
      <c r="AMI363" s="1"/>
      <c r="AMJ363" s="1"/>
      <c r="AMK363" s="1"/>
      <c r="AML363" s="1"/>
      <c r="AMM363" s="1"/>
      <c r="AMN363" s="1"/>
      <c r="AMO363" s="1"/>
      <c r="AMP363" s="1"/>
      <c r="AMQ363" s="1"/>
      <c r="AMR363" s="1"/>
      <c r="AMS363" s="1"/>
      <c r="AMT363" s="1"/>
      <c r="AMU363" s="1"/>
      <c r="AMV363" s="1"/>
      <c r="AMW363" s="1"/>
      <c r="AMX363" s="1"/>
      <c r="AMY363" s="1"/>
      <c r="AMZ363" s="1"/>
      <c r="ANA363" s="1"/>
      <c r="ANB363" s="1"/>
      <c r="ANC363" s="1"/>
      <c r="AND363" s="1"/>
      <c r="ANE363" s="1"/>
      <c r="ANF363" s="1"/>
      <c r="ANG363" s="1"/>
      <c r="ANH363" s="1"/>
      <c r="ANI363" s="1"/>
      <c r="ANJ363" s="1"/>
      <c r="ANK363" s="1"/>
      <c r="ANL363" s="1"/>
      <c r="ANM363" s="1"/>
      <c r="ANN363" s="1"/>
      <c r="ANO363" s="1"/>
      <c r="ANP363" s="1"/>
      <c r="ANQ363" s="1"/>
      <c r="ANR363" s="1"/>
      <c r="ANS363" s="1"/>
      <c r="ANT363" s="1"/>
      <c r="ANU363" s="1"/>
      <c r="ANV363" s="1"/>
      <c r="ANW363" s="1"/>
      <c r="ANX363" s="1"/>
      <c r="ANY363" s="1"/>
      <c r="ANZ363" s="1"/>
      <c r="AOA363" s="1"/>
      <c r="AOB363" s="1"/>
      <c r="AOC363" s="1"/>
      <c r="AOD363" s="1"/>
      <c r="AOE363" s="1"/>
      <c r="AOF363" s="1"/>
      <c r="AOG363" s="1"/>
      <c r="AOH363" s="1"/>
      <c r="AOI363" s="1"/>
      <c r="AOJ363" s="1"/>
      <c r="AOK363" s="1"/>
      <c r="AOL363" s="1"/>
      <c r="AOM363" s="1"/>
      <c r="AON363" s="1"/>
      <c r="AOO363" s="1"/>
      <c r="AOP363" s="1"/>
      <c r="AOQ363" s="1"/>
      <c r="AOR363" s="1"/>
      <c r="AOS363" s="1"/>
      <c r="AOT363" s="1"/>
      <c r="AOU363" s="1"/>
      <c r="AOV363" s="1"/>
      <c r="AOW363" s="1"/>
      <c r="AOX363" s="1"/>
      <c r="AOY363" s="1"/>
      <c r="AOZ363" s="1"/>
      <c r="APA363" s="1"/>
      <c r="APB363" s="1"/>
      <c r="APC363" s="1"/>
      <c r="APD363" s="1"/>
      <c r="APE363" s="1"/>
      <c r="APF363" s="1"/>
      <c r="APG363" s="1"/>
      <c r="APH363" s="1"/>
      <c r="API363" s="1"/>
      <c r="APJ363" s="1"/>
      <c r="APK363" s="1"/>
      <c r="APL363" s="1"/>
      <c r="APM363" s="1"/>
      <c r="APN363" s="1"/>
      <c r="APO363" s="1"/>
      <c r="APP363" s="1"/>
      <c r="APQ363" s="1"/>
      <c r="APR363" s="1"/>
      <c r="APS363" s="1"/>
      <c r="APT363" s="1"/>
      <c r="APU363" s="1"/>
      <c r="APV363" s="1"/>
      <c r="APW363" s="1"/>
      <c r="APX363" s="1"/>
      <c r="APY363" s="1"/>
      <c r="APZ363" s="1"/>
      <c r="AQA363" s="1"/>
      <c r="AQB363" s="1"/>
      <c r="AQC363" s="1"/>
      <c r="AQD363" s="1"/>
      <c r="AQE363" s="1"/>
      <c r="AQF363" s="1"/>
      <c r="AQG363" s="1"/>
      <c r="AQH363" s="1"/>
      <c r="AQI363" s="1"/>
      <c r="AQJ363" s="1"/>
      <c r="AQK363" s="1"/>
      <c r="AQL363" s="1"/>
      <c r="AQM363" s="1"/>
      <c r="AQN363" s="1"/>
      <c r="AQO363" s="1"/>
      <c r="AQP363" s="1"/>
      <c r="AQQ363" s="1"/>
      <c r="AQR363" s="1"/>
      <c r="AQS363" s="1"/>
      <c r="AQT363" s="1"/>
      <c r="AQU363" s="1"/>
      <c r="AQV363" s="1"/>
      <c r="AQW363" s="1"/>
      <c r="AQX363" s="1"/>
      <c r="AQY363" s="1"/>
      <c r="AQZ363" s="1"/>
      <c r="ARA363" s="1"/>
      <c r="ARB363" s="1"/>
      <c r="ARC363" s="1"/>
      <c r="ARD363" s="1"/>
      <c r="ARE363" s="1"/>
      <c r="ARF363" s="1"/>
      <c r="ARG363" s="1"/>
      <c r="ARH363" s="1"/>
      <c r="ARI363" s="1"/>
      <c r="ARJ363" s="1"/>
      <c r="ARK363" s="1"/>
      <c r="ARL363" s="1"/>
      <c r="ARM363" s="1"/>
      <c r="ARN363" s="1"/>
      <c r="ARO363" s="1"/>
      <c r="ARP363" s="1"/>
      <c r="ARQ363" s="1"/>
      <c r="ARR363" s="1"/>
      <c r="ARS363" s="1"/>
      <c r="ART363" s="1"/>
      <c r="ARU363" s="1"/>
      <c r="ARV363" s="1"/>
      <c r="ARW363" s="1"/>
      <c r="ARX363" s="1"/>
      <c r="ARY363" s="1"/>
      <c r="ARZ363" s="1"/>
      <c r="ASA363" s="1"/>
      <c r="ASB363" s="1"/>
      <c r="ASC363" s="1"/>
      <c r="ASD363" s="1"/>
      <c r="ASE363" s="1"/>
      <c r="ASF363" s="1"/>
      <c r="ASG363" s="1"/>
      <c r="ASH363" s="1"/>
      <c r="ASI363" s="1"/>
      <c r="ASJ363" s="1"/>
      <c r="ASK363" s="1"/>
      <c r="ASL363" s="1"/>
      <c r="ASM363" s="1"/>
      <c r="ASN363" s="1"/>
      <c r="ASO363" s="1"/>
      <c r="ASP363" s="1"/>
      <c r="ASQ363" s="1"/>
      <c r="ASR363" s="1"/>
      <c r="ASS363" s="1"/>
      <c r="AST363" s="1"/>
      <c r="ASU363" s="1"/>
      <c r="ASV363" s="1"/>
      <c r="ASW363" s="1"/>
      <c r="ASX363" s="1"/>
      <c r="ASY363" s="1"/>
      <c r="ASZ363" s="1"/>
      <c r="ATA363" s="1"/>
      <c r="ATB363" s="1"/>
      <c r="ATC363" s="1"/>
      <c r="ATD363" s="1"/>
      <c r="ATE363" s="1"/>
      <c r="ATF363" s="1"/>
      <c r="ATG363" s="1"/>
      <c r="ATH363" s="1"/>
      <c r="ATI363" s="1"/>
      <c r="ATJ363" s="1"/>
      <c r="ATK363" s="1"/>
      <c r="ATL363" s="1"/>
      <c r="ATM363" s="1"/>
      <c r="ATN363" s="1"/>
      <c r="ATO363" s="1"/>
      <c r="ATP363" s="1"/>
      <c r="ATQ363" s="1"/>
      <c r="ATR363" s="1"/>
      <c r="ATS363" s="1"/>
      <c r="ATT363" s="1"/>
      <c r="ATU363" s="1"/>
      <c r="ATV363" s="1"/>
      <c r="ATW363" s="1"/>
      <c r="ATX363" s="1"/>
      <c r="ATY363" s="1"/>
      <c r="ATZ363" s="1"/>
      <c r="AUA363" s="1"/>
      <c r="AUB363" s="1"/>
      <c r="AUC363" s="1"/>
      <c r="AUD363" s="1"/>
      <c r="AUE363" s="1"/>
      <c r="AUF363" s="1"/>
      <c r="AUG363" s="1"/>
      <c r="AUH363" s="1"/>
      <c r="AUI363" s="1"/>
      <c r="AUJ363" s="1"/>
      <c r="AUK363" s="1"/>
      <c r="AUL363" s="1"/>
      <c r="AUM363" s="1"/>
      <c r="AUN363" s="1"/>
      <c r="AUO363" s="1"/>
      <c r="AUP363" s="1"/>
      <c r="AUQ363" s="1"/>
      <c r="AUR363" s="1"/>
      <c r="AUS363" s="1"/>
      <c r="AUT363" s="1"/>
      <c r="AUU363" s="1"/>
      <c r="AUV363" s="1"/>
      <c r="AUW363" s="1"/>
      <c r="AUX363" s="1"/>
      <c r="AUY363" s="1"/>
      <c r="AUZ363" s="1"/>
      <c r="AVA363" s="1"/>
      <c r="AVB363" s="1"/>
      <c r="AVC363" s="1"/>
      <c r="AVD363" s="1"/>
      <c r="AVE363" s="1"/>
      <c r="AVF363" s="1"/>
      <c r="AVG363" s="1"/>
      <c r="AVH363" s="1"/>
      <c r="AVI363" s="1"/>
      <c r="AVJ363" s="1"/>
      <c r="AVK363" s="1"/>
      <c r="AVL363" s="1"/>
      <c r="AVM363" s="1"/>
      <c r="AVN363" s="1"/>
      <c r="AVO363" s="1"/>
      <c r="AVP363" s="1"/>
      <c r="AVQ363" s="1"/>
      <c r="AVR363" s="1"/>
      <c r="AVS363" s="1"/>
      <c r="AVT363" s="1"/>
      <c r="AVU363" s="1"/>
      <c r="AVV363" s="1"/>
      <c r="AVW363" s="1"/>
      <c r="AVX363" s="1"/>
      <c r="AVY363" s="1"/>
      <c r="AVZ363" s="1"/>
      <c r="AWA363" s="1"/>
      <c r="AWB363" s="1"/>
      <c r="AWC363" s="1"/>
      <c r="AWD363" s="1"/>
      <c r="AWE363" s="1"/>
      <c r="AWF363" s="1"/>
      <c r="AWG363" s="1"/>
      <c r="AWH363" s="1"/>
      <c r="AWI363" s="1"/>
      <c r="AWJ363" s="1"/>
      <c r="AWK363" s="1"/>
      <c r="AWL363" s="1"/>
      <c r="AWM363" s="1"/>
      <c r="AWN363" s="1"/>
      <c r="AWO363" s="1"/>
      <c r="AWP363" s="1"/>
      <c r="AWQ363" s="1"/>
      <c r="AWR363" s="1"/>
      <c r="AWS363" s="1"/>
      <c r="AWT363" s="1"/>
      <c r="AWU363" s="1"/>
      <c r="AWV363" s="1"/>
      <c r="AWW363" s="1"/>
      <c r="AWX363" s="1"/>
      <c r="AWY363" s="1"/>
      <c r="AWZ363" s="1"/>
      <c r="AXA363" s="1"/>
      <c r="AXB363" s="1"/>
      <c r="AXC363" s="1"/>
      <c r="AXD363" s="1"/>
      <c r="AXE363" s="1"/>
      <c r="AXF363" s="1"/>
      <c r="AXG363" s="1"/>
      <c r="AXH363" s="1"/>
      <c r="AXI363" s="1"/>
      <c r="AXJ363" s="1"/>
      <c r="AXK363" s="1"/>
      <c r="AXL363" s="1"/>
      <c r="AXM363" s="1"/>
      <c r="AXN363" s="1"/>
      <c r="AXO363" s="1"/>
      <c r="AXP363" s="1"/>
      <c r="AXQ363" s="1"/>
      <c r="AXR363" s="1"/>
      <c r="AXS363" s="1"/>
      <c r="AXT363" s="1"/>
      <c r="AXU363" s="1"/>
      <c r="AXV363" s="1"/>
      <c r="AXW363" s="1"/>
      <c r="AXX363" s="1"/>
      <c r="AXY363" s="1"/>
      <c r="AXZ363" s="1"/>
      <c r="AYA363" s="1"/>
      <c r="AYB363" s="1"/>
      <c r="AYC363" s="1"/>
      <c r="AYD363" s="1"/>
      <c r="AYE363" s="1"/>
      <c r="AYF363" s="1"/>
      <c r="AYG363" s="1"/>
      <c r="AYH363" s="1"/>
      <c r="AYI363" s="1"/>
      <c r="AYJ363" s="1"/>
      <c r="AYK363" s="1"/>
      <c r="AYL363" s="1"/>
      <c r="AYM363" s="1"/>
      <c r="AYN363" s="1"/>
      <c r="AYO363" s="1"/>
      <c r="AYP363" s="1"/>
      <c r="AYQ363" s="1"/>
      <c r="AYR363" s="1"/>
      <c r="AYS363" s="1"/>
      <c r="AYT363" s="1"/>
      <c r="AYU363" s="1"/>
      <c r="AYV363" s="1"/>
      <c r="AYW363" s="1"/>
      <c r="AYX363" s="1"/>
      <c r="AYY363" s="1"/>
      <c r="AYZ363" s="1"/>
      <c r="AZA363" s="1"/>
      <c r="AZB363" s="1"/>
      <c r="AZC363" s="1"/>
      <c r="AZD363" s="1"/>
      <c r="AZE363" s="1"/>
      <c r="AZF363" s="1"/>
      <c r="AZG363" s="1"/>
      <c r="AZH363" s="1"/>
      <c r="AZI363" s="1"/>
      <c r="AZJ363" s="1"/>
      <c r="AZK363" s="1"/>
      <c r="AZL363" s="1"/>
      <c r="AZM363" s="1"/>
      <c r="AZN363" s="1"/>
      <c r="AZO363" s="1"/>
      <c r="AZP363" s="1"/>
      <c r="AZQ363" s="1"/>
      <c r="AZR363" s="1"/>
      <c r="AZS363" s="1"/>
      <c r="AZT363" s="1"/>
      <c r="AZU363" s="1"/>
      <c r="AZV363" s="1"/>
      <c r="AZW363" s="1"/>
      <c r="AZX363" s="1"/>
      <c r="AZY363" s="1"/>
      <c r="AZZ363" s="1"/>
      <c r="BAA363" s="1"/>
      <c r="BAB363" s="1"/>
      <c r="BAC363" s="1"/>
      <c r="BAD363" s="1"/>
      <c r="BAE363" s="1"/>
      <c r="BAF363" s="1"/>
      <c r="BAG363" s="1"/>
      <c r="BAH363" s="1"/>
      <c r="BAI363" s="1"/>
      <c r="BAJ363" s="1"/>
      <c r="BAK363" s="1"/>
      <c r="BAL363" s="1"/>
      <c r="BAM363" s="1"/>
      <c r="BAN363" s="1"/>
      <c r="BAO363" s="1"/>
      <c r="BAP363" s="1"/>
      <c r="BAQ363" s="1"/>
      <c r="BAR363" s="1"/>
      <c r="BAS363" s="1"/>
      <c r="BAT363" s="1"/>
      <c r="BAU363" s="1"/>
      <c r="BAV363" s="1"/>
      <c r="BAW363" s="1"/>
      <c r="BAX363" s="1"/>
      <c r="BAY363" s="1"/>
      <c r="BAZ363" s="1"/>
      <c r="BBA363" s="1"/>
      <c r="BBB363" s="1"/>
      <c r="BBC363" s="1"/>
      <c r="BBD363" s="1"/>
      <c r="BBE363" s="1"/>
      <c r="BBF363" s="1"/>
      <c r="BBG363" s="1"/>
      <c r="BBH363" s="1"/>
      <c r="BBI363" s="1"/>
      <c r="BBJ363" s="1"/>
      <c r="BBK363" s="1"/>
      <c r="BBL363" s="1"/>
      <c r="BBM363" s="1"/>
      <c r="BBN363" s="1"/>
      <c r="BBO363" s="1"/>
      <c r="BBP363" s="1"/>
      <c r="BBQ363" s="1"/>
      <c r="BBR363" s="1"/>
      <c r="BBS363" s="1"/>
      <c r="BBT363" s="1"/>
      <c r="BBU363" s="1"/>
      <c r="BBV363" s="1"/>
      <c r="BBW363" s="1"/>
      <c r="BBX363" s="1"/>
      <c r="BBY363" s="1"/>
      <c r="BBZ363" s="1"/>
      <c r="BCA363" s="1"/>
      <c r="BCB363" s="1"/>
      <c r="BCC363" s="1"/>
      <c r="BCD363" s="1"/>
      <c r="BCE363" s="1"/>
      <c r="BCF363" s="1"/>
      <c r="BCG363" s="1"/>
      <c r="BCH363" s="1"/>
      <c r="BCI363" s="1"/>
      <c r="BCJ363" s="1"/>
      <c r="BCK363" s="1"/>
      <c r="BCL363" s="1"/>
      <c r="BCM363" s="1"/>
      <c r="BCN363" s="1"/>
      <c r="BCO363" s="1"/>
      <c r="BCP363" s="1"/>
      <c r="BCQ363" s="1"/>
      <c r="BCR363" s="1"/>
      <c r="BCS363" s="1"/>
      <c r="BCT363" s="1"/>
      <c r="BCU363" s="1"/>
      <c r="BCV363" s="1"/>
      <c r="BCW363" s="1"/>
      <c r="BCX363" s="1"/>
      <c r="BCY363" s="1"/>
      <c r="BCZ363" s="1"/>
      <c r="BDA363" s="1"/>
      <c r="BDB363" s="1"/>
      <c r="BDC363" s="1"/>
      <c r="BDD363" s="1"/>
      <c r="BDE363" s="1"/>
      <c r="BDF363" s="1"/>
      <c r="BDG363" s="1"/>
      <c r="BDH363" s="1"/>
      <c r="BDI363" s="1"/>
      <c r="BDJ363" s="1"/>
      <c r="BDK363" s="1"/>
      <c r="BDL363" s="1"/>
    </row>
    <row r="364" spans="1:1468" s="10" customFormat="1" x14ac:dyDescent="0.2">
      <c r="B364" s="10" t="s">
        <v>41</v>
      </c>
      <c r="E364" s="2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  <c r="OV364" s="1"/>
      <c r="OW364" s="1"/>
      <c r="OX364" s="1"/>
      <c r="OY364" s="1"/>
      <c r="OZ364" s="1"/>
      <c r="PA364" s="1"/>
      <c r="PB364" s="1"/>
      <c r="PC364" s="1"/>
      <c r="PD364" s="1"/>
      <c r="PE364" s="1"/>
      <c r="PF364" s="1"/>
      <c r="PG364" s="1"/>
      <c r="PH364" s="1"/>
      <c r="PI364" s="1"/>
      <c r="PJ364" s="1"/>
      <c r="PK364" s="1"/>
      <c r="PL364" s="1"/>
      <c r="PM364" s="1"/>
      <c r="PN364" s="1"/>
      <c r="PO364" s="1"/>
      <c r="PP364" s="1"/>
      <c r="PQ364" s="1"/>
      <c r="PR364" s="1"/>
      <c r="PS364" s="1"/>
      <c r="PT364" s="1"/>
      <c r="PU364" s="1"/>
      <c r="PV364" s="1"/>
      <c r="PW364" s="1"/>
      <c r="PX364" s="1"/>
      <c r="PY364" s="1"/>
      <c r="PZ364" s="1"/>
      <c r="QA364" s="1"/>
      <c r="QB364" s="1"/>
      <c r="QC364" s="1"/>
      <c r="QD364" s="1"/>
      <c r="QE364" s="1"/>
      <c r="QF364" s="1"/>
      <c r="QG364" s="1"/>
      <c r="QH364" s="1"/>
      <c r="QI364" s="1"/>
      <c r="QJ364" s="1"/>
      <c r="QK364" s="1"/>
      <c r="QL364" s="1"/>
      <c r="QM364" s="1"/>
      <c r="QN364" s="1"/>
      <c r="QO364" s="1"/>
      <c r="QP364" s="1"/>
      <c r="QQ364" s="1"/>
      <c r="QR364" s="1"/>
      <c r="QS364" s="1"/>
      <c r="QT364" s="1"/>
      <c r="QU364" s="1"/>
      <c r="QV364" s="1"/>
      <c r="QW364" s="1"/>
      <c r="QX364" s="1"/>
      <c r="QY364" s="1"/>
      <c r="QZ364" s="1"/>
      <c r="RA364" s="1"/>
      <c r="RB364" s="1"/>
      <c r="RC364" s="1"/>
      <c r="RD364" s="1"/>
      <c r="RE364" s="1"/>
      <c r="RF364" s="1"/>
      <c r="RG364" s="1"/>
      <c r="RH364" s="1"/>
      <c r="RI364" s="1"/>
      <c r="RJ364" s="1"/>
      <c r="RK364" s="1"/>
      <c r="RL364" s="1"/>
      <c r="RM364" s="1"/>
      <c r="RN364" s="1"/>
      <c r="RO364" s="1"/>
      <c r="RP364" s="1"/>
      <c r="RQ364" s="1"/>
      <c r="RR364" s="1"/>
      <c r="RS364" s="1"/>
      <c r="RT364" s="1"/>
      <c r="RU364" s="1"/>
      <c r="RV364" s="1"/>
      <c r="RW364" s="1"/>
      <c r="RX364" s="1"/>
      <c r="RY364" s="1"/>
      <c r="RZ364" s="1"/>
      <c r="SA364" s="1"/>
      <c r="SB364" s="1"/>
      <c r="SC364" s="1"/>
      <c r="SD364" s="1"/>
      <c r="SE364" s="1"/>
      <c r="SF364" s="1"/>
      <c r="SG364" s="1"/>
      <c r="SH364" s="1"/>
      <c r="SI364" s="1"/>
      <c r="SJ364" s="1"/>
      <c r="SK364" s="1"/>
      <c r="SL364" s="1"/>
      <c r="SM364" s="1"/>
      <c r="SN364" s="1"/>
      <c r="SO364" s="1"/>
      <c r="SP364" s="1"/>
      <c r="SQ364" s="1"/>
      <c r="SR364" s="1"/>
      <c r="SS364" s="1"/>
      <c r="ST364" s="1"/>
      <c r="SU364" s="1"/>
      <c r="SV364" s="1"/>
      <c r="SW364" s="1"/>
      <c r="SX364" s="1"/>
      <c r="SY364" s="1"/>
      <c r="SZ364" s="1"/>
      <c r="TA364" s="1"/>
      <c r="TB364" s="1"/>
      <c r="TC364" s="1"/>
      <c r="TD364" s="1"/>
      <c r="TE364" s="1"/>
      <c r="TF364" s="1"/>
      <c r="TG364" s="1"/>
      <c r="TH364" s="1"/>
      <c r="TI364" s="1"/>
      <c r="TJ364" s="1"/>
      <c r="TK364" s="1"/>
      <c r="TL364" s="1"/>
      <c r="TM364" s="1"/>
      <c r="TN364" s="1"/>
      <c r="TO364" s="1"/>
      <c r="TP364" s="1"/>
      <c r="TQ364" s="1"/>
      <c r="TR364" s="1"/>
      <c r="TS364" s="1"/>
      <c r="TT364" s="1"/>
      <c r="TU364" s="1"/>
      <c r="TV364" s="1"/>
      <c r="TW364" s="1"/>
      <c r="TX364" s="1"/>
      <c r="TY364" s="1"/>
      <c r="TZ364" s="1"/>
      <c r="UA364" s="1"/>
      <c r="UB364" s="1"/>
      <c r="UC364" s="1"/>
      <c r="UD364" s="1"/>
      <c r="UE364" s="1"/>
      <c r="UF364" s="1"/>
      <c r="UG364" s="1"/>
      <c r="UH364" s="1"/>
      <c r="UI364" s="1"/>
      <c r="UJ364" s="1"/>
      <c r="UK364" s="1"/>
      <c r="UL364" s="1"/>
      <c r="UM364" s="1"/>
      <c r="UN364" s="1"/>
      <c r="UO364" s="1"/>
      <c r="UP364" s="1"/>
      <c r="UQ364" s="1"/>
      <c r="UR364" s="1"/>
      <c r="US364" s="1"/>
      <c r="UT364" s="1"/>
      <c r="UU364" s="1"/>
      <c r="UV364" s="1"/>
      <c r="UW364" s="1"/>
      <c r="UX364" s="1"/>
      <c r="UY364" s="1"/>
      <c r="UZ364" s="1"/>
      <c r="VA364" s="1"/>
      <c r="VB364" s="1"/>
      <c r="VC364" s="1"/>
      <c r="VD364" s="1"/>
      <c r="VE364" s="1"/>
      <c r="VF364" s="1"/>
      <c r="VG364" s="1"/>
      <c r="VH364" s="1"/>
      <c r="VI364" s="1"/>
      <c r="VJ364" s="1"/>
      <c r="VK364" s="1"/>
      <c r="VL364" s="1"/>
      <c r="VM364" s="1"/>
      <c r="VN364" s="1"/>
      <c r="VO364" s="1"/>
      <c r="VP364" s="1"/>
      <c r="VQ364" s="1"/>
      <c r="VR364" s="1"/>
      <c r="VS364" s="1"/>
      <c r="VT364" s="1"/>
      <c r="VU364" s="1"/>
      <c r="VV364" s="1"/>
      <c r="VW364" s="1"/>
      <c r="VX364" s="1"/>
      <c r="VY364" s="1"/>
      <c r="VZ364" s="1"/>
      <c r="WA364" s="1"/>
      <c r="WB364" s="1"/>
      <c r="WC364" s="1"/>
      <c r="WD364" s="1"/>
      <c r="WE364" s="1"/>
      <c r="WF364" s="1"/>
      <c r="WG364" s="1"/>
      <c r="WH364" s="1"/>
      <c r="WI364" s="1"/>
      <c r="WJ364" s="1"/>
      <c r="WK364" s="1"/>
      <c r="WL364" s="1"/>
      <c r="WM364" s="1"/>
      <c r="WN364" s="1"/>
      <c r="WO364" s="1"/>
      <c r="WP364" s="1"/>
      <c r="WQ364" s="1"/>
      <c r="WR364" s="1"/>
      <c r="WS364" s="1"/>
      <c r="WT364" s="1"/>
      <c r="WU364" s="1"/>
      <c r="WV364" s="1"/>
      <c r="WW364" s="1"/>
      <c r="WX364" s="1"/>
      <c r="WY364" s="1"/>
      <c r="WZ364" s="1"/>
      <c r="XA364" s="1"/>
      <c r="XB364" s="1"/>
      <c r="XC364" s="1"/>
      <c r="XD364" s="1"/>
      <c r="XE364" s="1"/>
      <c r="XF364" s="1"/>
      <c r="XG364" s="1"/>
      <c r="XH364" s="1"/>
      <c r="XI364" s="1"/>
      <c r="XJ364" s="1"/>
      <c r="XK364" s="1"/>
      <c r="XL364" s="1"/>
      <c r="XM364" s="1"/>
      <c r="XN364" s="1"/>
      <c r="XO364" s="1"/>
      <c r="XP364" s="1"/>
      <c r="XQ364" s="1"/>
      <c r="XR364" s="1"/>
      <c r="XS364" s="1"/>
      <c r="XT364" s="1"/>
      <c r="XU364" s="1"/>
      <c r="XV364" s="1"/>
      <c r="XW364" s="1"/>
      <c r="XX364" s="1"/>
      <c r="XY364" s="1"/>
      <c r="XZ364" s="1"/>
      <c r="YA364" s="1"/>
      <c r="YB364" s="1"/>
      <c r="YC364" s="1"/>
      <c r="YD364" s="1"/>
      <c r="YE364" s="1"/>
      <c r="YF364" s="1"/>
      <c r="YG364" s="1"/>
      <c r="YH364" s="1"/>
      <c r="YI364" s="1"/>
      <c r="YJ364" s="1"/>
      <c r="YK364" s="1"/>
      <c r="YL364" s="1"/>
      <c r="YM364" s="1"/>
      <c r="YN364" s="1"/>
      <c r="YO364" s="1"/>
      <c r="YP364" s="1"/>
      <c r="YQ364" s="1"/>
      <c r="YR364" s="1"/>
      <c r="YS364" s="1"/>
      <c r="YT364" s="1"/>
      <c r="YU364" s="1"/>
      <c r="YV364" s="1"/>
      <c r="YW364" s="1"/>
      <c r="YX364" s="1"/>
      <c r="YY364" s="1"/>
      <c r="YZ364" s="1"/>
      <c r="ZA364" s="1"/>
      <c r="ZB364" s="1"/>
      <c r="ZC364" s="1"/>
      <c r="ZD364" s="1"/>
      <c r="ZE364" s="1"/>
      <c r="ZF364" s="1"/>
      <c r="ZG364" s="1"/>
      <c r="ZH364" s="1"/>
      <c r="ZI364" s="1"/>
      <c r="ZJ364" s="1"/>
      <c r="ZK364" s="1"/>
      <c r="ZL364" s="1"/>
      <c r="ZM364" s="1"/>
      <c r="ZN364" s="1"/>
      <c r="ZO364" s="1"/>
      <c r="ZP364" s="1"/>
      <c r="ZQ364" s="1"/>
      <c r="ZR364" s="1"/>
      <c r="ZS364" s="1"/>
      <c r="ZT364" s="1"/>
      <c r="ZU364" s="1"/>
      <c r="ZV364" s="1"/>
      <c r="ZW364" s="1"/>
      <c r="ZX364" s="1"/>
      <c r="ZY364" s="1"/>
      <c r="ZZ364" s="1"/>
      <c r="AAA364" s="1"/>
      <c r="AAB364" s="1"/>
      <c r="AAC364" s="1"/>
      <c r="AAD364" s="1"/>
      <c r="AAE364" s="1"/>
      <c r="AAF364" s="1"/>
      <c r="AAG364" s="1"/>
      <c r="AAH364" s="1"/>
      <c r="AAI364" s="1"/>
      <c r="AAJ364" s="1"/>
      <c r="AAK364" s="1"/>
      <c r="AAL364" s="1"/>
      <c r="AAM364" s="1"/>
      <c r="AAN364" s="1"/>
      <c r="AAO364" s="1"/>
      <c r="AAP364" s="1"/>
      <c r="AAQ364" s="1"/>
      <c r="AAR364" s="1"/>
      <c r="AAS364" s="1"/>
      <c r="AAT364" s="1"/>
      <c r="AAU364" s="1"/>
      <c r="AAV364" s="1"/>
      <c r="AAW364" s="1"/>
      <c r="AAX364" s="1"/>
      <c r="AAY364" s="1"/>
      <c r="AAZ364" s="1"/>
      <c r="ABA364" s="1"/>
      <c r="ABB364" s="1"/>
      <c r="ABC364" s="1"/>
      <c r="ABD364" s="1"/>
      <c r="ABE364" s="1"/>
      <c r="ABF364" s="1"/>
      <c r="ABG364" s="1"/>
      <c r="ABH364" s="1"/>
      <c r="ABI364" s="1"/>
      <c r="ABJ364" s="1"/>
      <c r="ABK364" s="1"/>
      <c r="ABL364" s="1"/>
      <c r="ABM364" s="1"/>
      <c r="ABN364" s="1"/>
      <c r="ABO364" s="1"/>
      <c r="ABP364" s="1"/>
      <c r="ABQ364" s="1"/>
      <c r="ABR364" s="1"/>
      <c r="ABS364" s="1"/>
      <c r="ABT364" s="1"/>
      <c r="ABU364" s="1"/>
      <c r="ABV364" s="1"/>
      <c r="ABW364" s="1"/>
      <c r="ABX364" s="1"/>
      <c r="ABY364" s="1"/>
      <c r="ABZ364" s="1"/>
      <c r="ACA364" s="1"/>
      <c r="ACB364" s="1"/>
      <c r="ACC364" s="1"/>
      <c r="ACD364" s="1"/>
      <c r="ACE364" s="1"/>
      <c r="ACF364" s="1"/>
      <c r="ACG364" s="1"/>
      <c r="ACH364" s="1"/>
      <c r="ACI364" s="1"/>
      <c r="ACJ364" s="1"/>
      <c r="ACK364" s="1"/>
      <c r="ACL364" s="1"/>
      <c r="ACM364" s="1"/>
      <c r="ACN364" s="1"/>
      <c r="ACO364" s="1"/>
      <c r="ACP364" s="1"/>
      <c r="ACQ364" s="1"/>
      <c r="ACR364" s="1"/>
      <c r="ACS364" s="1"/>
      <c r="ACT364" s="1"/>
      <c r="ACU364" s="1"/>
      <c r="ACV364" s="1"/>
      <c r="ACW364" s="1"/>
      <c r="ACX364" s="1"/>
      <c r="ACY364" s="1"/>
      <c r="ACZ364" s="1"/>
      <c r="ADA364" s="1"/>
      <c r="ADB364" s="1"/>
      <c r="ADC364" s="1"/>
      <c r="ADD364" s="1"/>
      <c r="ADE364" s="1"/>
      <c r="ADF364" s="1"/>
      <c r="ADG364" s="1"/>
      <c r="ADH364" s="1"/>
      <c r="ADI364" s="1"/>
      <c r="ADJ364" s="1"/>
      <c r="ADK364" s="1"/>
      <c r="ADL364" s="1"/>
      <c r="ADM364" s="1"/>
      <c r="ADN364" s="1"/>
      <c r="ADO364" s="1"/>
      <c r="ADP364" s="1"/>
      <c r="ADQ364" s="1"/>
      <c r="ADR364" s="1"/>
      <c r="ADS364" s="1"/>
      <c r="ADT364" s="1"/>
      <c r="ADU364" s="1"/>
      <c r="ADV364" s="1"/>
      <c r="ADW364" s="1"/>
      <c r="ADX364" s="1"/>
      <c r="ADY364" s="1"/>
      <c r="ADZ364" s="1"/>
      <c r="AEA364" s="1"/>
      <c r="AEB364" s="1"/>
      <c r="AEC364" s="1"/>
      <c r="AED364" s="1"/>
      <c r="AEE364" s="1"/>
      <c r="AEF364" s="1"/>
      <c r="AEG364" s="1"/>
      <c r="AEH364" s="1"/>
      <c r="AEI364" s="1"/>
      <c r="AEJ364" s="1"/>
      <c r="AEK364" s="1"/>
      <c r="AEL364" s="1"/>
      <c r="AEM364" s="1"/>
      <c r="AEN364" s="1"/>
      <c r="AEO364" s="1"/>
      <c r="AEP364" s="1"/>
      <c r="AEQ364" s="1"/>
      <c r="AER364" s="1"/>
      <c r="AES364" s="1"/>
      <c r="AET364" s="1"/>
      <c r="AEU364" s="1"/>
      <c r="AEV364" s="1"/>
      <c r="AEW364" s="1"/>
      <c r="AEX364" s="1"/>
      <c r="AEY364" s="1"/>
      <c r="AEZ364" s="1"/>
      <c r="AFA364" s="1"/>
      <c r="AFB364" s="1"/>
      <c r="AFC364" s="1"/>
      <c r="AFD364" s="1"/>
      <c r="AFE364" s="1"/>
      <c r="AFF364" s="1"/>
      <c r="AFG364" s="1"/>
      <c r="AFH364" s="1"/>
      <c r="AFI364" s="1"/>
      <c r="AFJ364" s="1"/>
      <c r="AFK364" s="1"/>
      <c r="AFL364" s="1"/>
      <c r="AFM364" s="1"/>
      <c r="AFN364" s="1"/>
      <c r="AFO364" s="1"/>
      <c r="AFP364" s="1"/>
      <c r="AFQ364" s="1"/>
      <c r="AFR364" s="1"/>
      <c r="AFS364" s="1"/>
      <c r="AFT364" s="1"/>
      <c r="AFU364" s="1"/>
      <c r="AFV364" s="1"/>
      <c r="AFW364" s="1"/>
      <c r="AFX364" s="1"/>
      <c r="AFY364" s="1"/>
      <c r="AFZ364" s="1"/>
      <c r="AGA364" s="1"/>
      <c r="AGB364" s="1"/>
      <c r="AGC364" s="1"/>
      <c r="AGD364" s="1"/>
      <c r="AGE364" s="1"/>
      <c r="AGF364" s="1"/>
      <c r="AGG364" s="1"/>
      <c r="AGH364" s="1"/>
      <c r="AGI364" s="1"/>
      <c r="AGJ364" s="1"/>
      <c r="AGK364" s="1"/>
      <c r="AGL364" s="1"/>
      <c r="AGM364" s="1"/>
      <c r="AGN364" s="1"/>
      <c r="AGO364" s="1"/>
      <c r="AGP364" s="1"/>
      <c r="AGQ364" s="1"/>
      <c r="AGR364" s="1"/>
      <c r="AGS364" s="1"/>
      <c r="AGT364" s="1"/>
      <c r="AGU364" s="1"/>
      <c r="AGV364" s="1"/>
      <c r="AGW364" s="1"/>
      <c r="AGX364" s="1"/>
      <c r="AGY364" s="1"/>
      <c r="AGZ364" s="1"/>
      <c r="AHA364" s="1"/>
      <c r="AHB364" s="1"/>
      <c r="AHC364" s="1"/>
      <c r="AHD364" s="1"/>
      <c r="AHE364" s="1"/>
      <c r="AHF364" s="1"/>
      <c r="AHG364" s="1"/>
      <c r="AHH364" s="1"/>
      <c r="AHI364" s="1"/>
      <c r="AHJ364" s="1"/>
      <c r="AHK364" s="1"/>
      <c r="AHL364" s="1"/>
      <c r="AHM364" s="1"/>
      <c r="AHN364" s="1"/>
      <c r="AHO364" s="1"/>
      <c r="AHP364" s="1"/>
      <c r="AHQ364" s="1"/>
      <c r="AHR364" s="1"/>
      <c r="AHS364" s="1"/>
      <c r="AHT364" s="1"/>
      <c r="AHU364" s="1"/>
      <c r="AHV364" s="1"/>
      <c r="AHW364" s="1"/>
      <c r="AHX364" s="1"/>
      <c r="AHY364" s="1"/>
      <c r="AHZ364" s="1"/>
      <c r="AIA364" s="1"/>
      <c r="AIB364" s="1"/>
      <c r="AIC364" s="1"/>
      <c r="AID364" s="1"/>
      <c r="AIE364" s="1"/>
      <c r="AIF364" s="1"/>
      <c r="AIG364" s="1"/>
      <c r="AIH364" s="1"/>
      <c r="AII364" s="1"/>
      <c r="AIJ364" s="1"/>
      <c r="AIK364" s="1"/>
      <c r="AIL364" s="1"/>
      <c r="AIM364" s="1"/>
      <c r="AIN364" s="1"/>
      <c r="AIO364" s="1"/>
      <c r="AIP364" s="1"/>
      <c r="AIQ364" s="1"/>
      <c r="AIR364" s="1"/>
      <c r="AIS364" s="1"/>
      <c r="AIT364" s="1"/>
      <c r="AIU364" s="1"/>
      <c r="AIV364" s="1"/>
      <c r="AIW364" s="1"/>
      <c r="AIX364" s="1"/>
      <c r="AIY364" s="1"/>
      <c r="AIZ364" s="1"/>
      <c r="AJA364" s="1"/>
      <c r="AJB364" s="1"/>
      <c r="AJC364" s="1"/>
      <c r="AJD364" s="1"/>
      <c r="AJE364" s="1"/>
      <c r="AJF364" s="1"/>
      <c r="AJG364" s="1"/>
      <c r="AJH364" s="1"/>
      <c r="AJI364" s="1"/>
      <c r="AJJ364" s="1"/>
      <c r="AJK364" s="1"/>
      <c r="AJL364" s="1"/>
      <c r="AJM364" s="1"/>
      <c r="AJN364" s="1"/>
      <c r="AJO364" s="1"/>
      <c r="AJP364" s="1"/>
      <c r="AJQ364" s="1"/>
      <c r="AJR364" s="1"/>
      <c r="AJS364" s="1"/>
      <c r="AJT364" s="1"/>
      <c r="AJU364" s="1"/>
      <c r="AJV364" s="1"/>
      <c r="AJW364" s="1"/>
      <c r="AJX364" s="1"/>
      <c r="AJY364" s="1"/>
      <c r="AJZ364" s="1"/>
      <c r="AKA364" s="1"/>
      <c r="AKB364" s="1"/>
      <c r="AKC364" s="1"/>
      <c r="AKD364" s="1"/>
      <c r="AKE364" s="1"/>
      <c r="AKF364" s="1"/>
      <c r="AKG364" s="1"/>
      <c r="AKH364" s="1"/>
      <c r="AKI364" s="1"/>
      <c r="AKJ364" s="1"/>
      <c r="AKK364" s="1"/>
      <c r="AKL364" s="1"/>
      <c r="AKM364" s="1"/>
      <c r="AKN364" s="1"/>
      <c r="AKO364" s="1"/>
      <c r="AKP364" s="1"/>
      <c r="AKQ364" s="1"/>
      <c r="AKR364" s="1"/>
      <c r="AKS364" s="1"/>
      <c r="AKT364" s="1"/>
      <c r="AKU364" s="1"/>
      <c r="AKV364" s="1"/>
      <c r="AKW364" s="1"/>
      <c r="AKX364" s="1"/>
      <c r="AKY364" s="1"/>
      <c r="AKZ364" s="1"/>
      <c r="ALA364" s="1"/>
      <c r="ALB364" s="1"/>
      <c r="ALC364" s="1"/>
      <c r="ALD364" s="1"/>
      <c r="ALE364" s="1"/>
      <c r="ALF364" s="1"/>
      <c r="ALG364" s="1"/>
      <c r="ALH364" s="1"/>
      <c r="ALI364" s="1"/>
      <c r="ALJ364" s="1"/>
      <c r="ALK364" s="1"/>
      <c r="ALL364" s="1"/>
      <c r="ALM364" s="1"/>
      <c r="ALN364" s="1"/>
      <c r="ALO364" s="1"/>
      <c r="ALP364" s="1"/>
      <c r="ALQ364" s="1"/>
      <c r="ALR364" s="1"/>
      <c r="ALS364" s="1"/>
      <c r="ALT364" s="1"/>
      <c r="ALU364" s="1"/>
      <c r="ALV364" s="1"/>
      <c r="ALW364" s="1"/>
      <c r="ALX364" s="1"/>
      <c r="ALY364" s="1"/>
      <c r="ALZ364" s="1"/>
      <c r="AMA364" s="1"/>
      <c r="AMB364" s="1"/>
      <c r="AMC364" s="1"/>
      <c r="AMD364" s="1"/>
      <c r="AME364" s="1"/>
      <c r="AMF364" s="1"/>
      <c r="AMG364" s="1"/>
      <c r="AMH364" s="1"/>
      <c r="AMI364" s="1"/>
      <c r="AMJ364" s="1"/>
      <c r="AMK364" s="1"/>
      <c r="AML364" s="1"/>
      <c r="AMM364" s="1"/>
      <c r="AMN364" s="1"/>
      <c r="AMO364" s="1"/>
      <c r="AMP364" s="1"/>
      <c r="AMQ364" s="1"/>
      <c r="AMR364" s="1"/>
      <c r="AMS364" s="1"/>
      <c r="AMT364" s="1"/>
      <c r="AMU364" s="1"/>
      <c r="AMV364" s="1"/>
      <c r="AMW364" s="1"/>
      <c r="AMX364" s="1"/>
      <c r="AMY364" s="1"/>
      <c r="AMZ364" s="1"/>
      <c r="ANA364" s="1"/>
      <c r="ANB364" s="1"/>
      <c r="ANC364" s="1"/>
      <c r="AND364" s="1"/>
      <c r="ANE364" s="1"/>
      <c r="ANF364" s="1"/>
      <c r="ANG364" s="1"/>
      <c r="ANH364" s="1"/>
      <c r="ANI364" s="1"/>
      <c r="ANJ364" s="1"/>
      <c r="ANK364" s="1"/>
      <c r="ANL364" s="1"/>
      <c r="ANM364" s="1"/>
      <c r="ANN364" s="1"/>
      <c r="ANO364" s="1"/>
      <c r="ANP364" s="1"/>
      <c r="ANQ364" s="1"/>
      <c r="ANR364" s="1"/>
      <c r="ANS364" s="1"/>
      <c r="ANT364" s="1"/>
      <c r="ANU364" s="1"/>
      <c r="ANV364" s="1"/>
      <c r="ANW364" s="1"/>
      <c r="ANX364" s="1"/>
      <c r="ANY364" s="1"/>
      <c r="ANZ364" s="1"/>
      <c r="AOA364" s="1"/>
      <c r="AOB364" s="1"/>
      <c r="AOC364" s="1"/>
      <c r="AOD364" s="1"/>
      <c r="AOE364" s="1"/>
      <c r="AOF364" s="1"/>
      <c r="AOG364" s="1"/>
      <c r="AOH364" s="1"/>
      <c r="AOI364" s="1"/>
      <c r="AOJ364" s="1"/>
      <c r="AOK364" s="1"/>
      <c r="AOL364" s="1"/>
      <c r="AOM364" s="1"/>
      <c r="AON364" s="1"/>
      <c r="AOO364" s="1"/>
      <c r="AOP364" s="1"/>
      <c r="AOQ364" s="1"/>
      <c r="AOR364" s="1"/>
      <c r="AOS364" s="1"/>
      <c r="AOT364" s="1"/>
      <c r="AOU364" s="1"/>
      <c r="AOV364" s="1"/>
      <c r="AOW364" s="1"/>
      <c r="AOX364" s="1"/>
      <c r="AOY364" s="1"/>
      <c r="AOZ364" s="1"/>
      <c r="APA364" s="1"/>
      <c r="APB364" s="1"/>
      <c r="APC364" s="1"/>
      <c r="APD364" s="1"/>
      <c r="APE364" s="1"/>
      <c r="APF364" s="1"/>
      <c r="APG364" s="1"/>
      <c r="APH364" s="1"/>
      <c r="API364" s="1"/>
      <c r="APJ364" s="1"/>
      <c r="APK364" s="1"/>
      <c r="APL364" s="1"/>
      <c r="APM364" s="1"/>
      <c r="APN364" s="1"/>
      <c r="APO364" s="1"/>
      <c r="APP364" s="1"/>
      <c r="APQ364" s="1"/>
      <c r="APR364" s="1"/>
      <c r="APS364" s="1"/>
      <c r="APT364" s="1"/>
      <c r="APU364" s="1"/>
      <c r="APV364" s="1"/>
      <c r="APW364" s="1"/>
      <c r="APX364" s="1"/>
      <c r="APY364" s="1"/>
      <c r="APZ364" s="1"/>
      <c r="AQA364" s="1"/>
      <c r="AQB364" s="1"/>
      <c r="AQC364" s="1"/>
      <c r="AQD364" s="1"/>
      <c r="AQE364" s="1"/>
      <c r="AQF364" s="1"/>
      <c r="AQG364" s="1"/>
      <c r="AQH364" s="1"/>
      <c r="AQI364" s="1"/>
      <c r="AQJ364" s="1"/>
      <c r="AQK364" s="1"/>
      <c r="AQL364" s="1"/>
      <c r="AQM364" s="1"/>
      <c r="AQN364" s="1"/>
      <c r="AQO364" s="1"/>
      <c r="AQP364" s="1"/>
      <c r="AQQ364" s="1"/>
      <c r="AQR364" s="1"/>
      <c r="AQS364" s="1"/>
      <c r="AQT364" s="1"/>
      <c r="AQU364" s="1"/>
      <c r="AQV364" s="1"/>
      <c r="AQW364" s="1"/>
      <c r="AQX364" s="1"/>
      <c r="AQY364" s="1"/>
      <c r="AQZ364" s="1"/>
      <c r="ARA364" s="1"/>
      <c r="ARB364" s="1"/>
      <c r="ARC364" s="1"/>
      <c r="ARD364" s="1"/>
      <c r="ARE364" s="1"/>
      <c r="ARF364" s="1"/>
      <c r="ARG364" s="1"/>
      <c r="ARH364" s="1"/>
      <c r="ARI364" s="1"/>
      <c r="ARJ364" s="1"/>
      <c r="ARK364" s="1"/>
      <c r="ARL364" s="1"/>
      <c r="ARM364" s="1"/>
      <c r="ARN364" s="1"/>
      <c r="ARO364" s="1"/>
      <c r="ARP364" s="1"/>
      <c r="ARQ364" s="1"/>
      <c r="ARR364" s="1"/>
      <c r="ARS364" s="1"/>
      <c r="ART364" s="1"/>
      <c r="ARU364" s="1"/>
      <c r="ARV364" s="1"/>
      <c r="ARW364" s="1"/>
      <c r="ARX364" s="1"/>
      <c r="ARY364" s="1"/>
      <c r="ARZ364" s="1"/>
      <c r="ASA364" s="1"/>
      <c r="ASB364" s="1"/>
      <c r="ASC364" s="1"/>
      <c r="ASD364" s="1"/>
      <c r="ASE364" s="1"/>
      <c r="ASF364" s="1"/>
      <c r="ASG364" s="1"/>
      <c r="ASH364" s="1"/>
      <c r="ASI364" s="1"/>
      <c r="ASJ364" s="1"/>
      <c r="ASK364" s="1"/>
      <c r="ASL364" s="1"/>
      <c r="ASM364" s="1"/>
      <c r="ASN364" s="1"/>
      <c r="ASO364" s="1"/>
      <c r="ASP364" s="1"/>
      <c r="ASQ364" s="1"/>
      <c r="ASR364" s="1"/>
      <c r="ASS364" s="1"/>
      <c r="AST364" s="1"/>
      <c r="ASU364" s="1"/>
      <c r="ASV364" s="1"/>
      <c r="ASW364" s="1"/>
      <c r="ASX364" s="1"/>
      <c r="ASY364" s="1"/>
      <c r="ASZ364" s="1"/>
      <c r="ATA364" s="1"/>
      <c r="ATB364" s="1"/>
      <c r="ATC364" s="1"/>
      <c r="ATD364" s="1"/>
      <c r="ATE364" s="1"/>
      <c r="ATF364" s="1"/>
      <c r="ATG364" s="1"/>
      <c r="ATH364" s="1"/>
      <c r="ATI364" s="1"/>
      <c r="ATJ364" s="1"/>
      <c r="ATK364" s="1"/>
      <c r="ATL364" s="1"/>
      <c r="ATM364" s="1"/>
      <c r="ATN364" s="1"/>
      <c r="ATO364" s="1"/>
      <c r="ATP364" s="1"/>
      <c r="ATQ364" s="1"/>
      <c r="ATR364" s="1"/>
      <c r="ATS364" s="1"/>
      <c r="ATT364" s="1"/>
      <c r="ATU364" s="1"/>
      <c r="ATV364" s="1"/>
      <c r="ATW364" s="1"/>
      <c r="ATX364" s="1"/>
      <c r="ATY364" s="1"/>
      <c r="ATZ364" s="1"/>
      <c r="AUA364" s="1"/>
      <c r="AUB364" s="1"/>
      <c r="AUC364" s="1"/>
      <c r="AUD364" s="1"/>
      <c r="AUE364" s="1"/>
      <c r="AUF364" s="1"/>
      <c r="AUG364" s="1"/>
      <c r="AUH364" s="1"/>
      <c r="AUI364" s="1"/>
      <c r="AUJ364" s="1"/>
      <c r="AUK364" s="1"/>
      <c r="AUL364" s="1"/>
      <c r="AUM364" s="1"/>
      <c r="AUN364" s="1"/>
      <c r="AUO364" s="1"/>
      <c r="AUP364" s="1"/>
      <c r="AUQ364" s="1"/>
      <c r="AUR364" s="1"/>
      <c r="AUS364" s="1"/>
      <c r="AUT364" s="1"/>
      <c r="AUU364" s="1"/>
      <c r="AUV364" s="1"/>
      <c r="AUW364" s="1"/>
      <c r="AUX364" s="1"/>
      <c r="AUY364" s="1"/>
      <c r="AUZ364" s="1"/>
      <c r="AVA364" s="1"/>
      <c r="AVB364" s="1"/>
      <c r="AVC364" s="1"/>
      <c r="AVD364" s="1"/>
      <c r="AVE364" s="1"/>
      <c r="AVF364" s="1"/>
      <c r="AVG364" s="1"/>
      <c r="AVH364" s="1"/>
      <c r="AVI364" s="1"/>
      <c r="AVJ364" s="1"/>
      <c r="AVK364" s="1"/>
      <c r="AVL364" s="1"/>
      <c r="AVM364" s="1"/>
      <c r="AVN364" s="1"/>
      <c r="AVO364" s="1"/>
      <c r="AVP364" s="1"/>
      <c r="AVQ364" s="1"/>
      <c r="AVR364" s="1"/>
      <c r="AVS364" s="1"/>
      <c r="AVT364" s="1"/>
      <c r="AVU364" s="1"/>
      <c r="AVV364" s="1"/>
      <c r="AVW364" s="1"/>
      <c r="AVX364" s="1"/>
      <c r="AVY364" s="1"/>
      <c r="AVZ364" s="1"/>
      <c r="AWA364" s="1"/>
      <c r="AWB364" s="1"/>
      <c r="AWC364" s="1"/>
      <c r="AWD364" s="1"/>
      <c r="AWE364" s="1"/>
      <c r="AWF364" s="1"/>
      <c r="AWG364" s="1"/>
      <c r="AWH364" s="1"/>
      <c r="AWI364" s="1"/>
      <c r="AWJ364" s="1"/>
      <c r="AWK364" s="1"/>
      <c r="AWL364" s="1"/>
      <c r="AWM364" s="1"/>
      <c r="AWN364" s="1"/>
      <c r="AWO364" s="1"/>
      <c r="AWP364" s="1"/>
      <c r="AWQ364" s="1"/>
      <c r="AWR364" s="1"/>
      <c r="AWS364" s="1"/>
      <c r="AWT364" s="1"/>
      <c r="AWU364" s="1"/>
      <c r="AWV364" s="1"/>
      <c r="AWW364" s="1"/>
      <c r="AWX364" s="1"/>
      <c r="AWY364" s="1"/>
      <c r="AWZ364" s="1"/>
      <c r="AXA364" s="1"/>
      <c r="AXB364" s="1"/>
      <c r="AXC364" s="1"/>
      <c r="AXD364" s="1"/>
      <c r="AXE364" s="1"/>
      <c r="AXF364" s="1"/>
      <c r="AXG364" s="1"/>
      <c r="AXH364" s="1"/>
      <c r="AXI364" s="1"/>
      <c r="AXJ364" s="1"/>
      <c r="AXK364" s="1"/>
      <c r="AXL364" s="1"/>
      <c r="AXM364" s="1"/>
      <c r="AXN364" s="1"/>
      <c r="AXO364" s="1"/>
      <c r="AXP364" s="1"/>
      <c r="AXQ364" s="1"/>
      <c r="AXR364" s="1"/>
      <c r="AXS364" s="1"/>
      <c r="AXT364" s="1"/>
      <c r="AXU364" s="1"/>
      <c r="AXV364" s="1"/>
      <c r="AXW364" s="1"/>
      <c r="AXX364" s="1"/>
      <c r="AXY364" s="1"/>
      <c r="AXZ364" s="1"/>
      <c r="AYA364" s="1"/>
      <c r="AYB364" s="1"/>
      <c r="AYC364" s="1"/>
      <c r="AYD364" s="1"/>
      <c r="AYE364" s="1"/>
      <c r="AYF364" s="1"/>
      <c r="AYG364" s="1"/>
      <c r="AYH364" s="1"/>
      <c r="AYI364" s="1"/>
      <c r="AYJ364" s="1"/>
      <c r="AYK364" s="1"/>
      <c r="AYL364" s="1"/>
      <c r="AYM364" s="1"/>
      <c r="AYN364" s="1"/>
      <c r="AYO364" s="1"/>
      <c r="AYP364" s="1"/>
      <c r="AYQ364" s="1"/>
      <c r="AYR364" s="1"/>
      <c r="AYS364" s="1"/>
      <c r="AYT364" s="1"/>
      <c r="AYU364" s="1"/>
      <c r="AYV364" s="1"/>
      <c r="AYW364" s="1"/>
      <c r="AYX364" s="1"/>
      <c r="AYY364" s="1"/>
      <c r="AYZ364" s="1"/>
      <c r="AZA364" s="1"/>
      <c r="AZB364" s="1"/>
      <c r="AZC364" s="1"/>
      <c r="AZD364" s="1"/>
      <c r="AZE364" s="1"/>
      <c r="AZF364" s="1"/>
      <c r="AZG364" s="1"/>
      <c r="AZH364" s="1"/>
      <c r="AZI364" s="1"/>
      <c r="AZJ364" s="1"/>
      <c r="AZK364" s="1"/>
      <c r="AZL364" s="1"/>
      <c r="AZM364" s="1"/>
      <c r="AZN364" s="1"/>
      <c r="AZO364" s="1"/>
      <c r="AZP364" s="1"/>
      <c r="AZQ364" s="1"/>
      <c r="AZR364" s="1"/>
      <c r="AZS364" s="1"/>
      <c r="AZT364" s="1"/>
      <c r="AZU364" s="1"/>
      <c r="AZV364" s="1"/>
      <c r="AZW364" s="1"/>
      <c r="AZX364" s="1"/>
      <c r="AZY364" s="1"/>
      <c r="AZZ364" s="1"/>
      <c r="BAA364" s="1"/>
      <c r="BAB364" s="1"/>
      <c r="BAC364" s="1"/>
      <c r="BAD364" s="1"/>
      <c r="BAE364" s="1"/>
      <c r="BAF364" s="1"/>
      <c r="BAG364" s="1"/>
      <c r="BAH364" s="1"/>
      <c r="BAI364" s="1"/>
      <c r="BAJ364" s="1"/>
      <c r="BAK364" s="1"/>
      <c r="BAL364" s="1"/>
      <c r="BAM364" s="1"/>
      <c r="BAN364" s="1"/>
      <c r="BAO364" s="1"/>
      <c r="BAP364" s="1"/>
      <c r="BAQ364" s="1"/>
      <c r="BAR364" s="1"/>
      <c r="BAS364" s="1"/>
      <c r="BAT364" s="1"/>
      <c r="BAU364" s="1"/>
      <c r="BAV364" s="1"/>
      <c r="BAW364" s="1"/>
      <c r="BAX364" s="1"/>
      <c r="BAY364" s="1"/>
      <c r="BAZ364" s="1"/>
      <c r="BBA364" s="1"/>
      <c r="BBB364" s="1"/>
      <c r="BBC364" s="1"/>
      <c r="BBD364" s="1"/>
      <c r="BBE364" s="1"/>
      <c r="BBF364" s="1"/>
      <c r="BBG364" s="1"/>
      <c r="BBH364" s="1"/>
      <c r="BBI364" s="1"/>
      <c r="BBJ364" s="1"/>
      <c r="BBK364" s="1"/>
      <c r="BBL364" s="1"/>
      <c r="BBM364" s="1"/>
      <c r="BBN364" s="1"/>
      <c r="BBO364" s="1"/>
      <c r="BBP364" s="1"/>
      <c r="BBQ364" s="1"/>
      <c r="BBR364" s="1"/>
      <c r="BBS364" s="1"/>
      <c r="BBT364" s="1"/>
      <c r="BBU364" s="1"/>
      <c r="BBV364" s="1"/>
      <c r="BBW364" s="1"/>
      <c r="BBX364" s="1"/>
      <c r="BBY364" s="1"/>
      <c r="BBZ364" s="1"/>
      <c r="BCA364" s="1"/>
      <c r="BCB364" s="1"/>
      <c r="BCC364" s="1"/>
      <c r="BCD364" s="1"/>
      <c r="BCE364" s="1"/>
      <c r="BCF364" s="1"/>
      <c r="BCG364" s="1"/>
      <c r="BCH364" s="1"/>
      <c r="BCI364" s="1"/>
      <c r="BCJ364" s="1"/>
      <c r="BCK364" s="1"/>
      <c r="BCL364" s="1"/>
      <c r="BCM364" s="1"/>
      <c r="BCN364" s="1"/>
      <c r="BCO364" s="1"/>
      <c r="BCP364" s="1"/>
      <c r="BCQ364" s="1"/>
      <c r="BCR364" s="1"/>
      <c r="BCS364" s="1"/>
      <c r="BCT364" s="1"/>
      <c r="BCU364" s="1"/>
      <c r="BCV364" s="1"/>
      <c r="BCW364" s="1"/>
      <c r="BCX364" s="1"/>
      <c r="BCY364" s="1"/>
      <c r="BCZ364" s="1"/>
      <c r="BDA364" s="1"/>
      <c r="BDB364" s="1"/>
      <c r="BDC364" s="1"/>
      <c r="BDD364" s="1"/>
      <c r="BDE364" s="1"/>
      <c r="BDF364" s="1"/>
      <c r="BDG364" s="1"/>
      <c r="BDH364" s="1"/>
      <c r="BDI364" s="1"/>
      <c r="BDJ364" s="1"/>
      <c r="BDK364" s="1"/>
      <c r="BDL364" s="1"/>
    </row>
    <row r="365" spans="1:1468" s="10" customFormat="1" x14ac:dyDescent="0.2">
      <c r="B365" s="10" t="s">
        <v>121</v>
      </c>
      <c r="C365" s="10">
        <v>20606</v>
      </c>
      <c r="E365" s="2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  <c r="OV365" s="1"/>
      <c r="OW365" s="1"/>
      <c r="OX365" s="1"/>
      <c r="OY365" s="1"/>
      <c r="OZ365" s="1"/>
      <c r="PA365" s="1"/>
      <c r="PB365" s="1"/>
      <c r="PC365" s="1"/>
      <c r="PD365" s="1"/>
      <c r="PE365" s="1"/>
      <c r="PF365" s="1"/>
      <c r="PG365" s="1"/>
      <c r="PH365" s="1"/>
      <c r="PI365" s="1"/>
      <c r="PJ365" s="1"/>
      <c r="PK365" s="1"/>
      <c r="PL365" s="1"/>
      <c r="PM365" s="1"/>
      <c r="PN365" s="1"/>
      <c r="PO365" s="1"/>
      <c r="PP365" s="1"/>
      <c r="PQ365" s="1"/>
      <c r="PR365" s="1"/>
      <c r="PS365" s="1"/>
      <c r="PT365" s="1"/>
      <c r="PU365" s="1"/>
      <c r="PV365" s="1"/>
      <c r="PW365" s="1"/>
      <c r="PX365" s="1"/>
      <c r="PY365" s="1"/>
      <c r="PZ365" s="1"/>
      <c r="QA365" s="1"/>
      <c r="QB365" s="1"/>
      <c r="QC365" s="1"/>
      <c r="QD365" s="1"/>
      <c r="QE365" s="1"/>
      <c r="QF365" s="1"/>
      <c r="QG365" s="1"/>
      <c r="QH365" s="1"/>
      <c r="QI365" s="1"/>
      <c r="QJ365" s="1"/>
      <c r="QK365" s="1"/>
      <c r="QL365" s="1"/>
      <c r="QM365" s="1"/>
      <c r="QN365" s="1"/>
      <c r="QO365" s="1"/>
      <c r="QP365" s="1"/>
      <c r="QQ365" s="1"/>
      <c r="QR365" s="1"/>
      <c r="QS365" s="1"/>
      <c r="QT365" s="1"/>
      <c r="QU365" s="1"/>
      <c r="QV365" s="1"/>
      <c r="QW365" s="1"/>
      <c r="QX365" s="1"/>
      <c r="QY365" s="1"/>
      <c r="QZ365" s="1"/>
      <c r="RA365" s="1"/>
      <c r="RB365" s="1"/>
      <c r="RC365" s="1"/>
      <c r="RD365" s="1"/>
      <c r="RE365" s="1"/>
      <c r="RF365" s="1"/>
      <c r="RG365" s="1"/>
      <c r="RH365" s="1"/>
      <c r="RI365" s="1"/>
      <c r="RJ365" s="1"/>
      <c r="RK365" s="1"/>
      <c r="RL365" s="1"/>
      <c r="RM365" s="1"/>
      <c r="RN365" s="1"/>
      <c r="RO365" s="1"/>
      <c r="RP365" s="1"/>
      <c r="RQ365" s="1"/>
      <c r="RR365" s="1"/>
      <c r="RS365" s="1"/>
      <c r="RT365" s="1"/>
      <c r="RU365" s="1"/>
      <c r="RV365" s="1"/>
      <c r="RW365" s="1"/>
      <c r="RX365" s="1"/>
      <c r="RY365" s="1"/>
      <c r="RZ365" s="1"/>
      <c r="SA365" s="1"/>
      <c r="SB365" s="1"/>
      <c r="SC365" s="1"/>
      <c r="SD365" s="1"/>
      <c r="SE365" s="1"/>
      <c r="SF365" s="1"/>
      <c r="SG365" s="1"/>
      <c r="SH365" s="1"/>
      <c r="SI365" s="1"/>
      <c r="SJ365" s="1"/>
      <c r="SK365" s="1"/>
      <c r="SL365" s="1"/>
      <c r="SM365" s="1"/>
      <c r="SN365" s="1"/>
      <c r="SO365" s="1"/>
      <c r="SP365" s="1"/>
      <c r="SQ365" s="1"/>
      <c r="SR365" s="1"/>
      <c r="SS365" s="1"/>
      <c r="ST365" s="1"/>
      <c r="SU365" s="1"/>
      <c r="SV365" s="1"/>
      <c r="SW365" s="1"/>
      <c r="SX365" s="1"/>
      <c r="SY365" s="1"/>
      <c r="SZ365" s="1"/>
      <c r="TA365" s="1"/>
      <c r="TB365" s="1"/>
      <c r="TC365" s="1"/>
      <c r="TD365" s="1"/>
      <c r="TE365" s="1"/>
      <c r="TF365" s="1"/>
      <c r="TG365" s="1"/>
      <c r="TH365" s="1"/>
      <c r="TI365" s="1"/>
      <c r="TJ365" s="1"/>
      <c r="TK365" s="1"/>
      <c r="TL365" s="1"/>
      <c r="TM365" s="1"/>
      <c r="TN365" s="1"/>
      <c r="TO365" s="1"/>
      <c r="TP365" s="1"/>
      <c r="TQ365" s="1"/>
      <c r="TR365" s="1"/>
      <c r="TS365" s="1"/>
      <c r="TT365" s="1"/>
      <c r="TU365" s="1"/>
      <c r="TV365" s="1"/>
      <c r="TW365" s="1"/>
      <c r="TX365" s="1"/>
      <c r="TY365" s="1"/>
      <c r="TZ365" s="1"/>
      <c r="UA365" s="1"/>
      <c r="UB365" s="1"/>
      <c r="UC365" s="1"/>
      <c r="UD365" s="1"/>
      <c r="UE365" s="1"/>
      <c r="UF365" s="1"/>
      <c r="UG365" s="1"/>
      <c r="UH365" s="1"/>
      <c r="UI365" s="1"/>
      <c r="UJ365" s="1"/>
      <c r="UK365" s="1"/>
      <c r="UL365" s="1"/>
      <c r="UM365" s="1"/>
      <c r="UN365" s="1"/>
      <c r="UO365" s="1"/>
      <c r="UP365" s="1"/>
      <c r="UQ365" s="1"/>
      <c r="UR365" s="1"/>
      <c r="US365" s="1"/>
      <c r="UT365" s="1"/>
      <c r="UU365" s="1"/>
      <c r="UV365" s="1"/>
      <c r="UW365" s="1"/>
      <c r="UX365" s="1"/>
      <c r="UY365" s="1"/>
      <c r="UZ365" s="1"/>
      <c r="VA365" s="1"/>
      <c r="VB365" s="1"/>
      <c r="VC365" s="1"/>
      <c r="VD365" s="1"/>
      <c r="VE365" s="1"/>
      <c r="VF365" s="1"/>
      <c r="VG365" s="1"/>
      <c r="VH365" s="1"/>
      <c r="VI365" s="1"/>
      <c r="VJ365" s="1"/>
      <c r="VK365" s="1"/>
      <c r="VL365" s="1"/>
      <c r="VM365" s="1"/>
      <c r="VN365" s="1"/>
      <c r="VO365" s="1"/>
      <c r="VP365" s="1"/>
      <c r="VQ365" s="1"/>
      <c r="VR365" s="1"/>
      <c r="VS365" s="1"/>
      <c r="VT365" s="1"/>
      <c r="VU365" s="1"/>
      <c r="VV365" s="1"/>
      <c r="VW365" s="1"/>
      <c r="VX365" s="1"/>
      <c r="VY365" s="1"/>
      <c r="VZ365" s="1"/>
      <c r="WA365" s="1"/>
      <c r="WB365" s="1"/>
      <c r="WC365" s="1"/>
      <c r="WD365" s="1"/>
      <c r="WE365" s="1"/>
      <c r="WF365" s="1"/>
      <c r="WG365" s="1"/>
      <c r="WH365" s="1"/>
      <c r="WI365" s="1"/>
      <c r="WJ365" s="1"/>
      <c r="WK365" s="1"/>
      <c r="WL365" s="1"/>
      <c r="WM365" s="1"/>
      <c r="WN365" s="1"/>
      <c r="WO365" s="1"/>
      <c r="WP365" s="1"/>
      <c r="WQ365" s="1"/>
      <c r="WR365" s="1"/>
      <c r="WS365" s="1"/>
      <c r="WT365" s="1"/>
      <c r="WU365" s="1"/>
      <c r="WV365" s="1"/>
      <c r="WW365" s="1"/>
      <c r="WX365" s="1"/>
      <c r="WY365" s="1"/>
      <c r="WZ365" s="1"/>
      <c r="XA365" s="1"/>
      <c r="XB365" s="1"/>
      <c r="XC365" s="1"/>
      <c r="XD365" s="1"/>
      <c r="XE365" s="1"/>
      <c r="XF365" s="1"/>
      <c r="XG365" s="1"/>
      <c r="XH365" s="1"/>
      <c r="XI365" s="1"/>
      <c r="XJ365" s="1"/>
      <c r="XK365" s="1"/>
      <c r="XL365" s="1"/>
      <c r="XM365" s="1"/>
      <c r="XN365" s="1"/>
      <c r="XO365" s="1"/>
      <c r="XP365" s="1"/>
      <c r="XQ365" s="1"/>
      <c r="XR365" s="1"/>
      <c r="XS365" s="1"/>
      <c r="XT365" s="1"/>
      <c r="XU365" s="1"/>
      <c r="XV365" s="1"/>
      <c r="XW365" s="1"/>
      <c r="XX365" s="1"/>
      <c r="XY365" s="1"/>
      <c r="XZ365" s="1"/>
      <c r="YA365" s="1"/>
      <c r="YB365" s="1"/>
      <c r="YC365" s="1"/>
      <c r="YD365" s="1"/>
      <c r="YE365" s="1"/>
      <c r="YF365" s="1"/>
      <c r="YG365" s="1"/>
      <c r="YH365" s="1"/>
      <c r="YI365" s="1"/>
      <c r="YJ365" s="1"/>
      <c r="YK365" s="1"/>
      <c r="YL365" s="1"/>
      <c r="YM365" s="1"/>
      <c r="YN365" s="1"/>
      <c r="YO365" s="1"/>
      <c r="YP365" s="1"/>
      <c r="YQ365" s="1"/>
      <c r="YR365" s="1"/>
      <c r="YS365" s="1"/>
      <c r="YT365" s="1"/>
      <c r="YU365" s="1"/>
      <c r="YV365" s="1"/>
      <c r="YW365" s="1"/>
      <c r="YX365" s="1"/>
      <c r="YY365" s="1"/>
      <c r="YZ365" s="1"/>
      <c r="ZA365" s="1"/>
      <c r="ZB365" s="1"/>
      <c r="ZC365" s="1"/>
      <c r="ZD365" s="1"/>
      <c r="ZE365" s="1"/>
      <c r="ZF365" s="1"/>
      <c r="ZG365" s="1"/>
      <c r="ZH365" s="1"/>
      <c r="ZI365" s="1"/>
      <c r="ZJ365" s="1"/>
      <c r="ZK365" s="1"/>
      <c r="ZL365" s="1"/>
      <c r="ZM365" s="1"/>
      <c r="ZN365" s="1"/>
      <c r="ZO365" s="1"/>
      <c r="ZP365" s="1"/>
      <c r="ZQ365" s="1"/>
      <c r="ZR365" s="1"/>
      <c r="ZS365" s="1"/>
      <c r="ZT365" s="1"/>
      <c r="ZU365" s="1"/>
      <c r="ZV365" s="1"/>
      <c r="ZW365" s="1"/>
      <c r="ZX365" s="1"/>
      <c r="ZY365" s="1"/>
      <c r="ZZ365" s="1"/>
      <c r="AAA365" s="1"/>
      <c r="AAB365" s="1"/>
      <c r="AAC365" s="1"/>
      <c r="AAD365" s="1"/>
      <c r="AAE365" s="1"/>
      <c r="AAF365" s="1"/>
      <c r="AAG365" s="1"/>
      <c r="AAH365" s="1"/>
      <c r="AAI365" s="1"/>
      <c r="AAJ365" s="1"/>
      <c r="AAK365" s="1"/>
      <c r="AAL365" s="1"/>
      <c r="AAM365" s="1"/>
      <c r="AAN365" s="1"/>
      <c r="AAO365" s="1"/>
      <c r="AAP365" s="1"/>
      <c r="AAQ365" s="1"/>
      <c r="AAR365" s="1"/>
      <c r="AAS365" s="1"/>
      <c r="AAT365" s="1"/>
      <c r="AAU365" s="1"/>
      <c r="AAV365" s="1"/>
      <c r="AAW365" s="1"/>
      <c r="AAX365" s="1"/>
      <c r="AAY365" s="1"/>
      <c r="AAZ365" s="1"/>
      <c r="ABA365" s="1"/>
      <c r="ABB365" s="1"/>
      <c r="ABC365" s="1"/>
      <c r="ABD365" s="1"/>
      <c r="ABE365" s="1"/>
      <c r="ABF365" s="1"/>
      <c r="ABG365" s="1"/>
      <c r="ABH365" s="1"/>
      <c r="ABI365" s="1"/>
      <c r="ABJ365" s="1"/>
      <c r="ABK365" s="1"/>
      <c r="ABL365" s="1"/>
      <c r="ABM365" s="1"/>
      <c r="ABN365" s="1"/>
      <c r="ABO365" s="1"/>
      <c r="ABP365" s="1"/>
      <c r="ABQ365" s="1"/>
      <c r="ABR365" s="1"/>
      <c r="ABS365" s="1"/>
      <c r="ABT365" s="1"/>
      <c r="ABU365" s="1"/>
      <c r="ABV365" s="1"/>
      <c r="ABW365" s="1"/>
      <c r="ABX365" s="1"/>
      <c r="ABY365" s="1"/>
      <c r="ABZ365" s="1"/>
      <c r="ACA365" s="1"/>
      <c r="ACB365" s="1"/>
      <c r="ACC365" s="1"/>
      <c r="ACD365" s="1"/>
      <c r="ACE365" s="1"/>
      <c r="ACF365" s="1"/>
      <c r="ACG365" s="1"/>
      <c r="ACH365" s="1"/>
      <c r="ACI365" s="1"/>
      <c r="ACJ365" s="1"/>
      <c r="ACK365" s="1"/>
      <c r="ACL365" s="1"/>
      <c r="ACM365" s="1"/>
      <c r="ACN365" s="1"/>
      <c r="ACO365" s="1"/>
      <c r="ACP365" s="1"/>
      <c r="ACQ365" s="1"/>
      <c r="ACR365" s="1"/>
      <c r="ACS365" s="1"/>
      <c r="ACT365" s="1"/>
      <c r="ACU365" s="1"/>
      <c r="ACV365" s="1"/>
      <c r="ACW365" s="1"/>
      <c r="ACX365" s="1"/>
      <c r="ACY365" s="1"/>
      <c r="ACZ365" s="1"/>
      <c r="ADA365" s="1"/>
      <c r="ADB365" s="1"/>
      <c r="ADC365" s="1"/>
      <c r="ADD365" s="1"/>
      <c r="ADE365" s="1"/>
      <c r="ADF365" s="1"/>
      <c r="ADG365" s="1"/>
      <c r="ADH365" s="1"/>
      <c r="ADI365" s="1"/>
      <c r="ADJ365" s="1"/>
      <c r="ADK365" s="1"/>
      <c r="ADL365" s="1"/>
      <c r="ADM365" s="1"/>
      <c r="ADN365" s="1"/>
      <c r="ADO365" s="1"/>
      <c r="ADP365" s="1"/>
      <c r="ADQ365" s="1"/>
      <c r="ADR365" s="1"/>
      <c r="ADS365" s="1"/>
      <c r="ADT365" s="1"/>
      <c r="ADU365" s="1"/>
      <c r="ADV365" s="1"/>
      <c r="ADW365" s="1"/>
      <c r="ADX365" s="1"/>
      <c r="ADY365" s="1"/>
      <c r="ADZ365" s="1"/>
      <c r="AEA365" s="1"/>
      <c r="AEB365" s="1"/>
      <c r="AEC365" s="1"/>
      <c r="AED365" s="1"/>
      <c r="AEE365" s="1"/>
      <c r="AEF365" s="1"/>
      <c r="AEG365" s="1"/>
      <c r="AEH365" s="1"/>
      <c r="AEI365" s="1"/>
      <c r="AEJ365" s="1"/>
      <c r="AEK365" s="1"/>
      <c r="AEL365" s="1"/>
      <c r="AEM365" s="1"/>
      <c r="AEN365" s="1"/>
      <c r="AEO365" s="1"/>
      <c r="AEP365" s="1"/>
      <c r="AEQ365" s="1"/>
      <c r="AER365" s="1"/>
      <c r="AES365" s="1"/>
      <c r="AET365" s="1"/>
      <c r="AEU365" s="1"/>
      <c r="AEV365" s="1"/>
      <c r="AEW365" s="1"/>
      <c r="AEX365" s="1"/>
      <c r="AEY365" s="1"/>
      <c r="AEZ365" s="1"/>
      <c r="AFA365" s="1"/>
      <c r="AFB365" s="1"/>
      <c r="AFC365" s="1"/>
      <c r="AFD365" s="1"/>
      <c r="AFE365" s="1"/>
      <c r="AFF365" s="1"/>
      <c r="AFG365" s="1"/>
      <c r="AFH365" s="1"/>
      <c r="AFI365" s="1"/>
      <c r="AFJ365" s="1"/>
      <c r="AFK365" s="1"/>
      <c r="AFL365" s="1"/>
      <c r="AFM365" s="1"/>
      <c r="AFN365" s="1"/>
      <c r="AFO365" s="1"/>
      <c r="AFP365" s="1"/>
      <c r="AFQ365" s="1"/>
      <c r="AFR365" s="1"/>
      <c r="AFS365" s="1"/>
      <c r="AFT365" s="1"/>
      <c r="AFU365" s="1"/>
      <c r="AFV365" s="1"/>
      <c r="AFW365" s="1"/>
      <c r="AFX365" s="1"/>
      <c r="AFY365" s="1"/>
      <c r="AFZ365" s="1"/>
      <c r="AGA365" s="1"/>
      <c r="AGB365" s="1"/>
      <c r="AGC365" s="1"/>
      <c r="AGD365" s="1"/>
      <c r="AGE365" s="1"/>
      <c r="AGF365" s="1"/>
      <c r="AGG365" s="1"/>
      <c r="AGH365" s="1"/>
      <c r="AGI365" s="1"/>
      <c r="AGJ365" s="1"/>
      <c r="AGK365" s="1"/>
      <c r="AGL365" s="1"/>
      <c r="AGM365" s="1"/>
      <c r="AGN365" s="1"/>
      <c r="AGO365" s="1"/>
      <c r="AGP365" s="1"/>
      <c r="AGQ365" s="1"/>
      <c r="AGR365" s="1"/>
      <c r="AGS365" s="1"/>
      <c r="AGT365" s="1"/>
      <c r="AGU365" s="1"/>
      <c r="AGV365" s="1"/>
      <c r="AGW365" s="1"/>
      <c r="AGX365" s="1"/>
      <c r="AGY365" s="1"/>
      <c r="AGZ365" s="1"/>
      <c r="AHA365" s="1"/>
      <c r="AHB365" s="1"/>
      <c r="AHC365" s="1"/>
      <c r="AHD365" s="1"/>
      <c r="AHE365" s="1"/>
      <c r="AHF365" s="1"/>
      <c r="AHG365" s="1"/>
      <c r="AHH365" s="1"/>
      <c r="AHI365" s="1"/>
      <c r="AHJ365" s="1"/>
      <c r="AHK365" s="1"/>
      <c r="AHL365" s="1"/>
      <c r="AHM365" s="1"/>
      <c r="AHN365" s="1"/>
      <c r="AHO365" s="1"/>
      <c r="AHP365" s="1"/>
      <c r="AHQ365" s="1"/>
      <c r="AHR365" s="1"/>
      <c r="AHS365" s="1"/>
      <c r="AHT365" s="1"/>
      <c r="AHU365" s="1"/>
      <c r="AHV365" s="1"/>
      <c r="AHW365" s="1"/>
      <c r="AHX365" s="1"/>
      <c r="AHY365" s="1"/>
      <c r="AHZ365" s="1"/>
      <c r="AIA365" s="1"/>
      <c r="AIB365" s="1"/>
      <c r="AIC365" s="1"/>
      <c r="AID365" s="1"/>
      <c r="AIE365" s="1"/>
      <c r="AIF365" s="1"/>
      <c r="AIG365" s="1"/>
      <c r="AIH365" s="1"/>
      <c r="AII365" s="1"/>
      <c r="AIJ365" s="1"/>
      <c r="AIK365" s="1"/>
      <c r="AIL365" s="1"/>
      <c r="AIM365" s="1"/>
      <c r="AIN365" s="1"/>
      <c r="AIO365" s="1"/>
      <c r="AIP365" s="1"/>
      <c r="AIQ365" s="1"/>
      <c r="AIR365" s="1"/>
      <c r="AIS365" s="1"/>
      <c r="AIT365" s="1"/>
      <c r="AIU365" s="1"/>
      <c r="AIV365" s="1"/>
      <c r="AIW365" s="1"/>
      <c r="AIX365" s="1"/>
      <c r="AIY365" s="1"/>
      <c r="AIZ365" s="1"/>
      <c r="AJA365" s="1"/>
      <c r="AJB365" s="1"/>
      <c r="AJC365" s="1"/>
      <c r="AJD365" s="1"/>
      <c r="AJE365" s="1"/>
      <c r="AJF365" s="1"/>
      <c r="AJG365" s="1"/>
      <c r="AJH365" s="1"/>
      <c r="AJI365" s="1"/>
      <c r="AJJ365" s="1"/>
      <c r="AJK365" s="1"/>
      <c r="AJL365" s="1"/>
      <c r="AJM365" s="1"/>
      <c r="AJN365" s="1"/>
      <c r="AJO365" s="1"/>
      <c r="AJP365" s="1"/>
      <c r="AJQ365" s="1"/>
      <c r="AJR365" s="1"/>
      <c r="AJS365" s="1"/>
      <c r="AJT365" s="1"/>
      <c r="AJU365" s="1"/>
      <c r="AJV365" s="1"/>
      <c r="AJW365" s="1"/>
      <c r="AJX365" s="1"/>
      <c r="AJY365" s="1"/>
      <c r="AJZ365" s="1"/>
      <c r="AKA365" s="1"/>
      <c r="AKB365" s="1"/>
      <c r="AKC365" s="1"/>
      <c r="AKD365" s="1"/>
      <c r="AKE365" s="1"/>
      <c r="AKF365" s="1"/>
      <c r="AKG365" s="1"/>
      <c r="AKH365" s="1"/>
      <c r="AKI365" s="1"/>
      <c r="AKJ365" s="1"/>
      <c r="AKK365" s="1"/>
      <c r="AKL365" s="1"/>
      <c r="AKM365" s="1"/>
      <c r="AKN365" s="1"/>
      <c r="AKO365" s="1"/>
      <c r="AKP365" s="1"/>
      <c r="AKQ365" s="1"/>
      <c r="AKR365" s="1"/>
      <c r="AKS365" s="1"/>
      <c r="AKT365" s="1"/>
      <c r="AKU365" s="1"/>
      <c r="AKV365" s="1"/>
      <c r="AKW365" s="1"/>
      <c r="AKX365" s="1"/>
      <c r="AKY365" s="1"/>
      <c r="AKZ365" s="1"/>
      <c r="ALA365" s="1"/>
      <c r="ALB365" s="1"/>
      <c r="ALC365" s="1"/>
      <c r="ALD365" s="1"/>
      <c r="ALE365" s="1"/>
      <c r="ALF365" s="1"/>
      <c r="ALG365" s="1"/>
      <c r="ALH365" s="1"/>
      <c r="ALI365" s="1"/>
      <c r="ALJ365" s="1"/>
      <c r="ALK365" s="1"/>
      <c r="ALL365" s="1"/>
      <c r="ALM365" s="1"/>
      <c r="ALN365" s="1"/>
      <c r="ALO365" s="1"/>
      <c r="ALP365" s="1"/>
      <c r="ALQ365" s="1"/>
      <c r="ALR365" s="1"/>
      <c r="ALS365" s="1"/>
      <c r="ALT365" s="1"/>
      <c r="ALU365" s="1"/>
      <c r="ALV365" s="1"/>
      <c r="ALW365" s="1"/>
      <c r="ALX365" s="1"/>
      <c r="ALY365" s="1"/>
      <c r="ALZ365" s="1"/>
      <c r="AMA365" s="1"/>
      <c r="AMB365" s="1"/>
      <c r="AMC365" s="1"/>
      <c r="AMD365" s="1"/>
      <c r="AME365" s="1"/>
      <c r="AMF365" s="1"/>
      <c r="AMG365" s="1"/>
      <c r="AMH365" s="1"/>
      <c r="AMI365" s="1"/>
      <c r="AMJ365" s="1"/>
      <c r="AMK365" s="1"/>
      <c r="AML365" s="1"/>
      <c r="AMM365" s="1"/>
      <c r="AMN365" s="1"/>
      <c r="AMO365" s="1"/>
      <c r="AMP365" s="1"/>
      <c r="AMQ365" s="1"/>
      <c r="AMR365" s="1"/>
      <c r="AMS365" s="1"/>
      <c r="AMT365" s="1"/>
      <c r="AMU365" s="1"/>
      <c r="AMV365" s="1"/>
      <c r="AMW365" s="1"/>
      <c r="AMX365" s="1"/>
      <c r="AMY365" s="1"/>
      <c r="AMZ365" s="1"/>
      <c r="ANA365" s="1"/>
      <c r="ANB365" s="1"/>
      <c r="ANC365" s="1"/>
      <c r="AND365" s="1"/>
      <c r="ANE365" s="1"/>
      <c r="ANF365" s="1"/>
      <c r="ANG365" s="1"/>
      <c r="ANH365" s="1"/>
      <c r="ANI365" s="1"/>
      <c r="ANJ365" s="1"/>
      <c r="ANK365" s="1"/>
      <c r="ANL365" s="1"/>
      <c r="ANM365" s="1"/>
      <c r="ANN365" s="1"/>
      <c r="ANO365" s="1"/>
      <c r="ANP365" s="1"/>
      <c r="ANQ365" s="1"/>
      <c r="ANR365" s="1"/>
      <c r="ANS365" s="1"/>
      <c r="ANT365" s="1"/>
      <c r="ANU365" s="1"/>
      <c r="ANV365" s="1"/>
      <c r="ANW365" s="1"/>
      <c r="ANX365" s="1"/>
      <c r="ANY365" s="1"/>
      <c r="ANZ365" s="1"/>
      <c r="AOA365" s="1"/>
      <c r="AOB365" s="1"/>
      <c r="AOC365" s="1"/>
      <c r="AOD365" s="1"/>
      <c r="AOE365" s="1"/>
      <c r="AOF365" s="1"/>
      <c r="AOG365" s="1"/>
      <c r="AOH365" s="1"/>
      <c r="AOI365" s="1"/>
      <c r="AOJ365" s="1"/>
      <c r="AOK365" s="1"/>
      <c r="AOL365" s="1"/>
      <c r="AOM365" s="1"/>
      <c r="AON365" s="1"/>
      <c r="AOO365" s="1"/>
      <c r="AOP365" s="1"/>
      <c r="AOQ365" s="1"/>
      <c r="AOR365" s="1"/>
      <c r="AOS365" s="1"/>
      <c r="AOT365" s="1"/>
      <c r="AOU365" s="1"/>
      <c r="AOV365" s="1"/>
      <c r="AOW365" s="1"/>
      <c r="AOX365" s="1"/>
      <c r="AOY365" s="1"/>
      <c r="AOZ365" s="1"/>
      <c r="APA365" s="1"/>
      <c r="APB365" s="1"/>
      <c r="APC365" s="1"/>
      <c r="APD365" s="1"/>
      <c r="APE365" s="1"/>
      <c r="APF365" s="1"/>
      <c r="APG365" s="1"/>
      <c r="APH365" s="1"/>
      <c r="API365" s="1"/>
      <c r="APJ365" s="1"/>
      <c r="APK365" s="1"/>
      <c r="APL365" s="1"/>
      <c r="APM365" s="1"/>
      <c r="APN365" s="1"/>
      <c r="APO365" s="1"/>
      <c r="APP365" s="1"/>
      <c r="APQ365" s="1"/>
      <c r="APR365" s="1"/>
      <c r="APS365" s="1"/>
      <c r="APT365" s="1"/>
      <c r="APU365" s="1"/>
      <c r="APV365" s="1"/>
      <c r="APW365" s="1"/>
      <c r="APX365" s="1"/>
      <c r="APY365" s="1"/>
      <c r="APZ365" s="1"/>
      <c r="AQA365" s="1"/>
      <c r="AQB365" s="1"/>
      <c r="AQC365" s="1"/>
      <c r="AQD365" s="1"/>
      <c r="AQE365" s="1"/>
      <c r="AQF365" s="1"/>
      <c r="AQG365" s="1"/>
      <c r="AQH365" s="1"/>
      <c r="AQI365" s="1"/>
      <c r="AQJ365" s="1"/>
      <c r="AQK365" s="1"/>
      <c r="AQL365" s="1"/>
      <c r="AQM365" s="1"/>
      <c r="AQN365" s="1"/>
      <c r="AQO365" s="1"/>
      <c r="AQP365" s="1"/>
      <c r="AQQ365" s="1"/>
      <c r="AQR365" s="1"/>
      <c r="AQS365" s="1"/>
      <c r="AQT365" s="1"/>
      <c r="AQU365" s="1"/>
      <c r="AQV365" s="1"/>
      <c r="AQW365" s="1"/>
      <c r="AQX365" s="1"/>
      <c r="AQY365" s="1"/>
      <c r="AQZ365" s="1"/>
      <c r="ARA365" s="1"/>
      <c r="ARB365" s="1"/>
      <c r="ARC365" s="1"/>
      <c r="ARD365" s="1"/>
      <c r="ARE365" s="1"/>
      <c r="ARF365" s="1"/>
      <c r="ARG365" s="1"/>
      <c r="ARH365" s="1"/>
      <c r="ARI365" s="1"/>
      <c r="ARJ365" s="1"/>
      <c r="ARK365" s="1"/>
      <c r="ARL365" s="1"/>
      <c r="ARM365" s="1"/>
      <c r="ARN365" s="1"/>
      <c r="ARO365" s="1"/>
      <c r="ARP365" s="1"/>
      <c r="ARQ365" s="1"/>
      <c r="ARR365" s="1"/>
      <c r="ARS365" s="1"/>
      <c r="ART365" s="1"/>
      <c r="ARU365" s="1"/>
      <c r="ARV365" s="1"/>
      <c r="ARW365" s="1"/>
      <c r="ARX365" s="1"/>
      <c r="ARY365" s="1"/>
      <c r="ARZ365" s="1"/>
      <c r="ASA365" s="1"/>
      <c r="ASB365" s="1"/>
      <c r="ASC365" s="1"/>
      <c r="ASD365" s="1"/>
      <c r="ASE365" s="1"/>
      <c r="ASF365" s="1"/>
      <c r="ASG365" s="1"/>
      <c r="ASH365" s="1"/>
      <c r="ASI365" s="1"/>
      <c r="ASJ365" s="1"/>
      <c r="ASK365" s="1"/>
      <c r="ASL365" s="1"/>
      <c r="ASM365" s="1"/>
      <c r="ASN365" s="1"/>
      <c r="ASO365" s="1"/>
      <c r="ASP365" s="1"/>
      <c r="ASQ365" s="1"/>
      <c r="ASR365" s="1"/>
      <c r="ASS365" s="1"/>
      <c r="AST365" s="1"/>
      <c r="ASU365" s="1"/>
      <c r="ASV365" s="1"/>
      <c r="ASW365" s="1"/>
      <c r="ASX365" s="1"/>
      <c r="ASY365" s="1"/>
      <c r="ASZ365" s="1"/>
      <c r="ATA365" s="1"/>
      <c r="ATB365" s="1"/>
      <c r="ATC365" s="1"/>
      <c r="ATD365" s="1"/>
      <c r="ATE365" s="1"/>
      <c r="ATF365" s="1"/>
      <c r="ATG365" s="1"/>
      <c r="ATH365" s="1"/>
      <c r="ATI365" s="1"/>
      <c r="ATJ365" s="1"/>
      <c r="ATK365" s="1"/>
      <c r="ATL365" s="1"/>
      <c r="ATM365" s="1"/>
      <c r="ATN365" s="1"/>
      <c r="ATO365" s="1"/>
      <c r="ATP365" s="1"/>
      <c r="ATQ365" s="1"/>
      <c r="ATR365" s="1"/>
      <c r="ATS365" s="1"/>
      <c r="ATT365" s="1"/>
      <c r="ATU365" s="1"/>
      <c r="ATV365" s="1"/>
      <c r="ATW365" s="1"/>
      <c r="ATX365" s="1"/>
      <c r="ATY365" s="1"/>
      <c r="ATZ365" s="1"/>
      <c r="AUA365" s="1"/>
      <c r="AUB365" s="1"/>
      <c r="AUC365" s="1"/>
      <c r="AUD365" s="1"/>
      <c r="AUE365" s="1"/>
      <c r="AUF365" s="1"/>
      <c r="AUG365" s="1"/>
      <c r="AUH365" s="1"/>
      <c r="AUI365" s="1"/>
      <c r="AUJ365" s="1"/>
      <c r="AUK365" s="1"/>
      <c r="AUL365" s="1"/>
      <c r="AUM365" s="1"/>
      <c r="AUN365" s="1"/>
      <c r="AUO365" s="1"/>
      <c r="AUP365" s="1"/>
      <c r="AUQ365" s="1"/>
      <c r="AUR365" s="1"/>
      <c r="AUS365" s="1"/>
      <c r="AUT365" s="1"/>
      <c r="AUU365" s="1"/>
      <c r="AUV365" s="1"/>
      <c r="AUW365" s="1"/>
      <c r="AUX365" s="1"/>
      <c r="AUY365" s="1"/>
      <c r="AUZ365" s="1"/>
      <c r="AVA365" s="1"/>
      <c r="AVB365" s="1"/>
      <c r="AVC365" s="1"/>
      <c r="AVD365" s="1"/>
      <c r="AVE365" s="1"/>
      <c r="AVF365" s="1"/>
      <c r="AVG365" s="1"/>
      <c r="AVH365" s="1"/>
      <c r="AVI365" s="1"/>
      <c r="AVJ365" s="1"/>
      <c r="AVK365" s="1"/>
      <c r="AVL365" s="1"/>
      <c r="AVM365" s="1"/>
      <c r="AVN365" s="1"/>
      <c r="AVO365" s="1"/>
      <c r="AVP365" s="1"/>
      <c r="AVQ365" s="1"/>
      <c r="AVR365" s="1"/>
      <c r="AVS365" s="1"/>
      <c r="AVT365" s="1"/>
      <c r="AVU365" s="1"/>
      <c r="AVV365" s="1"/>
      <c r="AVW365" s="1"/>
      <c r="AVX365" s="1"/>
      <c r="AVY365" s="1"/>
      <c r="AVZ365" s="1"/>
      <c r="AWA365" s="1"/>
      <c r="AWB365" s="1"/>
      <c r="AWC365" s="1"/>
      <c r="AWD365" s="1"/>
      <c r="AWE365" s="1"/>
      <c r="AWF365" s="1"/>
      <c r="AWG365" s="1"/>
      <c r="AWH365" s="1"/>
      <c r="AWI365" s="1"/>
      <c r="AWJ365" s="1"/>
      <c r="AWK365" s="1"/>
      <c r="AWL365" s="1"/>
      <c r="AWM365" s="1"/>
      <c r="AWN365" s="1"/>
      <c r="AWO365" s="1"/>
      <c r="AWP365" s="1"/>
      <c r="AWQ365" s="1"/>
      <c r="AWR365" s="1"/>
      <c r="AWS365" s="1"/>
      <c r="AWT365" s="1"/>
      <c r="AWU365" s="1"/>
      <c r="AWV365" s="1"/>
      <c r="AWW365" s="1"/>
      <c r="AWX365" s="1"/>
      <c r="AWY365" s="1"/>
      <c r="AWZ365" s="1"/>
      <c r="AXA365" s="1"/>
      <c r="AXB365" s="1"/>
      <c r="AXC365" s="1"/>
      <c r="AXD365" s="1"/>
      <c r="AXE365" s="1"/>
      <c r="AXF365" s="1"/>
      <c r="AXG365" s="1"/>
      <c r="AXH365" s="1"/>
      <c r="AXI365" s="1"/>
      <c r="AXJ365" s="1"/>
      <c r="AXK365" s="1"/>
      <c r="AXL365" s="1"/>
      <c r="AXM365" s="1"/>
      <c r="AXN365" s="1"/>
      <c r="AXO365" s="1"/>
      <c r="AXP365" s="1"/>
      <c r="AXQ365" s="1"/>
      <c r="AXR365" s="1"/>
      <c r="AXS365" s="1"/>
      <c r="AXT365" s="1"/>
      <c r="AXU365" s="1"/>
      <c r="AXV365" s="1"/>
      <c r="AXW365" s="1"/>
      <c r="AXX365" s="1"/>
      <c r="AXY365" s="1"/>
      <c r="AXZ365" s="1"/>
      <c r="AYA365" s="1"/>
      <c r="AYB365" s="1"/>
      <c r="AYC365" s="1"/>
      <c r="AYD365" s="1"/>
      <c r="AYE365" s="1"/>
      <c r="AYF365" s="1"/>
      <c r="AYG365" s="1"/>
      <c r="AYH365" s="1"/>
      <c r="AYI365" s="1"/>
      <c r="AYJ365" s="1"/>
      <c r="AYK365" s="1"/>
      <c r="AYL365" s="1"/>
      <c r="AYM365" s="1"/>
      <c r="AYN365" s="1"/>
      <c r="AYO365" s="1"/>
      <c r="AYP365" s="1"/>
      <c r="AYQ365" s="1"/>
      <c r="AYR365" s="1"/>
      <c r="AYS365" s="1"/>
      <c r="AYT365" s="1"/>
      <c r="AYU365" s="1"/>
      <c r="AYV365" s="1"/>
      <c r="AYW365" s="1"/>
      <c r="AYX365" s="1"/>
      <c r="AYY365" s="1"/>
      <c r="AYZ365" s="1"/>
      <c r="AZA365" s="1"/>
      <c r="AZB365" s="1"/>
      <c r="AZC365" s="1"/>
      <c r="AZD365" s="1"/>
      <c r="AZE365" s="1"/>
      <c r="AZF365" s="1"/>
      <c r="AZG365" s="1"/>
      <c r="AZH365" s="1"/>
      <c r="AZI365" s="1"/>
      <c r="AZJ365" s="1"/>
      <c r="AZK365" s="1"/>
      <c r="AZL365" s="1"/>
      <c r="AZM365" s="1"/>
      <c r="AZN365" s="1"/>
      <c r="AZO365" s="1"/>
      <c r="AZP365" s="1"/>
      <c r="AZQ365" s="1"/>
      <c r="AZR365" s="1"/>
      <c r="AZS365" s="1"/>
      <c r="AZT365" s="1"/>
      <c r="AZU365" s="1"/>
      <c r="AZV365" s="1"/>
      <c r="AZW365" s="1"/>
      <c r="AZX365" s="1"/>
      <c r="AZY365" s="1"/>
      <c r="AZZ365" s="1"/>
      <c r="BAA365" s="1"/>
      <c r="BAB365" s="1"/>
      <c r="BAC365" s="1"/>
      <c r="BAD365" s="1"/>
      <c r="BAE365" s="1"/>
      <c r="BAF365" s="1"/>
      <c r="BAG365" s="1"/>
      <c r="BAH365" s="1"/>
      <c r="BAI365" s="1"/>
      <c r="BAJ365" s="1"/>
      <c r="BAK365" s="1"/>
      <c r="BAL365" s="1"/>
      <c r="BAM365" s="1"/>
      <c r="BAN365" s="1"/>
      <c r="BAO365" s="1"/>
      <c r="BAP365" s="1"/>
      <c r="BAQ365" s="1"/>
      <c r="BAR365" s="1"/>
      <c r="BAS365" s="1"/>
      <c r="BAT365" s="1"/>
      <c r="BAU365" s="1"/>
      <c r="BAV365" s="1"/>
      <c r="BAW365" s="1"/>
      <c r="BAX365" s="1"/>
      <c r="BAY365" s="1"/>
      <c r="BAZ365" s="1"/>
      <c r="BBA365" s="1"/>
      <c r="BBB365" s="1"/>
      <c r="BBC365" s="1"/>
      <c r="BBD365" s="1"/>
      <c r="BBE365" s="1"/>
      <c r="BBF365" s="1"/>
      <c r="BBG365" s="1"/>
      <c r="BBH365" s="1"/>
      <c r="BBI365" s="1"/>
      <c r="BBJ365" s="1"/>
      <c r="BBK365" s="1"/>
      <c r="BBL365" s="1"/>
      <c r="BBM365" s="1"/>
      <c r="BBN365" s="1"/>
      <c r="BBO365" s="1"/>
      <c r="BBP365" s="1"/>
      <c r="BBQ365" s="1"/>
      <c r="BBR365" s="1"/>
      <c r="BBS365" s="1"/>
      <c r="BBT365" s="1"/>
      <c r="BBU365" s="1"/>
      <c r="BBV365" s="1"/>
      <c r="BBW365" s="1"/>
      <c r="BBX365" s="1"/>
      <c r="BBY365" s="1"/>
      <c r="BBZ365" s="1"/>
      <c r="BCA365" s="1"/>
      <c r="BCB365" s="1"/>
      <c r="BCC365" s="1"/>
      <c r="BCD365" s="1"/>
      <c r="BCE365" s="1"/>
      <c r="BCF365" s="1"/>
      <c r="BCG365" s="1"/>
      <c r="BCH365" s="1"/>
      <c r="BCI365" s="1"/>
      <c r="BCJ365" s="1"/>
      <c r="BCK365" s="1"/>
      <c r="BCL365" s="1"/>
      <c r="BCM365" s="1"/>
      <c r="BCN365" s="1"/>
      <c r="BCO365" s="1"/>
      <c r="BCP365" s="1"/>
      <c r="BCQ365" s="1"/>
      <c r="BCR365" s="1"/>
      <c r="BCS365" s="1"/>
      <c r="BCT365" s="1"/>
      <c r="BCU365" s="1"/>
      <c r="BCV365" s="1"/>
      <c r="BCW365" s="1"/>
      <c r="BCX365" s="1"/>
      <c r="BCY365" s="1"/>
      <c r="BCZ365" s="1"/>
      <c r="BDA365" s="1"/>
      <c r="BDB365" s="1"/>
      <c r="BDC365" s="1"/>
      <c r="BDD365" s="1"/>
      <c r="BDE365" s="1"/>
      <c r="BDF365" s="1"/>
      <c r="BDG365" s="1"/>
      <c r="BDH365" s="1"/>
      <c r="BDI365" s="1"/>
      <c r="BDJ365" s="1"/>
      <c r="BDK365" s="1"/>
      <c r="BDL365" s="1"/>
    </row>
    <row r="366" spans="1:1468" s="10" customFormat="1" x14ac:dyDescent="0.2">
      <c r="B366" s="37" t="s">
        <v>122</v>
      </c>
      <c r="C366" s="10">
        <v>25000</v>
      </c>
      <c r="E366" s="2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  <c r="OV366" s="1"/>
      <c r="OW366" s="1"/>
      <c r="OX366" s="1"/>
      <c r="OY366" s="1"/>
      <c r="OZ366" s="1"/>
      <c r="PA366" s="1"/>
      <c r="PB366" s="1"/>
      <c r="PC366" s="1"/>
      <c r="PD366" s="1"/>
      <c r="PE366" s="1"/>
      <c r="PF366" s="1"/>
      <c r="PG366" s="1"/>
      <c r="PH366" s="1"/>
      <c r="PI366" s="1"/>
      <c r="PJ366" s="1"/>
      <c r="PK366" s="1"/>
      <c r="PL366" s="1"/>
      <c r="PM366" s="1"/>
      <c r="PN366" s="1"/>
      <c r="PO366" s="1"/>
      <c r="PP366" s="1"/>
      <c r="PQ366" s="1"/>
      <c r="PR366" s="1"/>
      <c r="PS366" s="1"/>
      <c r="PT366" s="1"/>
      <c r="PU366" s="1"/>
      <c r="PV366" s="1"/>
      <c r="PW366" s="1"/>
      <c r="PX366" s="1"/>
      <c r="PY366" s="1"/>
      <c r="PZ366" s="1"/>
      <c r="QA366" s="1"/>
      <c r="QB366" s="1"/>
      <c r="QC366" s="1"/>
      <c r="QD366" s="1"/>
      <c r="QE366" s="1"/>
      <c r="QF366" s="1"/>
      <c r="QG366" s="1"/>
      <c r="QH366" s="1"/>
      <c r="QI366" s="1"/>
      <c r="QJ366" s="1"/>
      <c r="QK366" s="1"/>
      <c r="QL366" s="1"/>
      <c r="QM366" s="1"/>
      <c r="QN366" s="1"/>
      <c r="QO366" s="1"/>
      <c r="QP366" s="1"/>
      <c r="QQ366" s="1"/>
      <c r="QR366" s="1"/>
      <c r="QS366" s="1"/>
      <c r="QT366" s="1"/>
      <c r="QU366" s="1"/>
      <c r="QV366" s="1"/>
      <c r="QW366" s="1"/>
      <c r="QX366" s="1"/>
      <c r="QY366" s="1"/>
      <c r="QZ366" s="1"/>
      <c r="RA366" s="1"/>
      <c r="RB366" s="1"/>
      <c r="RC366" s="1"/>
      <c r="RD366" s="1"/>
      <c r="RE366" s="1"/>
      <c r="RF366" s="1"/>
      <c r="RG366" s="1"/>
      <c r="RH366" s="1"/>
      <c r="RI366" s="1"/>
      <c r="RJ366" s="1"/>
      <c r="RK366" s="1"/>
      <c r="RL366" s="1"/>
      <c r="RM366" s="1"/>
      <c r="RN366" s="1"/>
      <c r="RO366" s="1"/>
      <c r="RP366" s="1"/>
      <c r="RQ366" s="1"/>
      <c r="RR366" s="1"/>
      <c r="RS366" s="1"/>
      <c r="RT366" s="1"/>
      <c r="RU366" s="1"/>
      <c r="RV366" s="1"/>
      <c r="RW366" s="1"/>
      <c r="RX366" s="1"/>
      <c r="RY366" s="1"/>
      <c r="RZ366" s="1"/>
      <c r="SA366" s="1"/>
      <c r="SB366" s="1"/>
      <c r="SC366" s="1"/>
      <c r="SD366" s="1"/>
      <c r="SE366" s="1"/>
      <c r="SF366" s="1"/>
      <c r="SG366" s="1"/>
      <c r="SH366" s="1"/>
      <c r="SI366" s="1"/>
      <c r="SJ366" s="1"/>
      <c r="SK366" s="1"/>
      <c r="SL366" s="1"/>
      <c r="SM366" s="1"/>
      <c r="SN366" s="1"/>
      <c r="SO366" s="1"/>
      <c r="SP366" s="1"/>
      <c r="SQ366" s="1"/>
      <c r="SR366" s="1"/>
      <c r="SS366" s="1"/>
      <c r="ST366" s="1"/>
      <c r="SU366" s="1"/>
      <c r="SV366" s="1"/>
      <c r="SW366" s="1"/>
      <c r="SX366" s="1"/>
      <c r="SY366" s="1"/>
      <c r="SZ366" s="1"/>
      <c r="TA366" s="1"/>
      <c r="TB366" s="1"/>
      <c r="TC366" s="1"/>
      <c r="TD366" s="1"/>
      <c r="TE366" s="1"/>
      <c r="TF366" s="1"/>
      <c r="TG366" s="1"/>
      <c r="TH366" s="1"/>
      <c r="TI366" s="1"/>
      <c r="TJ366" s="1"/>
      <c r="TK366" s="1"/>
      <c r="TL366" s="1"/>
      <c r="TM366" s="1"/>
      <c r="TN366" s="1"/>
      <c r="TO366" s="1"/>
      <c r="TP366" s="1"/>
      <c r="TQ366" s="1"/>
      <c r="TR366" s="1"/>
      <c r="TS366" s="1"/>
      <c r="TT366" s="1"/>
      <c r="TU366" s="1"/>
      <c r="TV366" s="1"/>
      <c r="TW366" s="1"/>
      <c r="TX366" s="1"/>
      <c r="TY366" s="1"/>
      <c r="TZ366" s="1"/>
      <c r="UA366" s="1"/>
      <c r="UB366" s="1"/>
      <c r="UC366" s="1"/>
      <c r="UD366" s="1"/>
      <c r="UE366" s="1"/>
      <c r="UF366" s="1"/>
      <c r="UG366" s="1"/>
      <c r="UH366" s="1"/>
      <c r="UI366" s="1"/>
      <c r="UJ366" s="1"/>
      <c r="UK366" s="1"/>
      <c r="UL366" s="1"/>
      <c r="UM366" s="1"/>
      <c r="UN366" s="1"/>
      <c r="UO366" s="1"/>
      <c r="UP366" s="1"/>
      <c r="UQ366" s="1"/>
      <c r="UR366" s="1"/>
      <c r="US366" s="1"/>
      <c r="UT366" s="1"/>
      <c r="UU366" s="1"/>
      <c r="UV366" s="1"/>
      <c r="UW366" s="1"/>
      <c r="UX366" s="1"/>
      <c r="UY366" s="1"/>
      <c r="UZ366" s="1"/>
      <c r="VA366" s="1"/>
      <c r="VB366" s="1"/>
      <c r="VC366" s="1"/>
      <c r="VD366" s="1"/>
      <c r="VE366" s="1"/>
      <c r="VF366" s="1"/>
      <c r="VG366" s="1"/>
      <c r="VH366" s="1"/>
      <c r="VI366" s="1"/>
      <c r="VJ366" s="1"/>
      <c r="VK366" s="1"/>
      <c r="VL366" s="1"/>
      <c r="VM366" s="1"/>
      <c r="VN366" s="1"/>
      <c r="VO366" s="1"/>
      <c r="VP366" s="1"/>
      <c r="VQ366" s="1"/>
      <c r="VR366" s="1"/>
      <c r="VS366" s="1"/>
      <c r="VT366" s="1"/>
      <c r="VU366" s="1"/>
      <c r="VV366" s="1"/>
      <c r="VW366" s="1"/>
      <c r="VX366" s="1"/>
      <c r="VY366" s="1"/>
      <c r="VZ366" s="1"/>
      <c r="WA366" s="1"/>
      <c r="WB366" s="1"/>
      <c r="WC366" s="1"/>
      <c r="WD366" s="1"/>
      <c r="WE366" s="1"/>
      <c r="WF366" s="1"/>
      <c r="WG366" s="1"/>
      <c r="WH366" s="1"/>
      <c r="WI366" s="1"/>
      <c r="WJ366" s="1"/>
      <c r="WK366" s="1"/>
      <c r="WL366" s="1"/>
      <c r="WM366" s="1"/>
      <c r="WN366" s="1"/>
      <c r="WO366" s="1"/>
      <c r="WP366" s="1"/>
      <c r="WQ366" s="1"/>
      <c r="WR366" s="1"/>
      <c r="WS366" s="1"/>
      <c r="WT366" s="1"/>
      <c r="WU366" s="1"/>
      <c r="WV366" s="1"/>
      <c r="WW366" s="1"/>
      <c r="WX366" s="1"/>
      <c r="WY366" s="1"/>
      <c r="WZ366" s="1"/>
      <c r="XA366" s="1"/>
      <c r="XB366" s="1"/>
      <c r="XC366" s="1"/>
      <c r="XD366" s="1"/>
      <c r="XE366" s="1"/>
      <c r="XF366" s="1"/>
      <c r="XG366" s="1"/>
      <c r="XH366" s="1"/>
      <c r="XI366" s="1"/>
      <c r="XJ366" s="1"/>
      <c r="XK366" s="1"/>
      <c r="XL366" s="1"/>
      <c r="XM366" s="1"/>
      <c r="XN366" s="1"/>
      <c r="XO366" s="1"/>
      <c r="XP366" s="1"/>
      <c r="XQ366" s="1"/>
      <c r="XR366" s="1"/>
      <c r="XS366" s="1"/>
      <c r="XT366" s="1"/>
      <c r="XU366" s="1"/>
      <c r="XV366" s="1"/>
      <c r="XW366" s="1"/>
      <c r="XX366" s="1"/>
      <c r="XY366" s="1"/>
      <c r="XZ366" s="1"/>
      <c r="YA366" s="1"/>
      <c r="YB366" s="1"/>
      <c r="YC366" s="1"/>
      <c r="YD366" s="1"/>
      <c r="YE366" s="1"/>
      <c r="YF366" s="1"/>
      <c r="YG366" s="1"/>
      <c r="YH366" s="1"/>
      <c r="YI366" s="1"/>
      <c r="YJ366" s="1"/>
      <c r="YK366" s="1"/>
      <c r="YL366" s="1"/>
      <c r="YM366" s="1"/>
      <c r="YN366" s="1"/>
      <c r="YO366" s="1"/>
      <c r="YP366" s="1"/>
      <c r="YQ366" s="1"/>
      <c r="YR366" s="1"/>
      <c r="YS366" s="1"/>
      <c r="YT366" s="1"/>
      <c r="YU366" s="1"/>
      <c r="YV366" s="1"/>
      <c r="YW366" s="1"/>
      <c r="YX366" s="1"/>
      <c r="YY366" s="1"/>
      <c r="YZ366" s="1"/>
      <c r="ZA366" s="1"/>
      <c r="ZB366" s="1"/>
      <c r="ZC366" s="1"/>
      <c r="ZD366" s="1"/>
      <c r="ZE366" s="1"/>
      <c r="ZF366" s="1"/>
      <c r="ZG366" s="1"/>
      <c r="ZH366" s="1"/>
      <c r="ZI366" s="1"/>
      <c r="ZJ366" s="1"/>
      <c r="ZK366" s="1"/>
      <c r="ZL366" s="1"/>
      <c r="ZM366" s="1"/>
      <c r="ZN366" s="1"/>
      <c r="ZO366" s="1"/>
      <c r="ZP366" s="1"/>
      <c r="ZQ366" s="1"/>
      <c r="ZR366" s="1"/>
      <c r="ZS366" s="1"/>
      <c r="ZT366" s="1"/>
      <c r="ZU366" s="1"/>
      <c r="ZV366" s="1"/>
      <c r="ZW366" s="1"/>
      <c r="ZX366" s="1"/>
      <c r="ZY366" s="1"/>
      <c r="ZZ366" s="1"/>
      <c r="AAA366" s="1"/>
      <c r="AAB366" s="1"/>
      <c r="AAC366" s="1"/>
      <c r="AAD366" s="1"/>
      <c r="AAE366" s="1"/>
      <c r="AAF366" s="1"/>
      <c r="AAG366" s="1"/>
      <c r="AAH366" s="1"/>
      <c r="AAI366" s="1"/>
      <c r="AAJ366" s="1"/>
      <c r="AAK366" s="1"/>
      <c r="AAL366" s="1"/>
      <c r="AAM366" s="1"/>
      <c r="AAN366" s="1"/>
      <c r="AAO366" s="1"/>
      <c r="AAP366" s="1"/>
      <c r="AAQ366" s="1"/>
      <c r="AAR366" s="1"/>
      <c r="AAS366" s="1"/>
      <c r="AAT366" s="1"/>
      <c r="AAU366" s="1"/>
      <c r="AAV366" s="1"/>
      <c r="AAW366" s="1"/>
      <c r="AAX366" s="1"/>
      <c r="AAY366" s="1"/>
      <c r="AAZ366" s="1"/>
      <c r="ABA366" s="1"/>
      <c r="ABB366" s="1"/>
      <c r="ABC366" s="1"/>
      <c r="ABD366" s="1"/>
      <c r="ABE366" s="1"/>
      <c r="ABF366" s="1"/>
      <c r="ABG366" s="1"/>
      <c r="ABH366" s="1"/>
      <c r="ABI366" s="1"/>
      <c r="ABJ366" s="1"/>
      <c r="ABK366" s="1"/>
      <c r="ABL366" s="1"/>
      <c r="ABM366" s="1"/>
      <c r="ABN366" s="1"/>
      <c r="ABO366" s="1"/>
      <c r="ABP366" s="1"/>
      <c r="ABQ366" s="1"/>
      <c r="ABR366" s="1"/>
      <c r="ABS366" s="1"/>
      <c r="ABT366" s="1"/>
      <c r="ABU366" s="1"/>
      <c r="ABV366" s="1"/>
      <c r="ABW366" s="1"/>
      <c r="ABX366" s="1"/>
      <c r="ABY366" s="1"/>
      <c r="ABZ366" s="1"/>
      <c r="ACA366" s="1"/>
      <c r="ACB366" s="1"/>
      <c r="ACC366" s="1"/>
      <c r="ACD366" s="1"/>
      <c r="ACE366" s="1"/>
      <c r="ACF366" s="1"/>
      <c r="ACG366" s="1"/>
      <c r="ACH366" s="1"/>
      <c r="ACI366" s="1"/>
      <c r="ACJ366" s="1"/>
      <c r="ACK366" s="1"/>
      <c r="ACL366" s="1"/>
      <c r="ACM366" s="1"/>
      <c r="ACN366" s="1"/>
      <c r="ACO366" s="1"/>
      <c r="ACP366" s="1"/>
      <c r="ACQ366" s="1"/>
      <c r="ACR366" s="1"/>
      <c r="ACS366" s="1"/>
      <c r="ACT366" s="1"/>
      <c r="ACU366" s="1"/>
      <c r="ACV366" s="1"/>
      <c r="ACW366" s="1"/>
      <c r="ACX366" s="1"/>
      <c r="ACY366" s="1"/>
      <c r="ACZ366" s="1"/>
      <c r="ADA366" s="1"/>
      <c r="ADB366" s="1"/>
      <c r="ADC366" s="1"/>
      <c r="ADD366" s="1"/>
      <c r="ADE366" s="1"/>
      <c r="ADF366" s="1"/>
      <c r="ADG366" s="1"/>
      <c r="ADH366" s="1"/>
      <c r="ADI366" s="1"/>
      <c r="ADJ366" s="1"/>
      <c r="ADK366" s="1"/>
      <c r="ADL366" s="1"/>
      <c r="ADM366" s="1"/>
      <c r="ADN366" s="1"/>
      <c r="ADO366" s="1"/>
      <c r="ADP366" s="1"/>
      <c r="ADQ366" s="1"/>
      <c r="ADR366" s="1"/>
      <c r="ADS366" s="1"/>
      <c r="ADT366" s="1"/>
      <c r="ADU366" s="1"/>
      <c r="ADV366" s="1"/>
      <c r="ADW366" s="1"/>
      <c r="ADX366" s="1"/>
      <c r="ADY366" s="1"/>
      <c r="ADZ366" s="1"/>
      <c r="AEA366" s="1"/>
      <c r="AEB366" s="1"/>
      <c r="AEC366" s="1"/>
      <c r="AED366" s="1"/>
      <c r="AEE366" s="1"/>
      <c r="AEF366" s="1"/>
      <c r="AEG366" s="1"/>
      <c r="AEH366" s="1"/>
      <c r="AEI366" s="1"/>
      <c r="AEJ366" s="1"/>
      <c r="AEK366" s="1"/>
      <c r="AEL366" s="1"/>
      <c r="AEM366" s="1"/>
      <c r="AEN366" s="1"/>
      <c r="AEO366" s="1"/>
      <c r="AEP366" s="1"/>
      <c r="AEQ366" s="1"/>
      <c r="AER366" s="1"/>
      <c r="AES366" s="1"/>
      <c r="AET366" s="1"/>
      <c r="AEU366" s="1"/>
      <c r="AEV366" s="1"/>
      <c r="AEW366" s="1"/>
      <c r="AEX366" s="1"/>
      <c r="AEY366" s="1"/>
      <c r="AEZ366" s="1"/>
      <c r="AFA366" s="1"/>
      <c r="AFB366" s="1"/>
      <c r="AFC366" s="1"/>
      <c r="AFD366" s="1"/>
      <c r="AFE366" s="1"/>
      <c r="AFF366" s="1"/>
      <c r="AFG366" s="1"/>
      <c r="AFH366" s="1"/>
      <c r="AFI366" s="1"/>
      <c r="AFJ366" s="1"/>
      <c r="AFK366" s="1"/>
      <c r="AFL366" s="1"/>
      <c r="AFM366" s="1"/>
      <c r="AFN366" s="1"/>
      <c r="AFO366" s="1"/>
      <c r="AFP366" s="1"/>
      <c r="AFQ366" s="1"/>
      <c r="AFR366" s="1"/>
      <c r="AFS366" s="1"/>
      <c r="AFT366" s="1"/>
      <c r="AFU366" s="1"/>
      <c r="AFV366" s="1"/>
      <c r="AFW366" s="1"/>
      <c r="AFX366" s="1"/>
      <c r="AFY366" s="1"/>
      <c r="AFZ366" s="1"/>
      <c r="AGA366" s="1"/>
      <c r="AGB366" s="1"/>
      <c r="AGC366" s="1"/>
      <c r="AGD366" s="1"/>
      <c r="AGE366" s="1"/>
      <c r="AGF366" s="1"/>
      <c r="AGG366" s="1"/>
      <c r="AGH366" s="1"/>
      <c r="AGI366" s="1"/>
      <c r="AGJ366" s="1"/>
      <c r="AGK366" s="1"/>
      <c r="AGL366" s="1"/>
      <c r="AGM366" s="1"/>
      <c r="AGN366" s="1"/>
      <c r="AGO366" s="1"/>
      <c r="AGP366" s="1"/>
      <c r="AGQ366" s="1"/>
      <c r="AGR366" s="1"/>
      <c r="AGS366" s="1"/>
      <c r="AGT366" s="1"/>
      <c r="AGU366" s="1"/>
      <c r="AGV366" s="1"/>
      <c r="AGW366" s="1"/>
      <c r="AGX366" s="1"/>
      <c r="AGY366" s="1"/>
      <c r="AGZ366" s="1"/>
      <c r="AHA366" s="1"/>
      <c r="AHB366" s="1"/>
      <c r="AHC366" s="1"/>
      <c r="AHD366" s="1"/>
      <c r="AHE366" s="1"/>
      <c r="AHF366" s="1"/>
      <c r="AHG366" s="1"/>
      <c r="AHH366" s="1"/>
      <c r="AHI366" s="1"/>
      <c r="AHJ366" s="1"/>
      <c r="AHK366" s="1"/>
      <c r="AHL366" s="1"/>
      <c r="AHM366" s="1"/>
      <c r="AHN366" s="1"/>
      <c r="AHO366" s="1"/>
      <c r="AHP366" s="1"/>
      <c r="AHQ366" s="1"/>
      <c r="AHR366" s="1"/>
      <c r="AHS366" s="1"/>
      <c r="AHT366" s="1"/>
      <c r="AHU366" s="1"/>
      <c r="AHV366" s="1"/>
      <c r="AHW366" s="1"/>
      <c r="AHX366" s="1"/>
      <c r="AHY366" s="1"/>
      <c r="AHZ366" s="1"/>
      <c r="AIA366" s="1"/>
      <c r="AIB366" s="1"/>
      <c r="AIC366" s="1"/>
      <c r="AID366" s="1"/>
      <c r="AIE366" s="1"/>
      <c r="AIF366" s="1"/>
      <c r="AIG366" s="1"/>
      <c r="AIH366" s="1"/>
      <c r="AII366" s="1"/>
      <c r="AIJ366" s="1"/>
      <c r="AIK366" s="1"/>
      <c r="AIL366" s="1"/>
      <c r="AIM366" s="1"/>
      <c r="AIN366" s="1"/>
      <c r="AIO366" s="1"/>
      <c r="AIP366" s="1"/>
      <c r="AIQ366" s="1"/>
      <c r="AIR366" s="1"/>
      <c r="AIS366" s="1"/>
      <c r="AIT366" s="1"/>
      <c r="AIU366" s="1"/>
      <c r="AIV366" s="1"/>
      <c r="AIW366" s="1"/>
      <c r="AIX366" s="1"/>
      <c r="AIY366" s="1"/>
      <c r="AIZ366" s="1"/>
      <c r="AJA366" s="1"/>
      <c r="AJB366" s="1"/>
      <c r="AJC366" s="1"/>
      <c r="AJD366" s="1"/>
      <c r="AJE366" s="1"/>
      <c r="AJF366" s="1"/>
      <c r="AJG366" s="1"/>
      <c r="AJH366" s="1"/>
      <c r="AJI366" s="1"/>
      <c r="AJJ366" s="1"/>
      <c r="AJK366" s="1"/>
      <c r="AJL366" s="1"/>
      <c r="AJM366" s="1"/>
      <c r="AJN366" s="1"/>
      <c r="AJO366" s="1"/>
      <c r="AJP366" s="1"/>
      <c r="AJQ366" s="1"/>
      <c r="AJR366" s="1"/>
      <c r="AJS366" s="1"/>
      <c r="AJT366" s="1"/>
      <c r="AJU366" s="1"/>
      <c r="AJV366" s="1"/>
      <c r="AJW366" s="1"/>
      <c r="AJX366" s="1"/>
      <c r="AJY366" s="1"/>
      <c r="AJZ366" s="1"/>
      <c r="AKA366" s="1"/>
      <c r="AKB366" s="1"/>
      <c r="AKC366" s="1"/>
      <c r="AKD366" s="1"/>
      <c r="AKE366" s="1"/>
      <c r="AKF366" s="1"/>
      <c r="AKG366" s="1"/>
      <c r="AKH366" s="1"/>
      <c r="AKI366" s="1"/>
      <c r="AKJ366" s="1"/>
      <c r="AKK366" s="1"/>
      <c r="AKL366" s="1"/>
      <c r="AKM366" s="1"/>
      <c r="AKN366" s="1"/>
      <c r="AKO366" s="1"/>
      <c r="AKP366" s="1"/>
      <c r="AKQ366" s="1"/>
      <c r="AKR366" s="1"/>
      <c r="AKS366" s="1"/>
      <c r="AKT366" s="1"/>
      <c r="AKU366" s="1"/>
      <c r="AKV366" s="1"/>
      <c r="AKW366" s="1"/>
      <c r="AKX366" s="1"/>
      <c r="AKY366" s="1"/>
      <c r="AKZ366" s="1"/>
      <c r="ALA366" s="1"/>
      <c r="ALB366" s="1"/>
      <c r="ALC366" s="1"/>
      <c r="ALD366" s="1"/>
      <c r="ALE366" s="1"/>
      <c r="ALF366" s="1"/>
      <c r="ALG366" s="1"/>
      <c r="ALH366" s="1"/>
      <c r="ALI366" s="1"/>
      <c r="ALJ366" s="1"/>
      <c r="ALK366" s="1"/>
      <c r="ALL366" s="1"/>
      <c r="ALM366" s="1"/>
      <c r="ALN366" s="1"/>
      <c r="ALO366" s="1"/>
      <c r="ALP366" s="1"/>
      <c r="ALQ366" s="1"/>
      <c r="ALR366" s="1"/>
      <c r="ALS366" s="1"/>
      <c r="ALT366" s="1"/>
      <c r="ALU366" s="1"/>
      <c r="ALV366" s="1"/>
      <c r="ALW366" s="1"/>
      <c r="ALX366" s="1"/>
      <c r="ALY366" s="1"/>
      <c r="ALZ366" s="1"/>
      <c r="AMA366" s="1"/>
      <c r="AMB366" s="1"/>
      <c r="AMC366" s="1"/>
      <c r="AMD366" s="1"/>
      <c r="AME366" s="1"/>
      <c r="AMF366" s="1"/>
      <c r="AMG366" s="1"/>
      <c r="AMH366" s="1"/>
      <c r="AMI366" s="1"/>
      <c r="AMJ366" s="1"/>
      <c r="AMK366" s="1"/>
      <c r="AML366" s="1"/>
      <c r="AMM366" s="1"/>
      <c r="AMN366" s="1"/>
      <c r="AMO366" s="1"/>
      <c r="AMP366" s="1"/>
      <c r="AMQ366" s="1"/>
      <c r="AMR366" s="1"/>
      <c r="AMS366" s="1"/>
      <c r="AMT366" s="1"/>
      <c r="AMU366" s="1"/>
      <c r="AMV366" s="1"/>
      <c r="AMW366" s="1"/>
      <c r="AMX366" s="1"/>
      <c r="AMY366" s="1"/>
      <c r="AMZ366" s="1"/>
      <c r="ANA366" s="1"/>
      <c r="ANB366" s="1"/>
      <c r="ANC366" s="1"/>
      <c r="AND366" s="1"/>
      <c r="ANE366" s="1"/>
      <c r="ANF366" s="1"/>
      <c r="ANG366" s="1"/>
      <c r="ANH366" s="1"/>
      <c r="ANI366" s="1"/>
      <c r="ANJ366" s="1"/>
      <c r="ANK366" s="1"/>
      <c r="ANL366" s="1"/>
      <c r="ANM366" s="1"/>
      <c r="ANN366" s="1"/>
      <c r="ANO366" s="1"/>
      <c r="ANP366" s="1"/>
      <c r="ANQ366" s="1"/>
      <c r="ANR366" s="1"/>
      <c r="ANS366" s="1"/>
      <c r="ANT366" s="1"/>
      <c r="ANU366" s="1"/>
      <c r="ANV366" s="1"/>
      <c r="ANW366" s="1"/>
      <c r="ANX366" s="1"/>
      <c r="ANY366" s="1"/>
      <c r="ANZ366" s="1"/>
      <c r="AOA366" s="1"/>
      <c r="AOB366" s="1"/>
      <c r="AOC366" s="1"/>
      <c r="AOD366" s="1"/>
      <c r="AOE366" s="1"/>
      <c r="AOF366" s="1"/>
      <c r="AOG366" s="1"/>
      <c r="AOH366" s="1"/>
      <c r="AOI366" s="1"/>
      <c r="AOJ366" s="1"/>
      <c r="AOK366" s="1"/>
      <c r="AOL366" s="1"/>
      <c r="AOM366" s="1"/>
      <c r="AON366" s="1"/>
      <c r="AOO366" s="1"/>
      <c r="AOP366" s="1"/>
      <c r="AOQ366" s="1"/>
      <c r="AOR366" s="1"/>
      <c r="AOS366" s="1"/>
      <c r="AOT366" s="1"/>
      <c r="AOU366" s="1"/>
      <c r="AOV366" s="1"/>
      <c r="AOW366" s="1"/>
      <c r="AOX366" s="1"/>
      <c r="AOY366" s="1"/>
      <c r="AOZ366" s="1"/>
      <c r="APA366" s="1"/>
      <c r="APB366" s="1"/>
      <c r="APC366" s="1"/>
      <c r="APD366" s="1"/>
      <c r="APE366" s="1"/>
      <c r="APF366" s="1"/>
      <c r="APG366" s="1"/>
      <c r="APH366" s="1"/>
      <c r="API366" s="1"/>
      <c r="APJ366" s="1"/>
      <c r="APK366" s="1"/>
      <c r="APL366" s="1"/>
      <c r="APM366" s="1"/>
      <c r="APN366" s="1"/>
      <c r="APO366" s="1"/>
      <c r="APP366" s="1"/>
      <c r="APQ366" s="1"/>
      <c r="APR366" s="1"/>
      <c r="APS366" s="1"/>
      <c r="APT366" s="1"/>
      <c r="APU366" s="1"/>
      <c r="APV366" s="1"/>
      <c r="APW366" s="1"/>
      <c r="APX366" s="1"/>
      <c r="APY366" s="1"/>
      <c r="APZ366" s="1"/>
      <c r="AQA366" s="1"/>
      <c r="AQB366" s="1"/>
      <c r="AQC366" s="1"/>
      <c r="AQD366" s="1"/>
      <c r="AQE366" s="1"/>
      <c r="AQF366" s="1"/>
      <c r="AQG366" s="1"/>
      <c r="AQH366" s="1"/>
      <c r="AQI366" s="1"/>
      <c r="AQJ366" s="1"/>
      <c r="AQK366" s="1"/>
      <c r="AQL366" s="1"/>
      <c r="AQM366" s="1"/>
      <c r="AQN366" s="1"/>
      <c r="AQO366" s="1"/>
      <c r="AQP366" s="1"/>
      <c r="AQQ366" s="1"/>
      <c r="AQR366" s="1"/>
      <c r="AQS366" s="1"/>
      <c r="AQT366" s="1"/>
      <c r="AQU366" s="1"/>
      <c r="AQV366" s="1"/>
      <c r="AQW366" s="1"/>
      <c r="AQX366" s="1"/>
      <c r="AQY366" s="1"/>
      <c r="AQZ366" s="1"/>
      <c r="ARA366" s="1"/>
      <c r="ARB366" s="1"/>
      <c r="ARC366" s="1"/>
      <c r="ARD366" s="1"/>
      <c r="ARE366" s="1"/>
      <c r="ARF366" s="1"/>
      <c r="ARG366" s="1"/>
      <c r="ARH366" s="1"/>
      <c r="ARI366" s="1"/>
      <c r="ARJ366" s="1"/>
      <c r="ARK366" s="1"/>
      <c r="ARL366" s="1"/>
      <c r="ARM366" s="1"/>
      <c r="ARN366" s="1"/>
      <c r="ARO366" s="1"/>
      <c r="ARP366" s="1"/>
      <c r="ARQ366" s="1"/>
      <c r="ARR366" s="1"/>
      <c r="ARS366" s="1"/>
      <c r="ART366" s="1"/>
      <c r="ARU366" s="1"/>
      <c r="ARV366" s="1"/>
      <c r="ARW366" s="1"/>
      <c r="ARX366" s="1"/>
      <c r="ARY366" s="1"/>
      <c r="ARZ366" s="1"/>
      <c r="ASA366" s="1"/>
      <c r="ASB366" s="1"/>
      <c r="ASC366" s="1"/>
      <c r="ASD366" s="1"/>
      <c r="ASE366" s="1"/>
      <c r="ASF366" s="1"/>
      <c r="ASG366" s="1"/>
      <c r="ASH366" s="1"/>
      <c r="ASI366" s="1"/>
      <c r="ASJ366" s="1"/>
      <c r="ASK366" s="1"/>
      <c r="ASL366" s="1"/>
      <c r="ASM366" s="1"/>
      <c r="ASN366" s="1"/>
      <c r="ASO366" s="1"/>
      <c r="ASP366" s="1"/>
      <c r="ASQ366" s="1"/>
      <c r="ASR366" s="1"/>
      <c r="ASS366" s="1"/>
      <c r="AST366" s="1"/>
      <c r="ASU366" s="1"/>
      <c r="ASV366" s="1"/>
      <c r="ASW366" s="1"/>
      <c r="ASX366" s="1"/>
      <c r="ASY366" s="1"/>
      <c r="ASZ366" s="1"/>
      <c r="ATA366" s="1"/>
      <c r="ATB366" s="1"/>
      <c r="ATC366" s="1"/>
      <c r="ATD366" s="1"/>
      <c r="ATE366" s="1"/>
      <c r="ATF366" s="1"/>
      <c r="ATG366" s="1"/>
      <c r="ATH366" s="1"/>
      <c r="ATI366" s="1"/>
      <c r="ATJ366" s="1"/>
      <c r="ATK366" s="1"/>
      <c r="ATL366" s="1"/>
      <c r="ATM366" s="1"/>
      <c r="ATN366" s="1"/>
      <c r="ATO366" s="1"/>
      <c r="ATP366" s="1"/>
      <c r="ATQ366" s="1"/>
      <c r="ATR366" s="1"/>
      <c r="ATS366" s="1"/>
      <c r="ATT366" s="1"/>
      <c r="ATU366" s="1"/>
      <c r="ATV366" s="1"/>
      <c r="ATW366" s="1"/>
      <c r="ATX366" s="1"/>
      <c r="ATY366" s="1"/>
      <c r="ATZ366" s="1"/>
      <c r="AUA366" s="1"/>
      <c r="AUB366" s="1"/>
      <c r="AUC366" s="1"/>
      <c r="AUD366" s="1"/>
      <c r="AUE366" s="1"/>
      <c r="AUF366" s="1"/>
      <c r="AUG366" s="1"/>
      <c r="AUH366" s="1"/>
      <c r="AUI366" s="1"/>
      <c r="AUJ366" s="1"/>
      <c r="AUK366" s="1"/>
      <c r="AUL366" s="1"/>
      <c r="AUM366" s="1"/>
      <c r="AUN366" s="1"/>
      <c r="AUO366" s="1"/>
      <c r="AUP366" s="1"/>
      <c r="AUQ366" s="1"/>
      <c r="AUR366" s="1"/>
      <c r="AUS366" s="1"/>
      <c r="AUT366" s="1"/>
      <c r="AUU366" s="1"/>
      <c r="AUV366" s="1"/>
      <c r="AUW366" s="1"/>
      <c r="AUX366" s="1"/>
      <c r="AUY366" s="1"/>
      <c r="AUZ366" s="1"/>
      <c r="AVA366" s="1"/>
      <c r="AVB366" s="1"/>
      <c r="AVC366" s="1"/>
      <c r="AVD366" s="1"/>
      <c r="AVE366" s="1"/>
      <c r="AVF366" s="1"/>
      <c r="AVG366" s="1"/>
      <c r="AVH366" s="1"/>
      <c r="AVI366" s="1"/>
      <c r="AVJ366" s="1"/>
      <c r="AVK366" s="1"/>
      <c r="AVL366" s="1"/>
      <c r="AVM366" s="1"/>
      <c r="AVN366" s="1"/>
      <c r="AVO366" s="1"/>
      <c r="AVP366" s="1"/>
      <c r="AVQ366" s="1"/>
      <c r="AVR366" s="1"/>
      <c r="AVS366" s="1"/>
      <c r="AVT366" s="1"/>
      <c r="AVU366" s="1"/>
      <c r="AVV366" s="1"/>
      <c r="AVW366" s="1"/>
      <c r="AVX366" s="1"/>
      <c r="AVY366" s="1"/>
      <c r="AVZ366" s="1"/>
      <c r="AWA366" s="1"/>
      <c r="AWB366" s="1"/>
      <c r="AWC366" s="1"/>
      <c r="AWD366" s="1"/>
      <c r="AWE366" s="1"/>
      <c r="AWF366" s="1"/>
      <c r="AWG366" s="1"/>
      <c r="AWH366" s="1"/>
      <c r="AWI366" s="1"/>
      <c r="AWJ366" s="1"/>
      <c r="AWK366" s="1"/>
      <c r="AWL366" s="1"/>
      <c r="AWM366" s="1"/>
      <c r="AWN366" s="1"/>
      <c r="AWO366" s="1"/>
      <c r="AWP366" s="1"/>
      <c r="AWQ366" s="1"/>
      <c r="AWR366" s="1"/>
      <c r="AWS366" s="1"/>
      <c r="AWT366" s="1"/>
      <c r="AWU366" s="1"/>
      <c r="AWV366" s="1"/>
      <c r="AWW366" s="1"/>
      <c r="AWX366" s="1"/>
      <c r="AWY366" s="1"/>
      <c r="AWZ366" s="1"/>
      <c r="AXA366" s="1"/>
      <c r="AXB366" s="1"/>
      <c r="AXC366" s="1"/>
      <c r="AXD366" s="1"/>
      <c r="AXE366" s="1"/>
      <c r="AXF366" s="1"/>
      <c r="AXG366" s="1"/>
      <c r="AXH366" s="1"/>
      <c r="AXI366" s="1"/>
      <c r="AXJ366" s="1"/>
      <c r="AXK366" s="1"/>
      <c r="AXL366" s="1"/>
      <c r="AXM366" s="1"/>
      <c r="AXN366" s="1"/>
      <c r="AXO366" s="1"/>
      <c r="AXP366" s="1"/>
      <c r="AXQ366" s="1"/>
      <c r="AXR366" s="1"/>
      <c r="AXS366" s="1"/>
      <c r="AXT366" s="1"/>
      <c r="AXU366" s="1"/>
      <c r="AXV366" s="1"/>
      <c r="AXW366" s="1"/>
      <c r="AXX366" s="1"/>
      <c r="AXY366" s="1"/>
      <c r="AXZ366" s="1"/>
      <c r="AYA366" s="1"/>
      <c r="AYB366" s="1"/>
      <c r="AYC366" s="1"/>
      <c r="AYD366" s="1"/>
      <c r="AYE366" s="1"/>
      <c r="AYF366" s="1"/>
      <c r="AYG366" s="1"/>
      <c r="AYH366" s="1"/>
      <c r="AYI366" s="1"/>
      <c r="AYJ366" s="1"/>
      <c r="AYK366" s="1"/>
      <c r="AYL366" s="1"/>
      <c r="AYM366" s="1"/>
      <c r="AYN366" s="1"/>
      <c r="AYO366" s="1"/>
      <c r="AYP366" s="1"/>
      <c r="AYQ366" s="1"/>
      <c r="AYR366" s="1"/>
      <c r="AYS366" s="1"/>
      <c r="AYT366" s="1"/>
      <c r="AYU366" s="1"/>
      <c r="AYV366" s="1"/>
      <c r="AYW366" s="1"/>
      <c r="AYX366" s="1"/>
      <c r="AYY366" s="1"/>
      <c r="AYZ366" s="1"/>
      <c r="AZA366" s="1"/>
      <c r="AZB366" s="1"/>
      <c r="AZC366" s="1"/>
      <c r="AZD366" s="1"/>
      <c r="AZE366" s="1"/>
      <c r="AZF366" s="1"/>
      <c r="AZG366" s="1"/>
      <c r="AZH366" s="1"/>
      <c r="AZI366" s="1"/>
      <c r="AZJ366" s="1"/>
      <c r="AZK366" s="1"/>
      <c r="AZL366" s="1"/>
      <c r="AZM366" s="1"/>
      <c r="AZN366" s="1"/>
      <c r="AZO366" s="1"/>
      <c r="AZP366" s="1"/>
      <c r="AZQ366" s="1"/>
      <c r="AZR366" s="1"/>
      <c r="AZS366" s="1"/>
      <c r="AZT366" s="1"/>
      <c r="AZU366" s="1"/>
      <c r="AZV366" s="1"/>
      <c r="AZW366" s="1"/>
      <c r="AZX366" s="1"/>
      <c r="AZY366" s="1"/>
      <c r="AZZ366" s="1"/>
      <c r="BAA366" s="1"/>
      <c r="BAB366" s="1"/>
      <c r="BAC366" s="1"/>
      <c r="BAD366" s="1"/>
      <c r="BAE366" s="1"/>
      <c r="BAF366" s="1"/>
      <c r="BAG366" s="1"/>
      <c r="BAH366" s="1"/>
      <c r="BAI366" s="1"/>
      <c r="BAJ366" s="1"/>
      <c r="BAK366" s="1"/>
      <c r="BAL366" s="1"/>
      <c r="BAM366" s="1"/>
      <c r="BAN366" s="1"/>
      <c r="BAO366" s="1"/>
      <c r="BAP366" s="1"/>
      <c r="BAQ366" s="1"/>
      <c r="BAR366" s="1"/>
      <c r="BAS366" s="1"/>
      <c r="BAT366" s="1"/>
      <c r="BAU366" s="1"/>
      <c r="BAV366" s="1"/>
      <c r="BAW366" s="1"/>
      <c r="BAX366" s="1"/>
      <c r="BAY366" s="1"/>
      <c r="BAZ366" s="1"/>
      <c r="BBA366" s="1"/>
      <c r="BBB366" s="1"/>
      <c r="BBC366" s="1"/>
      <c r="BBD366" s="1"/>
      <c r="BBE366" s="1"/>
      <c r="BBF366" s="1"/>
      <c r="BBG366" s="1"/>
      <c r="BBH366" s="1"/>
      <c r="BBI366" s="1"/>
      <c r="BBJ366" s="1"/>
      <c r="BBK366" s="1"/>
      <c r="BBL366" s="1"/>
      <c r="BBM366" s="1"/>
      <c r="BBN366" s="1"/>
      <c r="BBO366" s="1"/>
      <c r="BBP366" s="1"/>
      <c r="BBQ366" s="1"/>
      <c r="BBR366" s="1"/>
      <c r="BBS366" s="1"/>
      <c r="BBT366" s="1"/>
      <c r="BBU366" s="1"/>
      <c r="BBV366" s="1"/>
      <c r="BBW366" s="1"/>
      <c r="BBX366" s="1"/>
      <c r="BBY366" s="1"/>
      <c r="BBZ366" s="1"/>
      <c r="BCA366" s="1"/>
      <c r="BCB366" s="1"/>
      <c r="BCC366" s="1"/>
      <c r="BCD366" s="1"/>
      <c r="BCE366" s="1"/>
      <c r="BCF366" s="1"/>
      <c r="BCG366" s="1"/>
      <c r="BCH366" s="1"/>
      <c r="BCI366" s="1"/>
      <c r="BCJ366" s="1"/>
      <c r="BCK366" s="1"/>
      <c r="BCL366" s="1"/>
      <c r="BCM366" s="1"/>
      <c r="BCN366" s="1"/>
      <c r="BCO366" s="1"/>
      <c r="BCP366" s="1"/>
      <c r="BCQ366" s="1"/>
      <c r="BCR366" s="1"/>
      <c r="BCS366" s="1"/>
      <c r="BCT366" s="1"/>
      <c r="BCU366" s="1"/>
      <c r="BCV366" s="1"/>
      <c r="BCW366" s="1"/>
      <c r="BCX366" s="1"/>
      <c r="BCY366" s="1"/>
      <c r="BCZ366" s="1"/>
      <c r="BDA366" s="1"/>
      <c r="BDB366" s="1"/>
      <c r="BDC366" s="1"/>
      <c r="BDD366" s="1"/>
      <c r="BDE366" s="1"/>
      <c r="BDF366" s="1"/>
      <c r="BDG366" s="1"/>
      <c r="BDH366" s="1"/>
      <c r="BDI366" s="1"/>
      <c r="BDJ366" s="1"/>
      <c r="BDK366" s="1"/>
      <c r="BDL366" s="1"/>
    </row>
    <row r="367" spans="1:1468" s="10" customFormat="1" ht="24" x14ac:dyDescent="0.2">
      <c r="B367" s="38" t="s">
        <v>123</v>
      </c>
      <c r="C367" s="10">
        <v>70000</v>
      </c>
      <c r="E367" s="2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  <c r="AFO367" s="1"/>
      <c r="AFP367" s="1"/>
      <c r="AFQ367" s="1"/>
      <c r="AFR367" s="1"/>
      <c r="AFS367" s="1"/>
      <c r="AFT367" s="1"/>
      <c r="AFU367" s="1"/>
      <c r="AFV367" s="1"/>
      <c r="AFW367" s="1"/>
      <c r="AFX367" s="1"/>
      <c r="AFY367" s="1"/>
      <c r="AFZ367" s="1"/>
      <c r="AGA367" s="1"/>
      <c r="AGB367" s="1"/>
      <c r="AGC367" s="1"/>
      <c r="AGD367" s="1"/>
      <c r="AGE367" s="1"/>
      <c r="AGF367" s="1"/>
      <c r="AGG367" s="1"/>
      <c r="AGH367" s="1"/>
      <c r="AGI367" s="1"/>
      <c r="AGJ367" s="1"/>
      <c r="AGK367" s="1"/>
      <c r="AGL367" s="1"/>
      <c r="AGM367" s="1"/>
      <c r="AGN367" s="1"/>
      <c r="AGO367" s="1"/>
      <c r="AGP367" s="1"/>
      <c r="AGQ367" s="1"/>
      <c r="AGR367" s="1"/>
      <c r="AGS367" s="1"/>
      <c r="AGT367" s="1"/>
      <c r="AGU367" s="1"/>
      <c r="AGV367" s="1"/>
      <c r="AGW367" s="1"/>
      <c r="AGX367" s="1"/>
      <c r="AGY367" s="1"/>
      <c r="AGZ367" s="1"/>
      <c r="AHA367" s="1"/>
      <c r="AHB367" s="1"/>
      <c r="AHC367" s="1"/>
      <c r="AHD367" s="1"/>
      <c r="AHE367" s="1"/>
      <c r="AHF367" s="1"/>
      <c r="AHG367" s="1"/>
      <c r="AHH367" s="1"/>
      <c r="AHI367" s="1"/>
      <c r="AHJ367" s="1"/>
      <c r="AHK367" s="1"/>
      <c r="AHL367" s="1"/>
      <c r="AHM367" s="1"/>
      <c r="AHN367" s="1"/>
      <c r="AHO367" s="1"/>
      <c r="AHP367" s="1"/>
      <c r="AHQ367" s="1"/>
      <c r="AHR367" s="1"/>
      <c r="AHS367" s="1"/>
      <c r="AHT367" s="1"/>
      <c r="AHU367" s="1"/>
      <c r="AHV367" s="1"/>
      <c r="AHW367" s="1"/>
      <c r="AHX367" s="1"/>
      <c r="AHY367" s="1"/>
      <c r="AHZ367" s="1"/>
      <c r="AIA367" s="1"/>
      <c r="AIB367" s="1"/>
      <c r="AIC367" s="1"/>
      <c r="AID367" s="1"/>
      <c r="AIE367" s="1"/>
      <c r="AIF367" s="1"/>
      <c r="AIG367" s="1"/>
      <c r="AIH367" s="1"/>
      <c r="AII367" s="1"/>
      <c r="AIJ367" s="1"/>
      <c r="AIK367" s="1"/>
      <c r="AIL367" s="1"/>
      <c r="AIM367" s="1"/>
      <c r="AIN367" s="1"/>
      <c r="AIO367" s="1"/>
      <c r="AIP367" s="1"/>
      <c r="AIQ367" s="1"/>
      <c r="AIR367" s="1"/>
      <c r="AIS367" s="1"/>
      <c r="AIT367" s="1"/>
      <c r="AIU367" s="1"/>
      <c r="AIV367" s="1"/>
      <c r="AIW367" s="1"/>
      <c r="AIX367" s="1"/>
      <c r="AIY367" s="1"/>
      <c r="AIZ367" s="1"/>
      <c r="AJA367" s="1"/>
      <c r="AJB367" s="1"/>
      <c r="AJC367" s="1"/>
      <c r="AJD367" s="1"/>
      <c r="AJE367" s="1"/>
      <c r="AJF367" s="1"/>
      <c r="AJG367" s="1"/>
      <c r="AJH367" s="1"/>
      <c r="AJI367" s="1"/>
      <c r="AJJ367" s="1"/>
      <c r="AJK367" s="1"/>
      <c r="AJL367" s="1"/>
      <c r="AJM367" s="1"/>
      <c r="AJN367" s="1"/>
      <c r="AJO367" s="1"/>
      <c r="AJP367" s="1"/>
      <c r="AJQ367" s="1"/>
      <c r="AJR367" s="1"/>
      <c r="AJS367" s="1"/>
      <c r="AJT367" s="1"/>
      <c r="AJU367" s="1"/>
      <c r="AJV367" s="1"/>
      <c r="AJW367" s="1"/>
      <c r="AJX367" s="1"/>
      <c r="AJY367" s="1"/>
      <c r="AJZ367" s="1"/>
      <c r="AKA367" s="1"/>
      <c r="AKB367" s="1"/>
      <c r="AKC367" s="1"/>
      <c r="AKD367" s="1"/>
      <c r="AKE367" s="1"/>
      <c r="AKF367" s="1"/>
      <c r="AKG367" s="1"/>
      <c r="AKH367" s="1"/>
      <c r="AKI367" s="1"/>
      <c r="AKJ367" s="1"/>
      <c r="AKK367" s="1"/>
      <c r="AKL367" s="1"/>
      <c r="AKM367" s="1"/>
      <c r="AKN367" s="1"/>
      <c r="AKO367" s="1"/>
      <c r="AKP367" s="1"/>
      <c r="AKQ367" s="1"/>
      <c r="AKR367" s="1"/>
      <c r="AKS367" s="1"/>
      <c r="AKT367" s="1"/>
      <c r="AKU367" s="1"/>
      <c r="AKV367" s="1"/>
      <c r="AKW367" s="1"/>
      <c r="AKX367" s="1"/>
      <c r="AKY367" s="1"/>
      <c r="AKZ367" s="1"/>
      <c r="ALA367" s="1"/>
      <c r="ALB367" s="1"/>
      <c r="ALC367" s="1"/>
      <c r="ALD367" s="1"/>
      <c r="ALE367" s="1"/>
      <c r="ALF367" s="1"/>
      <c r="ALG367" s="1"/>
      <c r="ALH367" s="1"/>
      <c r="ALI367" s="1"/>
      <c r="ALJ367" s="1"/>
      <c r="ALK367" s="1"/>
      <c r="ALL367" s="1"/>
      <c r="ALM367" s="1"/>
      <c r="ALN367" s="1"/>
      <c r="ALO367" s="1"/>
      <c r="ALP367" s="1"/>
      <c r="ALQ367" s="1"/>
      <c r="ALR367" s="1"/>
      <c r="ALS367" s="1"/>
      <c r="ALT367" s="1"/>
      <c r="ALU367" s="1"/>
      <c r="ALV367" s="1"/>
      <c r="ALW367" s="1"/>
      <c r="ALX367" s="1"/>
      <c r="ALY367" s="1"/>
      <c r="ALZ367" s="1"/>
      <c r="AMA367" s="1"/>
      <c r="AMB367" s="1"/>
      <c r="AMC367" s="1"/>
      <c r="AMD367" s="1"/>
      <c r="AME367" s="1"/>
      <c r="AMF367" s="1"/>
      <c r="AMG367" s="1"/>
      <c r="AMH367" s="1"/>
      <c r="AMI367" s="1"/>
      <c r="AMJ367" s="1"/>
      <c r="AMK367" s="1"/>
      <c r="AML367" s="1"/>
      <c r="AMM367" s="1"/>
      <c r="AMN367" s="1"/>
      <c r="AMO367" s="1"/>
      <c r="AMP367" s="1"/>
      <c r="AMQ367" s="1"/>
      <c r="AMR367" s="1"/>
      <c r="AMS367" s="1"/>
      <c r="AMT367" s="1"/>
      <c r="AMU367" s="1"/>
      <c r="AMV367" s="1"/>
      <c r="AMW367" s="1"/>
      <c r="AMX367" s="1"/>
      <c r="AMY367" s="1"/>
      <c r="AMZ367" s="1"/>
      <c r="ANA367" s="1"/>
      <c r="ANB367" s="1"/>
      <c r="ANC367" s="1"/>
      <c r="AND367" s="1"/>
      <c r="ANE367" s="1"/>
      <c r="ANF367" s="1"/>
      <c r="ANG367" s="1"/>
      <c r="ANH367" s="1"/>
      <c r="ANI367" s="1"/>
      <c r="ANJ367" s="1"/>
      <c r="ANK367" s="1"/>
      <c r="ANL367" s="1"/>
      <c r="ANM367" s="1"/>
      <c r="ANN367" s="1"/>
      <c r="ANO367" s="1"/>
      <c r="ANP367" s="1"/>
      <c r="ANQ367" s="1"/>
      <c r="ANR367" s="1"/>
      <c r="ANS367" s="1"/>
      <c r="ANT367" s="1"/>
      <c r="ANU367" s="1"/>
      <c r="ANV367" s="1"/>
      <c r="ANW367" s="1"/>
      <c r="ANX367" s="1"/>
      <c r="ANY367" s="1"/>
      <c r="ANZ367" s="1"/>
      <c r="AOA367" s="1"/>
      <c r="AOB367" s="1"/>
      <c r="AOC367" s="1"/>
      <c r="AOD367" s="1"/>
      <c r="AOE367" s="1"/>
      <c r="AOF367" s="1"/>
      <c r="AOG367" s="1"/>
      <c r="AOH367" s="1"/>
      <c r="AOI367" s="1"/>
      <c r="AOJ367" s="1"/>
      <c r="AOK367" s="1"/>
      <c r="AOL367" s="1"/>
      <c r="AOM367" s="1"/>
      <c r="AON367" s="1"/>
      <c r="AOO367" s="1"/>
      <c r="AOP367" s="1"/>
      <c r="AOQ367" s="1"/>
      <c r="AOR367" s="1"/>
      <c r="AOS367" s="1"/>
      <c r="AOT367" s="1"/>
      <c r="AOU367" s="1"/>
      <c r="AOV367" s="1"/>
      <c r="AOW367" s="1"/>
      <c r="AOX367" s="1"/>
      <c r="AOY367" s="1"/>
      <c r="AOZ367" s="1"/>
      <c r="APA367" s="1"/>
      <c r="APB367" s="1"/>
      <c r="APC367" s="1"/>
      <c r="APD367" s="1"/>
      <c r="APE367" s="1"/>
      <c r="APF367" s="1"/>
      <c r="APG367" s="1"/>
      <c r="APH367" s="1"/>
      <c r="API367" s="1"/>
      <c r="APJ367" s="1"/>
      <c r="APK367" s="1"/>
      <c r="APL367" s="1"/>
      <c r="APM367" s="1"/>
      <c r="APN367" s="1"/>
      <c r="APO367" s="1"/>
      <c r="APP367" s="1"/>
      <c r="APQ367" s="1"/>
      <c r="APR367" s="1"/>
      <c r="APS367" s="1"/>
      <c r="APT367" s="1"/>
      <c r="APU367" s="1"/>
      <c r="APV367" s="1"/>
      <c r="APW367" s="1"/>
      <c r="APX367" s="1"/>
      <c r="APY367" s="1"/>
      <c r="APZ367" s="1"/>
      <c r="AQA367" s="1"/>
      <c r="AQB367" s="1"/>
      <c r="AQC367" s="1"/>
      <c r="AQD367" s="1"/>
      <c r="AQE367" s="1"/>
      <c r="AQF367" s="1"/>
      <c r="AQG367" s="1"/>
      <c r="AQH367" s="1"/>
      <c r="AQI367" s="1"/>
      <c r="AQJ367" s="1"/>
      <c r="AQK367" s="1"/>
      <c r="AQL367" s="1"/>
      <c r="AQM367" s="1"/>
      <c r="AQN367" s="1"/>
      <c r="AQO367" s="1"/>
      <c r="AQP367" s="1"/>
      <c r="AQQ367" s="1"/>
      <c r="AQR367" s="1"/>
      <c r="AQS367" s="1"/>
      <c r="AQT367" s="1"/>
      <c r="AQU367" s="1"/>
      <c r="AQV367" s="1"/>
      <c r="AQW367" s="1"/>
      <c r="AQX367" s="1"/>
      <c r="AQY367" s="1"/>
      <c r="AQZ367" s="1"/>
      <c r="ARA367" s="1"/>
      <c r="ARB367" s="1"/>
      <c r="ARC367" s="1"/>
      <c r="ARD367" s="1"/>
      <c r="ARE367" s="1"/>
      <c r="ARF367" s="1"/>
      <c r="ARG367" s="1"/>
      <c r="ARH367" s="1"/>
      <c r="ARI367" s="1"/>
      <c r="ARJ367" s="1"/>
      <c r="ARK367" s="1"/>
      <c r="ARL367" s="1"/>
      <c r="ARM367" s="1"/>
      <c r="ARN367" s="1"/>
      <c r="ARO367" s="1"/>
      <c r="ARP367" s="1"/>
      <c r="ARQ367" s="1"/>
      <c r="ARR367" s="1"/>
      <c r="ARS367" s="1"/>
      <c r="ART367" s="1"/>
      <c r="ARU367" s="1"/>
      <c r="ARV367" s="1"/>
      <c r="ARW367" s="1"/>
      <c r="ARX367" s="1"/>
      <c r="ARY367" s="1"/>
      <c r="ARZ367" s="1"/>
      <c r="ASA367" s="1"/>
      <c r="ASB367" s="1"/>
      <c r="ASC367" s="1"/>
      <c r="ASD367" s="1"/>
      <c r="ASE367" s="1"/>
      <c r="ASF367" s="1"/>
      <c r="ASG367" s="1"/>
      <c r="ASH367" s="1"/>
      <c r="ASI367" s="1"/>
      <c r="ASJ367" s="1"/>
      <c r="ASK367" s="1"/>
      <c r="ASL367" s="1"/>
      <c r="ASM367" s="1"/>
      <c r="ASN367" s="1"/>
      <c r="ASO367" s="1"/>
      <c r="ASP367" s="1"/>
      <c r="ASQ367" s="1"/>
      <c r="ASR367" s="1"/>
      <c r="ASS367" s="1"/>
      <c r="AST367" s="1"/>
      <c r="ASU367" s="1"/>
      <c r="ASV367" s="1"/>
      <c r="ASW367" s="1"/>
      <c r="ASX367" s="1"/>
      <c r="ASY367" s="1"/>
      <c r="ASZ367" s="1"/>
      <c r="ATA367" s="1"/>
      <c r="ATB367" s="1"/>
      <c r="ATC367" s="1"/>
      <c r="ATD367" s="1"/>
      <c r="ATE367" s="1"/>
      <c r="ATF367" s="1"/>
      <c r="ATG367" s="1"/>
      <c r="ATH367" s="1"/>
      <c r="ATI367" s="1"/>
      <c r="ATJ367" s="1"/>
      <c r="ATK367" s="1"/>
      <c r="ATL367" s="1"/>
      <c r="ATM367" s="1"/>
      <c r="ATN367" s="1"/>
      <c r="ATO367" s="1"/>
      <c r="ATP367" s="1"/>
      <c r="ATQ367" s="1"/>
      <c r="ATR367" s="1"/>
      <c r="ATS367" s="1"/>
      <c r="ATT367" s="1"/>
      <c r="ATU367" s="1"/>
      <c r="ATV367" s="1"/>
      <c r="ATW367" s="1"/>
      <c r="ATX367" s="1"/>
      <c r="ATY367" s="1"/>
      <c r="ATZ367" s="1"/>
      <c r="AUA367" s="1"/>
      <c r="AUB367" s="1"/>
      <c r="AUC367" s="1"/>
      <c r="AUD367" s="1"/>
      <c r="AUE367" s="1"/>
      <c r="AUF367" s="1"/>
      <c r="AUG367" s="1"/>
      <c r="AUH367" s="1"/>
      <c r="AUI367" s="1"/>
      <c r="AUJ367" s="1"/>
      <c r="AUK367" s="1"/>
      <c r="AUL367" s="1"/>
      <c r="AUM367" s="1"/>
      <c r="AUN367" s="1"/>
      <c r="AUO367" s="1"/>
      <c r="AUP367" s="1"/>
      <c r="AUQ367" s="1"/>
      <c r="AUR367" s="1"/>
      <c r="AUS367" s="1"/>
      <c r="AUT367" s="1"/>
      <c r="AUU367" s="1"/>
      <c r="AUV367" s="1"/>
      <c r="AUW367" s="1"/>
      <c r="AUX367" s="1"/>
      <c r="AUY367" s="1"/>
      <c r="AUZ367" s="1"/>
      <c r="AVA367" s="1"/>
      <c r="AVB367" s="1"/>
      <c r="AVC367" s="1"/>
      <c r="AVD367" s="1"/>
      <c r="AVE367" s="1"/>
      <c r="AVF367" s="1"/>
      <c r="AVG367" s="1"/>
      <c r="AVH367" s="1"/>
      <c r="AVI367" s="1"/>
      <c r="AVJ367" s="1"/>
      <c r="AVK367" s="1"/>
      <c r="AVL367" s="1"/>
      <c r="AVM367" s="1"/>
      <c r="AVN367" s="1"/>
      <c r="AVO367" s="1"/>
      <c r="AVP367" s="1"/>
      <c r="AVQ367" s="1"/>
      <c r="AVR367" s="1"/>
      <c r="AVS367" s="1"/>
      <c r="AVT367" s="1"/>
      <c r="AVU367" s="1"/>
      <c r="AVV367" s="1"/>
      <c r="AVW367" s="1"/>
      <c r="AVX367" s="1"/>
      <c r="AVY367" s="1"/>
      <c r="AVZ367" s="1"/>
      <c r="AWA367" s="1"/>
      <c r="AWB367" s="1"/>
      <c r="AWC367" s="1"/>
      <c r="AWD367" s="1"/>
      <c r="AWE367" s="1"/>
      <c r="AWF367" s="1"/>
      <c r="AWG367" s="1"/>
      <c r="AWH367" s="1"/>
      <c r="AWI367" s="1"/>
      <c r="AWJ367" s="1"/>
      <c r="AWK367" s="1"/>
      <c r="AWL367" s="1"/>
      <c r="AWM367" s="1"/>
      <c r="AWN367" s="1"/>
      <c r="AWO367" s="1"/>
      <c r="AWP367" s="1"/>
      <c r="AWQ367" s="1"/>
      <c r="AWR367" s="1"/>
      <c r="AWS367" s="1"/>
      <c r="AWT367" s="1"/>
      <c r="AWU367" s="1"/>
      <c r="AWV367" s="1"/>
      <c r="AWW367" s="1"/>
      <c r="AWX367" s="1"/>
      <c r="AWY367" s="1"/>
      <c r="AWZ367" s="1"/>
      <c r="AXA367" s="1"/>
      <c r="AXB367" s="1"/>
      <c r="AXC367" s="1"/>
      <c r="AXD367" s="1"/>
      <c r="AXE367" s="1"/>
      <c r="AXF367" s="1"/>
      <c r="AXG367" s="1"/>
      <c r="AXH367" s="1"/>
      <c r="AXI367" s="1"/>
      <c r="AXJ367" s="1"/>
      <c r="AXK367" s="1"/>
      <c r="AXL367" s="1"/>
      <c r="AXM367" s="1"/>
      <c r="AXN367" s="1"/>
      <c r="AXO367" s="1"/>
      <c r="AXP367" s="1"/>
      <c r="AXQ367" s="1"/>
      <c r="AXR367" s="1"/>
      <c r="AXS367" s="1"/>
      <c r="AXT367" s="1"/>
      <c r="AXU367" s="1"/>
      <c r="AXV367" s="1"/>
      <c r="AXW367" s="1"/>
      <c r="AXX367" s="1"/>
      <c r="AXY367" s="1"/>
      <c r="AXZ367" s="1"/>
      <c r="AYA367" s="1"/>
      <c r="AYB367" s="1"/>
      <c r="AYC367" s="1"/>
      <c r="AYD367" s="1"/>
      <c r="AYE367" s="1"/>
      <c r="AYF367" s="1"/>
      <c r="AYG367" s="1"/>
      <c r="AYH367" s="1"/>
      <c r="AYI367" s="1"/>
      <c r="AYJ367" s="1"/>
      <c r="AYK367" s="1"/>
      <c r="AYL367" s="1"/>
      <c r="AYM367" s="1"/>
      <c r="AYN367" s="1"/>
      <c r="AYO367" s="1"/>
      <c r="AYP367" s="1"/>
      <c r="AYQ367" s="1"/>
      <c r="AYR367" s="1"/>
      <c r="AYS367" s="1"/>
      <c r="AYT367" s="1"/>
      <c r="AYU367" s="1"/>
      <c r="AYV367" s="1"/>
      <c r="AYW367" s="1"/>
      <c r="AYX367" s="1"/>
      <c r="AYY367" s="1"/>
      <c r="AYZ367" s="1"/>
      <c r="AZA367" s="1"/>
      <c r="AZB367" s="1"/>
      <c r="AZC367" s="1"/>
      <c r="AZD367" s="1"/>
      <c r="AZE367" s="1"/>
      <c r="AZF367" s="1"/>
      <c r="AZG367" s="1"/>
      <c r="AZH367" s="1"/>
      <c r="AZI367" s="1"/>
      <c r="AZJ367" s="1"/>
      <c r="AZK367" s="1"/>
      <c r="AZL367" s="1"/>
      <c r="AZM367" s="1"/>
      <c r="AZN367" s="1"/>
      <c r="AZO367" s="1"/>
      <c r="AZP367" s="1"/>
      <c r="AZQ367" s="1"/>
      <c r="AZR367" s="1"/>
      <c r="AZS367" s="1"/>
      <c r="AZT367" s="1"/>
      <c r="AZU367" s="1"/>
      <c r="AZV367" s="1"/>
      <c r="AZW367" s="1"/>
      <c r="AZX367" s="1"/>
      <c r="AZY367" s="1"/>
      <c r="AZZ367" s="1"/>
      <c r="BAA367" s="1"/>
      <c r="BAB367" s="1"/>
      <c r="BAC367" s="1"/>
      <c r="BAD367" s="1"/>
      <c r="BAE367" s="1"/>
      <c r="BAF367" s="1"/>
      <c r="BAG367" s="1"/>
      <c r="BAH367" s="1"/>
      <c r="BAI367" s="1"/>
      <c r="BAJ367" s="1"/>
      <c r="BAK367" s="1"/>
      <c r="BAL367" s="1"/>
      <c r="BAM367" s="1"/>
      <c r="BAN367" s="1"/>
      <c r="BAO367" s="1"/>
      <c r="BAP367" s="1"/>
      <c r="BAQ367" s="1"/>
      <c r="BAR367" s="1"/>
      <c r="BAS367" s="1"/>
      <c r="BAT367" s="1"/>
      <c r="BAU367" s="1"/>
      <c r="BAV367" s="1"/>
      <c r="BAW367" s="1"/>
      <c r="BAX367" s="1"/>
      <c r="BAY367" s="1"/>
      <c r="BAZ367" s="1"/>
      <c r="BBA367" s="1"/>
      <c r="BBB367" s="1"/>
      <c r="BBC367" s="1"/>
      <c r="BBD367" s="1"/>
      <c r="BBE367" s="1"/>
      <c r="BBF367" s="1"/>
      <c r="BBG367" s="1"/>
      <c r="BBH367" s="1"/>
      <c r="BBI367" s="1"/>
      <c r="BBJ367" s="1"/>
      <c r="BBK367" s="1"/>
      <c r="BBL367" s="1"/>
      <c r="BBM367" s="1"/>
      <c r="BBN367" s="1"/>
      <c r="BBO367" s="1"/>
      <c r="BBP367" s="1"/>
      <c r="BBQ367" s="1"/>
      <c r="BBR367" s="1"/>
      <c r="BBS367" s="1"/>
      <c r="BBT367" s="1"/>
      <c r="BBU367" s="1"/>
      <c r="BBV367" s="1"/>
      <c r="BBW367" s="1"/>
      <c r="BBX367" s="1"/>
      <c r="BBY367" s="1"/>
      <c r="BBZ367" s="1"/>
      <c r="BCA367" s="1"/>
      <c r="BCB367" s="1"/>
      <c r="BCC367" s="1"/>
      <c r="BCD367" s="1"/>
      <c r="BCE367" s="1"/>
      <c r="BCF367" s="1"/>
      <c r="BCG367" s="1"/>
      <c r="BCH367" s="1"/>
      <c r="BCI367" s="1"/>
      <c r="BCJ367" s="1"/>
      <c r="BCK367" s="1"/>
      <c r="BCL367" s="1"/>
      <c r="BCM367" s="1"/>
      <c r="BCN367" s="1"/>
      <c r="BCO367" s="1"/>
      <c r="BCP367" s="1"/>
      <c r="BCQ367" s="1"/>
      <c r="BCR367" s="1"/>
      <c r="BCS367" s="1"/>
      <c r="BCT367" s="1"/>
      <c r="BCU367" s="1"/>
      <c r="BCV367" s="1"/>
      <c r="BCW367" s="1"/>
      <c r="BCX367" s="1"/>
      <c r="BCY367" s="1"/>
      <c r="BCZ367" s="1"/>
      <c r="BDA367" s="1"/>
      <c r="BDB367" s="1"/>
      <c r="BDC367" s="1"/>
      <c r="BDD367" s="1"/>
      <c r="BDE367" s="1"/>
      <c r="BDF367" s="1"/>
      <c r="BDG367" s="1"/>
      <c r="BDH367" s="1"/>
      <c r="BDI367" s="1"/>
      <c r="BDJ367" s="1"/>
      <c r="BDK367" s="1"/>
      <c r="BDL367" s="1"/>
    </row>
    <row r="368" spans="1:1468" s="10" customFormat="1" x14ac:dyDescent="0.2">
      <c r="B368" s="37" t="s">
        <v>124</v>
      </c>
      <c r="C368" s="10">
        <v>225000</v>
      </c>
      <c r="E368" s="2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  <c r="AFO368" s="1"/>
      <c r="AFP368" s="1"/>
      <c r="AFQ368" s="1"/>
      <c r="AFR368" s="1"/>
      <c r="AFS368" s="1"/>
      <c r="AFT368" s="1"/>
      <c r="AFU368" s="1"/>
      <c r="AFV368" s="1"/>
      <c r="AFW368" s="1"/>
      <c r="AFX368" s="1"/>
      <c r="AFY368" s="1"/>
      <c r="AFZ368" s="1"/>
      <c r="AGA368" s="1"/>
      <c r="AGB368" s="1"/>
      <c r="AGC368" s="1"/>
      <c r="AGD368" s="1"/>
      <c r="AGE368" s="1"/>
      <c r="AGF368" s="1"/>
      <c r="AGG368" s="1"/>
      <c r="AGH368" s="1"/>
      <c r="AGI368" s="1"/>
      <c r="AGJ368" s="1"/>
      <c r="AGK368" s="1"/>
      <c r="AGL368" s="1"/>
      <c r="AGM368" s="1"/>
      <c r="AGN368" s="1"/>
      <c r="AGO368" s="1"/>
      <c r="AGP368" s="1"/>
      <c r="AGQ368" s="1"/>
      <c r="AGR368" s="1"/>
      <c r="AGS368" s="1"/>
      <c r="AGT368" s="1"/>
      <c r="AGU368" s="1"/>
      <c r="AGV368" s="1"/>
      <c r="AGW368" s="1"/>
      <c r="AGX368" s="1"/>
      <c r="AGY368" s="1"/>
      <c r="AGZ368" s="1"/>
      <c r="AHA368" s="1"/>
      <c r="AHB368" s="1"/>
      <c r="AHC368" s="1"/>
      <c r="AHD368" s="1"/>
      <c r="AHE368" s="1"/>
      <c r="AHF368" s="1"/>
      <c r="AHG368" s="1"/>
      <c r="AHH368" s="1"/>
      <c r="AHI368" s="1"/>
      <c r="AHJ368" s="1"/>
      <c r="AHK368" s="1"/>
      <c r="AHL368" s="1"/>
      <c r="AHM368" s="1"/>
      <c r="AHN368" s="1"/>
      <c r="AHO368" s="1"/>
      <c r="AHP368" s="1"/>
      <c r="AHQ368" s="1"/>
      <c r="AHR368" s="1"/>
      <c r="AHS368" s="1"/>
      <c r="AHT368" s="1"/>
      <c r="AHU368" s="1"/>
      <c r="AHV368" s="1"/>
      <c r="AHW368" s="1"/>
      <c r="AHX368" s="1"/>
      <c r="AHY368" s="1"/>
      <c r="AHZ368" s="1"/>
      <c r="AIA368" s="1"/>
      <c r="AIB368" s="1"/>
      <c r="AIC368" s="1"/>
      <c r="AID368" s="1"/>
      <c r="AIE368" s="1"/>
      <c r="AIF368" s="1"/>
      <c r="AIG368" s="1"/>
      <c r="AIH368" s="1"/>
      <c r="AII368" s="1"/>
      <c r="AIJ368" s="1"/>
      <c r="AIK368" s="1"/>
      <c r="AIL368" s="1"/>
      <c r="AIM368" s="1"/>
      <c r="AIN368" s="1"/>
      <c r="AIO368" s="1"/>
      <c r="AIP368" s="1"/>
      <c r="AIQ368" s="1"/>
      <c r="AIR368" s="1"/>
      <c r="AIS368" s="1"/>
      <c r="AIT368" s="1"/>
      <c r="AIU368" s="1"/>
      <c r="AIV368" s="1"/>
      <c r="AIW368" s="1"/>
      <c r="AIX368" s="1"/>
      <c r="AIY368" s="1"/>
      <c r="AIZ368" s="1"/>
      <c r="AJA368" s="1"/>
      <c r="AJB368" s="1"/>
      <c r="AJC368" s="1"/>
      <c r="AJD368" s="1"/>
      <c r="AJE368" s="1"/>
      <c r="AJF368" s="1"/>
      <c r="AJG368" s="1"/>
      <c r="AJH368" s="1"/>
      <c r="AJI368" s="1"/>
      <c r="AJJ368" s="1"/>
      <c r="AJK368" s="1"/>
      <c r="AJL368" s="1"/>
      <c r="AJM368" s="1"/>
      <c r="AJN368" s="1"/>
      <c r="AJO368" s="1"/>
      <c r="AJP368" s="1"/>
      <c r="AJQ368" s="1"/>
      <c r="AJR368" s="1"/>
      <c r="AJS368" s="1"/>
      <c r="AJT368" s="1"/>
      <c r="AJU368" s="1"/>
      <c r="AJV368" s="1"/>
      <c r="AJW368" s="1"/>
      <c r="AJX368" s="1"/>
      <c r="AJY368" s="1"/>
      <c r="AJZ368" s="1"/>
      <c r="AKA368" s="1"/>
      <c r="AKB368" s="1"/>
      <c r="AKC368" s="1"/>
      <c r="AKD368" s="1"/>
      <c r="AKE368" s="1"/>
      <c r="AKF368" s="1"/>
      <c r="AKG368" s="1"/>
      <c r="AKH368" s="1"/>
      <c r="AKI368" s="1"/>
      <c r="AKJ368" s="1"/>
      <c r="AKK368" s="1"/>
      <c r="AKL368" s="1"/>
      <c r="AKM368" s="1"/>
      <c r="AKN368" s="1"/>
      <c r="AKO368" s="1"/>
      <c r="AKP368" s="1"/>
      <c r="AKQ368" s="1"/>
      <c r="AKR368" s="1"/>
      <c r="AKS368" s="1"/>
      <c r="AKT368" s="1"/>
      <c r="AKU368" s="1"/>
      <c r="AKV368" s="1"/>
      <c r="AKW368" s="1"/>
      <c r="AKX368" s="1"/>
      <c r="AKY368" s="1"/>
      <c r="AKZ368" s="1"/>
      <c r="ALA368" s="1"/>
      <c r="ALB368" s="1"/>
      <c r="ALC368" s="1"/>
      <c r="ALD368" s="1"/>
      <c r="ALE368" s="1"/>
      <c r="ALF368" s="1"/>
      <c r="ALG368" s="1"/>
      <c r="ALH368" s="1"/>
      <c r="ALI368" s="1"/>
      <c r="ALJ368" s="1"/>
      <c r="ALK368" s="1"/>
      <c r="ALL368" s="1"/>
      <c r="ALM368" s="1"/>
      <c r="ALN368" s="1"/>
      <c r="ALO368" s="1"/>
      <c r="ALP368" s="1"/>
      <c r="ALQ368" s="1"/>
      <c r="ALR368" s="1"/>
      <c r="ALS368" s="1"/>
      <c r="ALT368" s="1"/>
      <c r="ALU368" s="1"/>
      <c r="ALV368" s="1"/>
      <c r="ALW368" s="1"/>
      <c r="ALX368" s="1"/>
      <c r="ALY368" s="1"/>
      <c r="ALZ368" s="1"/>
      <c r="AMA368" s="1"/>
      <c r="AMB368" s="1"/>
      <c r="AMC368" s="1"/>
      <c r="AMD368" s="1"/>
      <c r="AME368" s="1"/>
      <c r="AMF368" s="1"/>
      <c r="AMG368" s="1"/>
      <c r="AMH368" s="1"/>
      <c r="AMI368" s="1"/>
      <c r="AMJ368" s="1"/>
      <c r="AMK368" s="1"/>
      <c r="AML368" s="1"/>
      <c r="AMM368" s="1"/>
      <c r="AMN368" s="1"/>
      <c r="AMO368" s="1"/>
      <c r="AMP368" s="1"/>
      <c r="AMQ368" s="1"/>
      <c r="AMR368" s="1"/>
      <c r="AMS368" s="1"/>
      <c r="AMT368" s="1"/>
      <c r="AMU368" s="1"/>
      <c r="AMV368" s="1"/>
      <c r="AMW368" s="1"/>
      <c r="AMX368" s="1"/>
      <c r="AMY368" s="1"/>
      <c r="AMZ368" s="1"/>
      <c r="ANA368" s="1"/>
      <c r="ANB368" s="1"/>
      <c r="ANC368" s="1"/>
      <c r="AND368" s="1"/>
      <c r="ANE368" s="1"/>
      <c r="ANF368" s="1"/>
      <c r="ANG368" s="1"/>
      <c r="ANH368" s="1"/>
      <c r="ANI368" s="1"/>
      <c r="ANJ368" s="1"/>
      <c r="ANK368" s="1"/>
      <c r="ANL368" s="1"/>
      <c r="ANM368" s="1"/>
      <c r="ANN368" s="1"/>
      <c r="ANO368" s="1"/>
      <c r="ANP368" s="1"/>
      <c r="ANQ368" s="1"/>
      <c r="ANR368" s="1"/>
      <c r="ANS368" s="1"/>
      <c r="ANT368" s="1"/>
      <c r="ANU368" s="1"/>
      <c r="ANV368" s="1"/>
      <c r="ANW368" s="1"/>
      <c r="ANX368" s="1"/>
      <c r="ANY368" s="1"/>
      <c r="ANZ368" s="1"/>
      <c r="AOA368" s="1"/>
      <c r="AOB368" s="1"/>
      <c r="AOC368" s="1"/>
      <c r="AOD368" s="1"/>
      <c r="AOE368" s="1"/>
      <c r="AOF368" s="1"/>
      <c r="AOG368" s="1"/>
      <c r="AOH368" s="1"/>
      <c r="AOI368" s="1"/>
      <c r="AOJ368" s="1"/>
      <c r="AOK368" s="1"/>
      <c r="AOL368" s="1"/>
      <c r="AOM368" s="1"/>
      <c r="AON368" s="1"/>
      <c r="AOO368" s="1"/>
      <c r="AOP368" s="1"/>
      <c r="AOQ368" s="1"/>
      <c r="AOR368" s="1"/>
      <c r="AOS368" s="1"/>
      <c r="AOT368" s="1"/>
      <c r="AOU368" s="1"/>
      <c r="AOV368" s="1"/>
      <c r="AOW368" s="1"/>
      <c r="AOX368" s="1"/>
      <c r="AOY368" s="1"/>
      <c r="AOZ368" s="1"/>
      <c r="APA368" s="1"/>
      <c r="APB368" s="1"/>
      <c r="APC368" s="1"/>
      <c r="APD368" s="1"/>
      <c r="APE368" s="1"/>
      <c r="APF368" s="1"/>
      <c r="APG368" s="1"/>
      <c r="APH368" s="1"/>
      <c r="API368" s="1"/>
      <c r="APJ368" s="1"/>
      <c r="APK368" s="1"/>
      <c r="APL368" s="1"/>
      <c r="APM368" s="1"/>
      <c r="APN368" s="1"/>
      <c r="APO368" s="1"/>
      <c r="APP368" s="1"/>
      <c r="APQ368" s="1"/>
      <c r="APR368" s="1"/>
      <c r="APS368" s="1"/>
      <c r="APT368" s="1"/>
      <c r="APU368" s="1"/>
      <c r="APV368" s="1"/>
      <c r="APW368" s="1"/>
      <c r="APX368" s="1"/>
      <c r="APY368" s="1"/>
      <c r="APZ368" s="1"/>
      <c r="AQA368" s="1"/>
      <c r="AQB368" s="1"/>
      <c r="AQC368" s="1"/>
      <c r="AQD368" s="1"/>
      <c r="AQE368" s="1"/>
      <c r="AQF368" s="1"/>
      <c r="AQG368" s="1"/>
      <c r="AQH368" s="1"/>
      <c r="AQI368" s="1"/>
      <c r="AQJ368" s="1"/>
      <c r="AQK368" s="1"/>
      <c r="AQL368" s="1"/>
      <c r="AQM368" s="1"/>
      <c r="AQN368" s="1"/>
      <c r="AQO368" s="1"/>
      <c r="AQP368" s="1"/>
      <c r="AQQ368" s="1"/>
      <c r="AQR368" s="1"/>
      <c r="AQS368" s="1"/>
      <c r="AQT368" s="1"/>
      <c r="AQU368" s="1"/>
      <c r="AQV368" s="1"/>
      <c r="AQW368" s="1"/>
      <c r="AQX368" s="1"/>
      <c r="AQY368" s="1"/>
      <c r="AQZ368" s="1"/>
      <c r="ARA368" s="1"/>
      <c r="ARB368" s="1"/>
      <c r="ARC368" s="1"/>
      <c r="ARD368" s="1"/>
      <c r="ARE368" s="1"/>
      <c r="ARF368" s="1"/>
      <c r="ARG368" s="1"/>
      <c r="ARH368" s="1"/>
      <c r="ARI368" s="1"/>
      <c r="ARJ368" s="1"/>
      <c r="ARK368" s="1"/>
      <c r="ARL368" s="1"/>
      <c r="ARM368" s="1"/>
      <c r="ARN368" s="1"/>
      <c r="ARO368" s="1"/>
      <c r="ARP368" s="1"/>
      <c r="ARQ368" s="1"/>
      <c r="ARR368" s="1"/>
      <c r="ARS368" s="1"/>
      <c r="ART368" s="1"/>
      <c r="ARU368" s="1"/>
      <c r="ARV368" s="1"/>
      <c r="ARW368" s="1"/>
      <c r="ARX368" s="1"/>
      <c r="ARY368" s="1"/>
      <c r="ARZ368" s="1"/>
      <c r="ASA368" s="1"/>
      <c r="ASB368" s="1"/>
      <c r="ASC368" s="1"/>
      <c r="ASD368" s="1"/>
      <c r="ASE368" s="1"/>
      <c r="ASF368" s="1"/>
      <c r="ASG368" s="1"/>
      <c r="ASH368" s="1"/>
      <c r="ASI368" s="1"/>
      <c r="ASJ368" s="1"/>
      <c r="ASK368" s="1"/>
      <c r="ASL368" s="1"/>
      <c r="ASM368" s="1"/>
      <c r="ASN368" s="1"/>
      <c r="ASO368" s="1"/>
      <c r="ASP368" s="1"/>
      <c r="ASQ368" s="1"/>
      <c r="ASR368" s="1"/>
      <c r="ASS368" s="1"/>
      <c r="AST368" s="1"/>
      <c r="ASU368" s="1"/>
      <c r="ASV368" s="1"/>
      <c r="ASW368" s="1"/>
      <c r="ASX368" s="1"/>
      <c r="ASY368" s="1"/>
      <c r="ASZ368" s="1"/>
      <c r="ATA368" s="1"/>
      <c r="ATB368" s="1"/>
      <c r="ATC368" s="1"/>
      <c r="ATD368" s="1"/>
      <c r="ATE368" s="1"/>
      <c r="ATF368" s="1"/>
      <c r="ATG368" s="1"/>
      <c r="ATH368" s="1"/>
      <c r="ATI368" s="1"/>
      <c r="ATJ368" s="1"/>
      <c r="ATK368" s="1"/>
      <c r="ATL368" s="1"/>
      <c r="ATM368" s="1"/>
      <c r="ATN368" s="1"/>
      <c r="ATO368" s="1"/>
      <c r="ATP368" s="1"/>
      <c r="ATQ368" s="1"/>
      <c r="ATR368" s="1"/>
      <c r="ATS368" s="1"/>
      <c r="ATT368" s="1"/>
      <c r="ATU368" s="1"/>
      <c r="ATV368" s="1"/>
      <c r="ATW368" s="1"/>
      <c r="ATX368" s="1"/>
      <c r="ATY368" s="1"/>
      <c r="ATZ368" s="1"/>
      <c r="AUA368" s="1"/>
      <c r="AUB368" s="1"/>
      <c r="AUC368" s="1"/>
      <c r="AUD368" s="1"/>
      <c r="AUE368" s="1"/>
      <c r="AUF368" s="1"/>
      <c r="AUG368" s="1"/>
      <c r="AUH368" s="1"/>
      <c r="AUI368" s="1"/>
      <c r="AUJ368" s="1"/>
      <c r="AUK368" s="1"/>
      <c r="AUL368" s="1"/>
      <c r="AUM368" s="1"/>
      <c r="AUN368" s="1"/>
      <c r="AUO368" s="1"/>
      <c r="AUP368" s="1"/>
      <c r="AUQ368" s="1"/>
      <c r="AUR368" s="1"/>
      <c r="AUS368" s="1"/>
      <c r="AUT368" s="1"/>
      <c r="AUU368" s="1"/>
      <c r="AUV368" s="1"/>
      <c r="AUW368" s="1"/>
      <c r="AUX368" s="1"/>
      <c r="AUY368" s="1"/>
      <c r="AUZ368" s="1"/>
      <c r="AVA368" s="1"/>
      <c r="AVB368" s="1"/>
      <c r="AVC368" s="1"/>
      <c r="AVD368" s="1"/>
      <c r="AVE368" s="1"/>
      <c r="AVF368" s="1"/>
      <c r="AVG368" s="1"/>
      <c r="AVH368" s="1"/>
      <c r="AVI368" s="1"/>
      <c r="AVJ368" s="1"/>
      <c r="AVK368" s="1"/>
      <c r="AVL368" s="1"/>
      <c r="AVM368" s="1"/>
      <c r="AVN368" s="1"/>
      <c r="AVO368" s="1"/>
      <c r="AVP368" s="1"/>
      <c r="AVQ368" s="1"/>
      <c r="AVR368" s="1"/>
      <c r="AVS368" s="1"/>
      <c r="AVT368" s="1"/>
      <c r="AVU368" s="1"/>
      <c r="AVV368" s="1"/>
      <c r="AVW368" s="1"/>
      <c r="AVX368" s="1"/>
      <c r="AVY368" s="1"/>
      <c r="AVZ368" s="1"/>
      <c r="AWA368" s="1"/>
      <c r="AWB368" s="1"/>
      <c r="AWC368" s="1"/>
      <c r="AWD368" s="1"/>
      <c r="AWE368" s="1"/>
      <c r="AWF368" s="1"/>
      <c r="AWG368" s="1"/>
      <c r="AWH368" s="1"/>
      <c r="AWI368" s="1"/>
      <c r="AWJ368" s="1"/>
      <c r="AWK368" s="1"/>
      <c r="AWL368" s="1"/>
      <c r="AWM368" s="1"/>
      <c r="AWN368" s="1"/>
      <c r="AWO368" s="1"/>
      <c r="AWP368" s="1"/>
      <c r="AWQ368" s="1"/>
      <c r="AWR368" s="1"/>
      <c r="AWS368" s="1"/>
      <c r="AWT368" s="1"/>
      <c r="AWU368" s="1"/>
      <c r="AWV368" s="1"/>
      <c r="AWW368" s="1"/>
      <c r="AWX368" s="1"/>
      <c r="AWY368" s="1"/>
      <c r="AWZ368" s="1"/>
      <c r="AXA368" s="1"/>
      <c r="AXB368" s="1"/>
      <c r="AXC368" s="1"/>
      <c r="AXD368" s="1"/>
      <c r="AXE368" s="1"/>
      <c r="AXF368" s="1"/>
      <c r="AXG368" s="1"/>
      <c r="AXH368" s="1"/>
      <c r="AXI368" s="1"/>
      <c r="AXJ368" s="1"/>
      <c r="AXK368" s="1"/>
      <c r="AXL368" s="1"/>
      <c r="AXM368" s="1"/>
      <c r="AXN368" s="1"/>
      <c r="AXO368" s="1"/>
      <c r="AXP368" s="1"/>
      <c r="AXQ368" s="1"/>
      <c r="AXR368" s="1"/>
      <c r="AXS368" s="1"/>
      <c r="AXT368" s="1"/>
      <c r="AXU368" s="1"/>
      <c r="AXV368" s="1"/>
      <c r="AXW368" s="1"/>
      <c r="AXX368" s="1"/>
      <c r="AXY368" s="1"/>
      <c r="AXZ368" s="1"/>
      <c r="AYA368" s="1"/>
      <c r="AYB368" s="1"/>
      <c r="AYC368" s="1"/>
      <c r="AYD368" s="1"/>
      <c r="AYE368" s="1"/>
      <c r="AYF368" s="1"/>
      <c r="AYG368" s="1"/>
      <c r="AYH368" s="1"/>
      <c r="AYI368" s="1"/>
      <c r="AYJ368" s="1"/>
      <c r="AYK368" s="1"/>
      <c r="AYL368" s="1"/>
      <c r="AYM368" s="1"/>
      <c r="AYN368" s="1"/>
      <c r="AYO368" s="1"/>
      <c r="AYP368" s="1"/>
      <c r="AYQ368" s="1"/>
      <c r="AYR368" s="1"/>
      <c r="AYS368" s="1"/>
      <c r="AYT368" s="1"/>
      <c r="AYU368" s="1"/>
      <c r="AYV368" s="1"/>
      <c r="AYW368" s="1"/>
      <c r="AYX368" s="1"/>
      <c r="AYY368" s="1"/>
      <c r="AYZ368" s="1"/>
      <c r="AZA368" s="1"/>
      <c r="AZB368" s="1"/>
      <c r="AZC368" s="1"/>
      <c r="AZD368" s="1"/>
      <c r="AZE368" s="1"/>
      <c r="AZF368" s="1"/>
      <c r="AZG368" s="1"/>
      <c r="AZH368" s="1"/>
      <c r="AZI368" s="1"/>
      <c r="AZJ368" s="1"/>
      <c r="AZK368" s="1"/>
      <c r="AZL368" s="1"/>
      <c r="AZM368" s="1"/>
      <c r="AZN368" s="1"/>
      <c r="AZO368" s="1"/>
      <c r="AZP368" s="1"/>
      <c r="AZQ368" s="1"/>
      <c r="AZR368" s="1"/>
      <c r="AZS368" s="1"/>
      <c r="AZT368" s="1"/>
      <c r="AZU368" s="1"/>
      <c r="AZV368" s="1"/>
      <c r="AZW368" s="1"/>
      <c r="AZX368" s="1"/>
      <c r="AZY368" s="1"/>
      <c r="AZZ368" s="1"/>
      <c r="BAA368" s="1"/>
      <c r="BAB368" s="1"/>
      <c r="BAC368" s="1"/>
      <c r="BAD368" s="1"/>
      <c r="BAE368" s="1"/>
      <c r="BAF368" s="1"/>
      <c r="BAG368" s="1"/>
      <c r="BAH368" s="1"/>
      <c r="BAI368" s="1"/>
      <c r="BAJ368" s="1"/>
      <c r="BAK368" s="1"/>
      <c r="BAL368" s="1"/>
      <c r="BAM368" s="1"/>
      <c r="BAN368" s="1"/>
      <c r="BAO368" s="1"/>
      <c r="BAP368" s="1"/>
      <c r="BAQ368" s="1"/>
      <c r="BAR368" s="1"/>
      <c r="BAS368" s="1"/>
      <c r="BAT368" s="1"/>
      <c r="BAU368" s="1"/>
      <c r="BAV368" s="1"/>
      <c r="BAW368" s="1"/>
      <c r="BAX368" s="1"/>
      <c r="BAY368" s="1"/>
      <c r="BAZ368" s="1"/>
      <c r="BBA368" s="1"/>
      <c r="BBB368" s="1"/>
      <c r="BBC368" s="1"/>
      <c r="BBD368" s="1"/>
      <c r="BBE368" s="1"/>
      <c r="BBF368" s="1"/>
      <c r="BBG368" s="1"/>
      <c r="BBH368" s="1"/>
      <c r="BBI368" s="1"/>
      <c r="BBJ368" s="1"/>
      <c r="BBK368" s="1"/>
      <c r="BBL368" s="1"/>
      <c r="BBM368" s="1"/>
      <c r="BBN368" s="1"/>
      <c r="BBO368" s="1"/>
      <c r="BBP368" s="1"/>
      <c r="BBQ368" s="1"/>
      <c r="BBR368" s="1"/>
      <c r="BBS368" s="1"/>
      <c r="BBT368" s="1"/>
      <c r="BBU368" s="1"/>
      <c r="BBV368" s="1"/>
      <c r="BBW368" s="1"/>
      <c r="BBX368" s="1"/>
      <c r="BBY368" s="1"/>
      <c r="BBZ368" s="1"/>
      <c r="BCA368" s="1"/>
      <c r="BCB368" s="1"/>
      <c r="BCC368" s="1"/>
      <c r="BCD368" s="1"/>
      <c r="BCE368" s="1"/>
      <c r="BCF368" s="1"/>
      <c r="BCG368" s="1"/>
      <c r="BCH368" s="1"/>
      <c r="BCI368" s="1"/>
      <c r="BCJ368" s="1"/>
      <c r="BCK368" s="1"/>
      <c r="BCL368" s="1"/>
      <c r="BCM368" s="1"/>
      <c r="BCN368" s="1"/>
      <c r="BCO368" s="1"/>
      <c r="BCP368" s="1"/>
      <c r="BCQ368" s="1"/>
      <c r="BCR368" s="1"/>
      <c r="BCS368" s="1"/>
      <c r="BCT368" s="1"/>
      <c r="BCU368" s="1"/>
      <c r="BCV368" s="1"/>
      <c r="BCW368" s="1"/>
      <c r="BCX368" s="1"/>
      <c r="BCY368" s="1"/>
      <c r="BCZ368" s="1"/>
      <c r="BDA368" s="1"/>
      <c r="BDB368" s="1"/>
      <c r="BDC368" s="1"/>
      <c r="BDD368" s="1"/>
      <c r="BDE368" s="1"/>
      <c r="BDF368" s="1"/>
      <c r="BDG368" s="1"/>
      <c r="BDH368" s="1"/>
      <c r="BDI368" s="1"/>
      <c r="BDJ368" s="1"/>
      <c r="BDK368" s="1"/>
      <c r="BDL368" s="1"/>
    </row>
    <row r="369" spans="1:1468" s="10" customFormat="1" x14ac:dyDescent="0.2">
      <c r="B369" s="39" t="s">
        <v>125</v>
      </c>
      <c r="C369" s="10">
        <v>70000</v>
      </c>
      <c r="E369" s="2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  <c r="AFO369" s="1"/>
      <c r="AFP369" s="1"/>
      <c r="AFQ369" s="1"/>
      <c r="AFR369" s="1"/>
      <c r="AFS369" s="1"/>
      <c r="AFT369" s="1"/>
      <c r="AFU369" s="1"/>
      <c r="AFV369" s="1"/>
      <c r="AFW369" s="1"/>
      <c r="AFX369" s="1"/>
      <c r="AFY369" s="1"/>
      <c r="AFZ369" s="1"/>
      <c r="AGA369" s="1"/>
      <c r="AGB369" s="1"/>
      <c r="AGC369" s="1"/>
      <c r="AGD369" s="1"/>
      <c r="AGE369" s="1"/>
      <c r="AGF369" s="1"/>
      <c r="AGG369" s="1"/>
      <c r="AGH369" s="1"/>
      <c r="AGI369" s="1"/>
      <c r="AGJ369" s="1"/>
      <c r="AGK369" s="1"/>
      <c r="AGL369" s="1"/>
      <c r="AGM369" s="1"/>
      <c r="AGN369" s="1"/>
      <c r="AGO369" s="1"/>
      <c r="AGP369" s="1"/>
      <c r="AGQ369" s="1"/>
      <c r="AGR369" s="1"/>
      <c r="AGS369" s="1"/>
      <c r="AGT369" s="1"/>
      <c r="AGU369" s="1"/>
      <c r="AGV369" s="1"/>
      <c r="AGW369" s="1"/>
      <c r="AGX369" s="1"/>
      <c r="AGY369" s="1"/>
      <c r="AGZ369" s="1"/>
      <c r="AHA369" s="1"/>
      <c r="AHB369" s="1"/>
      <c r="AHC369" s="1"/>
      <c r="AHD369" s="1"/>
      <c r="AHE369" s="1"/>
      <c r="AHF369" s="1"/>
      <c r="AHG369" s="1"/>
      <c r="AHH369" s="1"/>
      <c r="AHI369" s="1"/>
      <c r="AHJ369" s="1"/>
      <c r="AHK369" s="1"/>
      <c r="AHL369" s="1"/>
      <c r="AHM369" s="1"/>
      <c r="AHN369" s="1"/>
      <c r="AHO369" s="1"/>
      <c r="AHP369" s="1"/>
      <c r="AHQ369" s="1"/>
      <c r="AHR369" s="1"/>
      <c r="AHS369" s="1"/>
      <c r="AHT369" s="1"/>
      <c r="AHU369" s="1"/>
      <c r="AHV369" s="1"/>
      <c r="AHW369" s="1"/>
      <c r="AHX369" s="1"/>
      <c r="AHY369" s="1"/>
      <c r="AHZ369" s="1"/>
      <c r="AIA369" s="1"/>
      <c r="AIB369" s="1"/>
      <c r="AIC369" s="1"/>
      <c r="AID369" s="1"/>
      <c r="AIE369" s="1"/>
      <c r="AIF369" s="1"/>
      <c r="AIG369" s="1"/>
      <c r="AIH369" s="1"/>
      <c r="AII369" s="1"/>
      <c r="AIJ369" s="1"/>
      <c r="AIK369" s="1"/>
      <c r="AIL369" s="1"/>
      <c r="AIM369" s="1"/>
      <c r="AIN369" s="1"/>
      <c r="AIO369" s="1"/>
      <c r="AIP369" s="1"/>
      <c r="AIQ369" s="1"/>
      <c r="AIR369" s="1"/>
      <c r="AIS369" s="1"/>
      <c r="AIT369" s="1"/>
      <c r="AIU369" s="1"/>
      <c r="AIV369" s="1"/>
      <c r="AIW369" s="1"/>
      <c r="AIX369" s="1"/>
      <c r="AIY369" s="1"/>
      <c r="AIZ369" s="1"/>
      <c r="AJA369" s="1"/>
      <c r="AJB369" s="1"/>
      <c r="AJC369" s="1"/>
      <c r="AJD369" s="1"/>
      <c r="AJE369" s="1"/>
      <c r="AJF369" s="1"/>
      <c r="AJG369" s="1"/>
      <c r="AJH369" s="1"/>
      <c r="AJI369" s="1"/>
      <c r="AJJ369" s="1"/>
      <c r="AJK369" s="1"/>
      <c r="AJL369" s="1"/>
      <c r="AJM369" s="1"/>
      <c r="AJN369" s="1"/>
      <c r="AJO369" s="1"/>
      <c r="AJP369" s="1"/>
      <c r="AJQ369" s="1"/>
      <c r="AJR369" s="1"/>
      <c r="AJS369" s="1"/>
      <c r="AJT369" s="1"/>
      <c r="AJU369" s="1"/>
      <c r="AJV369" s="1"/>
      <c r="AJW369" s="1"/>
      <c r="AJX369" s="1"/>
      <c r="AJY369" s="1"/>
      <c r="AJZ369" s="1"/>
      <c r="AKA369" s="1"/>
      <c r="AKB369" s="1"/>
      <c r="AKC369" s="1"/>
      <c r="AKD369" s="1"/>
      <c r="AKE369" s="1"/>
      <c r="AKF369" s="1"/>
      <c r="AKG369" s="1"/>
      <c r="AKH369" s="1"/>
      <c r="AKI369" s="1"/>
      <c r="AKJ369" s="1"/>
      <c r="AKK369" s="1"/>
      <c r="AKL369" s="1"/>
      <c r="AKM369" s="1"/>
      <c r="AKN369" s="1"/>
      <c r="AKO369" s="1"/>
      <c r="AKP369" s="1"/>
      <c r="AKQ369" s="1"/>
      <c r="AKR369" s="1"/>
      <c r="AKS369" s="1"/>
      <c r="AKT369" s="1"/>
      <c r="AKU369" s="1"/>
      <c r="AKV369" s="1"/>
      <c r="AKW369" s="1"/>
      <c r="AKX369" s="1"/>
      <c r="AKY369" s="1"/>
      <c r="AKZ369" s="1"/>
      <c r="ALA369" s="1"/>
      <c r="ALB369" s="1"/>
      <c r="ALC369" s="1"/>
      <c r="ALD369" s="1"/>
      <c r="ALE369" s="1"/>
      <c r="ALF369" s="1"/>
      <c r="ALG369" s="1"/>
      <c r="ALH369" s="1"/>
      <c r="ALI369" s="1"/>
      <c r="ALJ369" s="1"/>
      <c r="ALK369" s="1"/>
      <c r="ALL369" s="1"/>
      <c r="ALM369" s="1"/>
      <c r="ALN369" s="1"/>
      <c r="ALO369" s="1"/>
      <c r="ALP369" s="1"/>
      <c r="ALQ369" s="1"/>
      <c r="ALR369" s="1"/>
      <c r="ALS369" s="1"/>
      <c r="ALT369" s="1"/>
      <c r="ALU369" s="1"/>
      <c r="ALV369" s="1"/>
      <c r="ALW369" s="1"/>
      <c r="ALX369" s="1"/>
      <c r="ALY369" s="1"/>
      <c r="ALZ369" s="1"/>
      <c r="AMA369" s="1"/>
      <c r="AMB369" s="1"/>
      <c r="AMC369" s="1"/>
      <c r="AMD369" s="1"/>
      <c r="AME369" s="1"/>
      <c r="AMF369" s="1"/>
      <c r="AMG369" s="1"/>
      <c r="AMH369" s="1"/>
      <c r="AMI369" s="1"/>
      <c r="AMJ369" s="1"/>
      <c r="AMK369" s="1"/>
      <c r="AML369" s="1"/>
      <c r="AMM369" s="1"/>
      <c r="AMN369" s="1"/>
      <c r="AMO369" s="1"/>
      <c r="AMP369" s="1"/>
      <c r="AMQ369" s="1"/>
      <c r="AMR369" s="1"/>
      <c r="AMS369" s="1"/>
      <c r="AMT369" s="1"/>
      <c r="AMU369" s="1"/>
      <c r="AMV369" s="1"/>
      <c r="AMW369" s="1"/>
      <c r="AMX369" s="1"/>
      <c r="AMY369" s="1"/>
      <c r="AMZ369" s="1"/>
      <c r="ANA369" s="1"/>
      <c r="ANB369" s="1"/>
      <c r="ANC369" s="1"/>
      <c r="AND369" s="1"/>
      <c r="ANE369" s="1"/>
      <c r="ANF369" s="1"/>
      <c r="ANG369" s="1"/>
      <c r="ANH369" s="1"/>
      <c r="ANI369" s="1"/>
      <c r="ANJ369" s="1"/>
      <c r="ANK369" s="1"/>
      <c r="ANL369" s="1"/>
      <c r="ANM369" s="1"/>
      <c r="ANN369" s="1"/>
      <c r="ANO369" s="1"/>
      <c r="ANP369" s="1"/>
      <c r="ANQ369" s="1"/>
      <c r="ANR369" s="1"/>
      <c r="ANS369" s="1"/>
      <c r="ANT369" s="1"/>
      <c r="ANU369" s="1"/>
      <c r="ANV369" s="1"/>
      <c r="ANW369" s="1"/>
      <c r="ANX369" s="1"/>
      <c r="ANY369" s="1"/>
      <c r="ANZ369" s="1"/>
      <c r="AOA369" s="1"/>
      <c r="AOB369" s="1"/>
      <c r="AOC369" s="1"/>
      <c r="AOD369" s="1"/>
      <c r="AOE369" s="1"/>
      <c r="AOF369" s="1"/>
      <c r="AOG369" s="1"/>
      <c r="AOH369" s="1"/>
      <c r="AOI369" s="1"/>
      <c r="AOJ369" s="1"/>
      <c r="AOK369" s="1"/>
      <c r="AOL369" s="1"/>
      <c r="AOM369" s="1"/>
      <c r="AON369" s="1"/>
      <c r="AOO369" s="1"/>
      <c r="AOP369" s="1"/>
      <c r="AOQ369" s="1"/>
      <c r="AOR369" s="1"/>
      <c r="AOS369" s="1"/>
      <c r="AOT369" s="1"/>
      <c r="AOU369" s="1"/>
      <c r="AOV369" s="1"/>
      <c r="AOW369" s="1"/>
      <c r="AOX369" s="1"/>
      <c r="AOY369" s="1"/>
      <c r="AOZ369" s="1"/>
      <c r="APA369" s="1"/>
      <c r="APB369" s="1"/>
      <c r="APC369" s="1"/>
      <c r="APD369" s="1"/>
      <c r="APE369" s="1"/>
      <c r="APF369" s="1"/>
      <c r="APG369" s="1"/>
      <c r="APH369" s="1"/>
      <c r="API369" s="1"/>
      <c r="APJ369" s="1"/>
      <c r="APK369" s="1"/>
      <c r="APL369" s="1"/>
      <c r="APM369" s="1"/>
      <c r="APN369" s="1"/>
      <c r="APO369" s="1"/>
      <c r="APP369" s="1"/>
      <c r="APQ369" s="1"/>
      <c r="APR369" s="1"/>
      <c r="APS369" s="1"/>
      <c r="APT369" s="1"/>
      <c r="APU369" s="1"/>
      <c r="APV369" s="1"/>
      <c r="APW369" s="1"/>
      <c r="APX369" s="1"/>
      <c r="APY369" s="1"/>
      <c r="APZ369" s="1"/>
      <c r="AQA369" s="1"/>
      <c r="AQB369" s="1"/>
      <c r="AQC369" s="1"/>
      <c r="AQD369" s="1"/>
      <c r="AQE369" s="1"/>
      <c r="AQF369" s="1"/>
      <c r="AQG369" s="1"/>
      <c r="AQH369" s="1"/>
      <c r="AQI369" s="1"/>
      <c r="AQJ369" s="1"/>
      <c r="AQK369" s="1"/>
      <c r="AQL369" s="1"/>
      <c r="AQM369" s="1"/>
      <c r="AQN369" s="1"/>
      <c r="AQO369" s="1"/>
      <c r="AQP369" s="1"/>
      <c r="AQQ369" s="1"/>
      <c r="AQR369" s="1"/>
      <c r="AQS369" s="1"/>
      <c r="AQT369" s="1"/>
      <c r="AQU369" s="1"/>
      <c r="AQV369" s="1"/>
      <c r="AQW369" s="1"/>
      <c r="AQX369" s="1"/>
      <c r="AQY369" s="1"/>
      <c r="AQZ369" s="1"/>
      <c r="ARA369" s="1"/>
      <c r="ARB369" s="1"/>
      <c r="ARC369" s="1"/>
      <c r="ARD369" s="1"/>
      <c r="ARE369" s="1"/>
      <c r="ARF369" s="1"/>
      <c r="ARG369" s="1"/>
      <c r="ARH369" s="1"/>
      <c r="ARI369" s="1"/>
      <c r="ARJ369" s="1"/>
      <c r="ARK369" s="1"/>
      <c r="ARL369" s="1"/>
      <c r="ARM369" s="1"/>
      <c r="ARN369" s="1"/>
      <c r="ARO369" s="1"/>
      <c r="ARP369" s="1"/>
      <c r="ARQ369" s="1"/>
      <c r="ARR369" s="1"/>
      <c r="ARS369" s="1"/>
      <c r="ART369" s="1"/>
      <c r="ARU369" s="1"/>
      <c r="ARV369" s="1"/>
      <c r="ARW369" s="1"/>
      <c r="ARX369" s="1"/>
      <c r="ARY369" s="1"/>
      <c r="ARZ369" s="1"/>
      <c r="ASA369" s="1"/>
      <c r="ASB369" s="1"/>
      <c r="ASC369" s="1"/>
      <c r="ASD369" s="1"/>
      <c r="ASE369" s="1"/>
      <c r="ASF369" s="1"/>
      <c r="ASG369" s="1"/>
      <c r="ASH369" s="1"/>
      <c r="ASI369" s="1"/>
      <c r="ASJ369" s="1"/>
      <c r="ASK369" s="1"/>
      <c r="ASL369" s="1"/>
      <c r="ASM369" s="1"/>
      <c r="ASN369" s="1"/>
      <c r="ASO369" s="1"/>
      <c r="ASP369" s="1"/>
      <c r="ASQ369" s="1"/>
      <c r="ASR369" s="1"/>
      <c r="ASS369" s="1"/>
      <c r="AST369" s="1"/>
      <c r="ASU369" s="1"/>
      <c r="ASV369" s="1"/>
      <c r="ASW369" s="1"/>
      <c r="ASX369" s="1"/>
      <c r="ASY369" s="1"/>
      <c r="ASZ369" s="1"/>
      <c r="ATA369" s="1"/>
      <c r="ATB369" s="1"/>
      <c r="ATC369" s="1"/>
      <c r="ATD369" s="1"/>
      <c r="ATE369" s="1"/>
      <c r="ATF369" s="1"/>
      <c r="ATG369" s="1"/>
      <c r="ATH369" s="1"/>
      <c r="ATI369" s="1"/>
      <c r="ATJ369" s="1"/>
      <c r="ATK369" s="1"/>
      <c r="ATL369" s="1"/>
      <c r="ATM369" s="1"/>
      <c r="ATN369" s="1"/>
      <c r="ATO369" s="1"/>
      <c r="ATP369" s="1"/>
      <c r="ATQ369" s="1"/>
      <c r="ATR369" s="1"/>
      <c r="ATS369" s="1"/>
      <c r="ATT369" s="1"/>
      <c r="ATU369" s="1"/>
      <c r="ATV369" s="1"/>
      <c r="ATW369" s="1"/>
      <c r="ATX369" s="1"/>
      <c r="ATY369" s="1"/>
      <c r="ATZ369" s="1"/>
      <c r="AUA369" s="1"/>
      <c r="AUB369" s="1"/>
      <c r="AUC369" s="1"/>
      <c r="AUD369" s="1"/>
      <c r="AUE369" s="1"/>
      <c r="AUF369" s="1"/>
      <c r="AUG369" s="1"/>
      <c r="AUH369" s="1"/>
      <c r="AUI369" s="1"/>
      <c r="AUJ369" s="1"/>
      <c r="AUK369" s="1"/>
      <c r="AUL369" s="1"/>
      <c r="AUM369" s="1"/>
      <c r="AUN369" s="1"/>
      <c r="AUO369" s="1"/>
      <c r="AUP369" s="1"/>
      <c r="AUQ369" s="1"/>
      <c r="AUR369" s="1"/>
      <c r="AUS369" s="1"/>
      <c r="AUT369" s="1"/>
      <c r="AUU369" s="1"/>
      <c r="AUV369" s="1"/>
      <c r="AUW369" s="1"/>
      <c r="AUX369" s="1"/>
      <c r="AUY369" s="1"/>
      <c r="AUZ369" s="1"/>
      <c r="AVA369" s="1"/>
      <c r="AVB369" s="1"/>
      <c r="AVC369" s="1"/>
      <c r="AVD369" s="1"/>
      <c r="AVE369" s="1"/>
      <c r="AVF369" s="1"/>
      <c r="AVG369" s="1"/>
      <c r="AVH369" s="1"/>
      <c r="AVI369" s="1"/>
      <c r="AVJ369" s="1"/>
      <c r="AVK369" s="1"/>
      <c r="AVL369" s="1"/>
      <c r="AVM369" s="1"/>
      <c r="AVN369" s="1"/>
      <c r="AVO369" s="1"/>
      <c r="AVP369" s="1"/>
      <c r="AVQ369" s="1"/>
      <c r="AVR369" s="1"/>
      <c r="AVS369" s="1"/>
      <c r="AVT369" s="1"/>
      <c r="AVU369" s="1"/>
      <c r="AVV369" s="1"/>
      <c r="AVW369" s="1"/>
      <c r="AVX369" s="1"/>
      <c r="AVY369" s="1"/>
      <c r="AVZ369" s="1"/>
      <c r="AWA369" s="1"/>
      <c r="AWB369" s="1"/>
      <c r="AWC369" s="1"/>
      <c r="AWD369" s="1"/>
      <c r="AWE369" s="1"/>
      <c r="AWF369" s="1"/>
      <c r="AWG369" s="1"/>
      <c r="AWH369" s="1"/>
      <c r="AWI369" s="1"/>
      <c r="AWJ369" s="1"/>
      <c r="AWK369" s="1"/>
      <c r="AWL369" s="1"/>
      <c r="AWM369" s="1"/>
      <c r="AWN369" s="1"/>
      <c r="AWO369" s="1"/>
      <c r="AWP369" s="1"/>
      <c r="AWQ369" s="1"/>
      <c r="AWR369" s="1"/>
      <c r="AWS369" s="1"/>
      <c r="AWT369" s="1"/>
      <c r="AWU369" s="1"/>
      <c r="AWV369" s="1"/>
      <c r="AWW369" s="1"/>
      <c r="AWX369" s="1"/>
      <c r="AWY369" s="1"/>
      <c r="AWZ369" s="1"/>
      <c r="AXA369" s="1"/>
      <c r="AXB369" s="1"/>
      <c r="AXC369" s="1"/>
      <c r="AXD369" s="1"/>
      <c r="AXE369" s="1"/>
      <c r="AXF369" s="1"/>
      <c r="AXG369" s="1"/>
      <c r="AXH369" s="1"/>
      <c r="AXI369" s="1"/>
      <c r="AXJ369" s="1"/>
      <c r="AXK369" s="1"/>
      <c r="AXL369" s="1"/>
      <c r="AXM369" s="1"/>
      <c r="AXN369" s="1"/>
      <c r="AXO369" s="1"/>
      <c r="AXP369" s="1"/>
      <c r="AXQ369" s="1"/>
      <c r="AXR369" s="1"/>
      <c r="AXS369" s="1"/>
      <c r="AXT369" s="1"/>
      <c r="AXU369" s="1"/>
      <c r="AXV369" s="1"/>
      <c r="AXW369" s="1"/>
      <c r="AXX369" s="1"/>
      <c r="AXY369" s="1"/>
      <c r="AXZ369" s="1"/>
      <c r="AYA369" s="1"/>
      <c r="AYB369" s="1"/>
      <c r="AYC369" s="1"/>
      <c r="AYD369" s="1"/>
      <c r="AYE369" s="1"/>
      <c r="AYF369" s="1"/>
      <c r="AYG369" s="1"/>
      <c r="AYH369" s="1"/>
      <c r="AYI369" s="1"/>
      <c r="AYJ369" s="1"/>
      <c r="AYK369" s="1"/>
      <c r="AYL369" s="1"/>
      <c r="AYM369" s="1"/>
      <c r="AYN369" s="1"/>
      <c r="AYO369" s="1"/>
      <c r="AYP369" s="1"/>
      <c r="AYQ369" s="1"/>
      <c r="AYR369" s="1"/>
      <c r="AYS369" s="1"/>
      <c r="AYT369" s="1"/>
      <c r="AYU369" s="1"/>
      <c r="AYV369" s="1"/>
      <c r="AYW369" s="1"/>
      <c r="AYX369" s="1"/>
      <c r="AYY369" s="1"/>
      <c r="AYZ369" s="1"/>
      <c r="AZA369" s="1"/>
      <c r="AZB369" s="1"/>
      <c r="AZC369" s="1"/>
      <c r="AZD369" s="1"/>
      <c r="AZE369" s="1"/>
      <c r="AZF369" s="1"/>
      <c r="AZG369" s="1"/>
      <c r="AZH369" s="1"/>
      <c r="AZI369" s="1"/>
      <c r="AZJ369" s="1"/>
      <c r="AZK369" s="1"/>
      <c r="AZL369" s="1"/>
      <c r="AZM369" s="1"/>
      <c r="AZN369" s="1"/>
      <c r="AZO369" s="1"/>
      <c r="AZP369" s="1"/>
      <c r="AZQ369" s="1"/>
      <c r="AZR369" s="1"/>
      <c r="AZS369" s="1"/>
      <c r="AZT369" s="1"/>
      <c r="AZU369" s="1"/>
      <c r="AZV369" s="1"/>
      <c r="AZW369" s="1"/>
      <c r="AZX369" s="1"/>
      <c r="AZY369" s="1"/>
      <c r="AZZ369" s="1"/>
      <c r="BAA369" s="1"/>
      <c r="BAB369" s="1"/>
      <c r="BAC369" s="1"/>
      <c r="BAD369" s="1"/>
      <c r="BAE369" s="1"/>
      <c r="BAF369" s="1"/>
      <c r="BAG369" s="1"/>
      <c r="BAH369" s="1"/>
      <c r="BAI369" s="1"/>
      <c r="BAJ369" s="1"/>
      <c r="BAK369" s="1"/>
      <c r="BAL369" s="1"/>
      <c r="BAM369" s="1"/>
      <c r="BAN369" s="1"/>
      <c r="BAO369" s="1"/>
      <c r="BAP369" s="1"/>
      <c r="BAQ369" s="1"/>
      <c r="BAR369" s="1"/>
      <c r="BAS369" s="1"/>
      <c r="BAT369" s="1"/>
      <c r="BAU369" s="1"/>
      <c r="BAV369" s="1"/>
      <c r="BAW369" s="1"/>
      <c r="BAX369" s="1"/>
      <c r="BAY369" s="1"/>
      <c r="BAZ369" s="1"/>
      <c r="BBA369" s="1"/>
      <c r="BBB369" s="1"/>
      <c r="BBC369" s="1"/>
      <c r="BBD369" s="1"/>
      <c r="BBE369" s="1"/>
      <c r="BBF369" s="1"/>
      <c r="BBG369" s="1"/>
      <c r="BBH369" s="1"/>
      <c r="BBI369" s="1"/>
      <c r="BBJ369" s="1"/>
      <c r="BBK369" s="1"/>
      <c r="BBL369" s="1"/>
      <c r="BBM369" s="1"/>
      <c r="BBN369" s="1"/>
      <c r="BBO369" s="1"/>
      <c r="BBP369" s="1"/>
      <c r="BBQ369" s="1"/>
      <c r="BBR369" s="1"/>
      <c r="BBS369" s="1"/>
      <c r="BBT369" s="1"/>
      <c r="BBU369" s="1"/>
      <c r="BBV369" s="1"/>
      <c r="BBW369" s="1"/>
      <c r="BBX369" s="1"/>
      <c r="BBY369" s="1"/>
      <c r="BBZ369" s="1"/>
      <c r="BCA369" s="1"/>
      <c r="BCB369" s="1"/>
      <c r="BCC369" s="1"/>
      <c r="BCD369" s="1"/>
      <c r="BCE369" s="1"/>
      <c r="BCF369" s="1"/>
      <c r="BCG369" s="1"/>
      <c r="BCH369" s="1"/>
      <c r="BCI369" s="1"/>
      <c r="BCJ369" s="1"/>
      <c r="BCK369" s="1"/>
      <c r="BCL369" s="1"/>
      <c r="BCM369" s="1"/>
      <c r="BCN369" s="1"/>
      <c r="BCO369" s="1"/>
      <c r="BCP369" s="1"/>
      <c r="BCQ369" s="1"/>
      <c r="BCR369" s="1"/>
      <c r="BCS369" s="1"/>
      <c r="BCT369" s="1"/>
      <c r="BCU369" s="1"/>
      <c r="BCV369" s="1"/>
      <c r="BCW369" s="1"/>
      <c r="BCX369" s="1"/>
      <c r="BCY369" s="1"/>
      <c r="BCZ369" s="1"/>
      <c r="BDA369" s="1"/>
      <c r="BDB369" s="1"/>
      <c r="BDC369" s="1"/>
      <c r="BDD369" s="1"/>
      <c r="BDE369" s="1"/>
      <c r="BDF369" s="1"/>
      <c r="BDG369" s="1"/>
      <c r="BDH369" s="1"/>
      <c r="BDI369" s="1"/>
      <c r="BDJ369" s="1"/>
      <c r="BDK369" s="1"/>
      <c r="BDL369" s="1"/>
    </row>
    <row r="370" spans="1:1468" s="10" customFormat="1" ht="25" x14ac:dyDescent="0.2">
      <c r="B370" s="39" t="s">
        <v>126</v>
      </c>
      <c r="C370" s="10">
        <v>10000</v>
      </c>
      <c r="E370" s="2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  <c r="AFO370" s="1"/>
      <c r="AFP370" s="1"/>
      <c r="AFQ370" s="1"/>
      <c r="AFR370" s="1"/>
      <c r="AFS370" s="1"/>
      <c r="AFT370" s="1"/>
      <c r="AFU370" s="1"/>
      <c r="AFV370" s="1"/>
      <c r="AFW370" s="1"/>
      <c r="AFX370" s="1"/>
      <c r="AFY370" s="1"/>
      <c r="AFZ370" s="1"/>
      <c r="AGA370" s="1"/>
      <c r="AGB370" s="1"/>
      <c r="AGC370" s="1"/>
      <c r="AGD370" s="1"/>
      <c r="AGE370" s="1"/>
      <c r="AGF370" s="1"/>
      <c r="AGG370" s="1"/>
      <c r="AGH370" s="1"/>
      <c r="AGI370" s="1"/>
      <c r="AGJ370" s="1"/>
      <c r="AGK370" s="1"/>
      <c r="AGL370" s="1"/>
      <c r="AGM370" s="1"/>
      <c r="AGN370" s="1"/>
      <c r="AGO370" s="1"/>
      <c r="AGP370" s="1"/>
      <c r="AGQ370" s="1"/>
      <c r="AGR370" s="1"/>
      <c r="AGS370" s="1"/>
      <c r="AGT370" s="1"/>
      <c r="AGU370" s="1"/>
      <c r="AGV370" s="1"/>
      <c r="AGW370" s="1"/>
      <c r="AGX370" s="1"/>
      <c r="AGY370" s="1"/>
      <c r="AGZ370" s="1"/>
      <c r="AHA370" s="1"/>
      <c r="AHB370" s="1"/>
      <c r="AHC370" s="1"/>
      <c r="AHD370" s="1"/>
      <c r="AHE370" s="1"/>
      <c r="AHF370" s="1"/>
      <c r="AHG370" s="1"/>
      <c r="AHH370" s="1"/>
      <c r="AHI370" s="1"/>
      <c r="AHJ370" s="1"/>
      <c r="AHK370" s="1"/>
      <c r="AHL370" s="1"/>
      <c r="AHM370" s="1"/>
      <c r="AHN370" s="1"/>
      <c r="AHO370" s="1"/>
      <c r="AHP370" s="1"/>
      <c r="AHQ370" s="1"/>
      <c r="AHR370" s="1"/>
      <c r="AHS370" s="1"/>
      <c r="AHT370" s="1"/>
      <c r="AHU370" s="1"/>
      <c r="AHV370" s="1"/>
      <c r="AHW370" s="1"/>
      <c r="AHX370" s="1"/>
      <c r="AHY370" s="1"/>
      <c r="AHZ370" s="1"/>
      <c r="AIA370" s="1"/>
      <c r="AIB370" s="1"/>
      <c r="AIC370" s="1"/>
      <c r="AID370" s="1"/>
      <c r="AIE370" s="1"/>
      <c r="AIF370" s="1"/>
      <c r="AIG370" s="1"/>
      <c r="AIH370" s="1"/>
      <c r="AII370" s="1"/>
      <c r="AIJ370" s="1"/>
      <c r="AIK370" s="1"/>
      <c r="AIL370" s="1"/>
      <c r="AIM370" s="1"/>
      <c r="AIN370" s="1"/>
      <c r="AIO370" s="1"/>
      <c r="AIP370" s="1"/>
      <c r="AIQ370" s="1"/>
      <c r="AIR370" s="1"/>
      <c r="AIS370" s="1"/>
      <c r="AIT370" s="1"/>
      <c r="AIU370" s="1"/>
      <c r="AIV370" s="1"/>
      <c r="AIW370" s="1"/>
      <c r="AIX370" s="1"/>
      <c r="AIY370" s="1"/>
      <c r="AIZ370" s="1"/>
      <c r="AJA370" s="1"/>
      <c r="AJB370" s="1"/>
      <c r="AJC370" s="1"/>
      <c r="AJD370" s="1"/>
      <c r="AJE370" s="1"/>
      <c r="AJF370" s="1"/>
      <c r="AJG370" s="1"/>
      <c r="AJH370" s="1"/>
      <c r="AJI370" s="1"/>
      <c r="AJJ370" s="1"/>
      <c r="AJK370" s="1"/>
      <c r="AJL370" s="1"/>
      <c r="AJM370" s="1"/>
      <c r="AJN370" s="1"/>
      <c r="AJO370" s="1"/>
      <c r="AJP370" s="1"/>
      <c r="AJQ370" s="1"/>
      <c r="AJR370" s="1"/>
      <c r="AJS370" s="1"/>
      <c r="AJT370" s="1"/>
      <c r="AJU370" s="1"/>
      <c r="AJV370" s="1"/>
      <c r="AJW370" s="1"/>
      <c r="AJX370" s="1"/>
      <c r="AJY370" s="1"/>
      <c r="AJZ370" s="1"/>
      <c r="AKA370" s="1"/>
      <c r="AKB370" s="1"/>
      <c r="AKC370" s="1"/>
      <c r="AKD370" s="1"/>
      <c r="AKE370" s="1"/>
      <c r="AKF370" s="1"/>
      <c r="AKG370" s="1"/>
      <c r="AKH370" s="1"/>
      <c r="AKI370" s="1"/>
      <c r="AKJ370" s="1"/>
      <c r="AKK370" s="1"/>
      <c r="AKL370" s="1"/>
      <c r="AKM370" s="1"/>
      <c r="AKN370" s="1"/>
      <c r="AKO370" s="1"/>
      <c r="AKP370" s="1"/>
      <c r="AKQ370" s="1"/>
      <c r="AKR370" s="1"/>
      <c r="AKS370" s="1"/>
      <c r="AKT370" s="1"/>
      <c r="AKU370" s="1"/>
      <c r="AKV370" s="1"/>
      <c r="AKW370" s="1"/>
      <c r="AKX370" s="1"/>
      <c r="AKY370" s="1"/>
      <c r="AKZ370" s="1"/>
      <c r="ALA370" s="1"/>
      <c r="ALB370" s="1"/>
      <c r="ALC370" s="1"/>
      <c r="ALD370" s="1"/>
      <c r="ALE370" s="1"/>
      <c r="ALF370" s="1"/>
      <c r="ALG370" s="1"/>
      <c r="ALH370" s="1"/>
      <c r="ALI370" s="1"/>
      <c r="ALJ370" s="1"/>
      <c r="ALK370" s="1"/>
      <c r="ALL370" s="1"/>
      <c r="ALM370" s="1"/>
      <c r="ALN370" s="1"/>
      <c r="ALO370" s="1"/>
      <c r="ALP370" s="1"/>
      <c r="ALQ370" s="1"/>
      <c r="ALR370" s="1"/>
      <c r="ALS370" s="1"/>
      <c r="ALT370" s="1"/>
      <c r="ALU370" s="1"/>
      <c r="ALV370" s="1"/>
      <c r="ALW370" s="1"/>
      <c r="ALX370" s="1"/>
      <c r="ALY370" s="1"/>
      <c r="ALZ370" s="1"/>
      <c r="AMA370" s="1"/>
      <c r="AMB370" s="1"/>
      <c r="AMC370" s="1"/>
      <c r="AMD370" s="1"/>
      <c r="AME370" s="1"/>
      <c r="AMF370" s="1"/>
      <c r="AMG370" s="1"/>
      <c r="AMH370" s="1"/>
      <c r="AMI370" s="1"/>
      <c r="AMJ370" s="1"/>
      <c r="AMK370" s="1"/>
      <c r="AML370" s="1"/>
      <c r="AMM370" s="1"/>
      <c r="AMN370" s="1"/>
      <c r="AMO370" s="1"/>
      <c r="AMP370" s="1"/>
      <c r="AMQ370" s="1"/>
      <c r="AMR370" s="1"/>
      <c r="AMS370" s="1"/>
      <c r="AMT370" s="1"/>
      <c r="AMU370" s="1"/>
      <c r="AMV370" s="1"/>
      <c r="AMW370" s="1"/>
      <c r="AMX370" s="1"/>
      <c r="AMY370" s="1"/>
      <c r="AMZ370" s="1"/>
      <c r="ANA370" s="1"/>
      <c r="ANB370" s="1"/>
      <c r="ANC370" s="1"/>
      <c r="AND370" s="1"/>
      <c r="ANE370" s="1"/>
      <c r="ANF370" s="1"/>
      <c r="ANG370" s="1"/>
      <c r="ANH370" s="1"/>
      <c r="ANI370" s="1"/>
      <c r="ANJ370" s="1"/>
      <c r="ANK370" s="1"/>
      <c r="ANL370" s="1"/>
      <c r="ANM370" s="1"/>
      <c r="ANN370" s="1"/>
      <c r="ANO370" s="1"/>
      <c r="ANP370" s="1"/>
      <c r="ANQ370" s="1"/>
      <c r="ANR370" s="1"/>
      <c r="ANS370" s="1"/>
      <c r="ANT370" s="1"/>
      <c r="ANU370" s="1"/>
      <c r="ANV370" s="1"/>
      <c r="ANW370" s="1"/>
      <c r="ANX370" s="1"/>
      <c r="ANY370" s="1"/>
      <c r="ANZ370" s="1"/>
      <c r="AOA370" s="1"/>
      <c r="AOB370" s="1"/>
      <c r="AOC370" s="1"/>
      <c r="AOD370" s="1"/>
      <c r="AOE370" s="1"/>
      <c r="AOF370" s="1"/>
      <c r="AOG370" s="1"/>
      <c r="AOH370" s="1"/>
      <c r="AOI370" s="1"/>
      <c r="AOJ370" s="1"/>
      <c r="AOK370" s="1"/>
      <c r="AOL370" s="1"/>
      <c r="AOM370" s="1"/>
      <c r="AON370" s="1"/>
      <c r="AOO370" s="1"/>
      <c r="AOP370" s="1"/>
      <c r="AOQ370" s="1"/>
      <c r="AOR370" s="1"/>
      <c r="AOS370" s="1"/>
      <c r="AOT370" s="1"/>
      <c r="AOU370" s="1"/>
      <c r="AOV370" s="1"/>
      <c r="AOW370" s="1"/>
      <c r="AOX370" s="1"/>
      <c r="AOY370" s="1"/>
      <c r="AOZ370" s="1"/>
      <c r="APA370" s="1"/>
      <c r="APB370" s="1"/>
      <c r="APC370" s="1"/>
      <c r="APD370" s="1"/>
      <c r="APE370" s="1"/>
      <c r="APF370" s="1"/>
      <c r="APG370" s="1"/>
      <c r="APH370" s="1"/>
      <c r="API370" s="1"/>
      <c r="APJ370" s="1"/>
      <c r="APK370" s="1"/>
      <c r="APL370" s="1"/>
      <c r="APM370" s="1"/>
      <c r="APN370" s="1"/>
      <c r="APO370" s="1"/>
      <c r="APP370" s="1"/>
      <c r="APQ370" s="1"/>
      <c r="APR370" s="1"/>
      <c r="APS370" s="1"/>
      <c r="APT370" s="1"/>
      <c r="APU370" s="1"/>
      <c r="APV370" s="1"/>
      <c r="APW370" s="1"/>
      <c r="APX370" s="1"/>
      <c r="APY370" s="1"/>
      <c r="APZ370" s="1"/>
      <c r="AQA370" s="1"/>
      <c r="AQB370" s="1"/>
      <c r="AQC370" s="1"/>
      <c r="AQD370" s="1"/>
      <c r="AQE370" s="1"/>
      <c r="AQF370" s="1"/>
      <c r="AQG370" s="1"/>
      <c r="AQH370" s="1"/>
      <c r="AQI370" s="1"/>
      <c r="AQJ370" s="1"/>
      <c r="AQK370" s="1"/>
      <c r="AQL370" s="1"/>
      <c r="AQM370" s="1"/>
      <c r="AQN370" s="1"/>
      <c r="AQO370" s="1"/>
      <c r="AQP370" s="1"/>
      <c r="AQQ370" s="1"/>
      <c r="AQR370" s="1"/>
      <c r="AQS370" s="1"/>
      <c r="AQT370" s="1"/>
      <c r="AQU370" s="1"/>
      <c r="AQV370" s="1"/>
      <c r="AQW370" s="1"/>
      <c r="AQX370" s="1"/>
      <c r="AQY370" s="1"/>
      <c r="AQZ370" s="1"/>
      <c r="ARA370" s="1"/>
      <c r="ARB370" s="1"/>
      <c r="ARC370" s="1"/>
      <c r="ARD370" s="1"/>
      <c r="ARE370" s="1"/>
      <c r="ARF370" s="1"/>
      <c r="ARG370" s="1"/>
      <c r="ARH370" s="1"/>
      <c r="ARI370" s="1"/>
      <c r="ARJ370" s="1"/>
      <c r="ARK370" s="1"/>
      <c r="ARL370" s="1"/>
      <c r="ARM370" s="1"/>
      <c r="ARN370" s="1"/>
      <c r="ARO370" s="1"/>
      <c r="ARP370" s="1"/>
      <c r="ARQ370" s="1"/>
      <c r="ARR370" s="1"/>
      <c r="ARS370" s="1"/>
      <c r="ART370" s="1"/>
      <c r="ARU370" s="1"/>
      <c r="ARV370" s="1"/>
      <c r="ARW370" s="1"/>
      <c r="ARX370" s="1"/>
      <c r="ARY370" s="1"/>
      <c r="ARZ370" s="1"/>
      <c r="ASA370" s="1"/>
      <c r="ASB370" s="1"/>
      <c r="ASC370" s="1"/>
      <c r="ASD370" s="1"/>
      <c r="ASE370" s="1"/>
      <c r="ASF370" s="1"/>
      <c r="ASG370" s="1"/>
      <c r="ASH370" s="1"/>
      <c r="ASI370" s="1"/>
      <c r="ASJ370" s="1"/>
      <c r="ASK370" s="1"/>
      <c r="ASL370" s="1"/>
      <c r="ASM370" s="1"/>
      <c r="ASN370" s="1"/>
      <c r="ASO370" s="1"/>
      <c r="ASP370" s="1"/>
      <c r="ASQ370" s="1"/>
      <c r="ASR370" s="1"/>
      <c r="ASS370" s="1"/>
      <c r="AST370" s="1"/>
      <c r="ASU370" s="1"/>
      <c r="ASV370" s="1"/>
      <c r="ASW370" s="1"/>
      <c r="ASX370" s="1"/>
      <c r="ASY370" s="1"/>
      <c r="ASZ370" s="1"/>
      <c r="ATA370" s="1"/>
      <c r="ATB370" s="1"/>
      <c r="ATC370" s="1"/>
      <c r="ATD370" s="1"/>
      <c r="ATE370" s="1"/>
      <c r="ATF370" s="1"/>
      <c r="ATG370" s="1"/>
      <c r="ATH370" s="1"/>
      <c r="ATI370" s="1"/>
      <c r="ATJ370" s="1"/>
      <c r="ATK370" s="1"/>
      <c r="ATL370" s="1"/>
      <c r="ATM370" s="1"/>
      <c r="ATN370" s="1"/>
      <c r="ATO370" s="1"/>
      <c r="ATP370" s="1"/>
      <c r="ATQ370" s="1"/>
      <c r="ATR370" s="1"/>
      <c r="ATS370" s="1"/>
      <c r="ATT370" s="1"/>
      <c r="ATU370" s="1"/>
      <c r="ATV370" s="1"/>
      <c r="ATW370" s="1"/>
      <c r="ATX370" s="1"/>
      <c r="ATY370" s="1"/>
      <c r="ATZ370" s="1"/>
      <c r="AUA370" s="1"/>
      <c r="AUB370" s="1"/>
      <c r="AUC370" s="1"/>
      <c r="AUD370" s="1"/>
      <c r="AUE370" s="1"/>
      <c r="AUF370" s="1"/>
      <c r="AUG370" s="1"/>
      <c r="AUH370" s="1"/>
      <c r="AUI370" s="1"/>
      <c r="AUJ370" s="1"/>
      <c r="AUK370" s="1"/>
      <c r="AUL370" s="1"/>
      <c r="AUM370" s="1"/>
      <c r="AUN370" s="1"/>
      <c r="AUO370" s="1"/>
      <c r="AUP370" s="1"/>
      <c r="AUQ370" s="1"/>
      <c r="AUR370" s="1"/>
      <c r="AUS370" s="1"/>
      <c r="AUT370" s="1"/>
      <c r="AUU370" s="1"/>
      <c r="AUV370" s="1"/>
      <c r="AUW370" s="1"/>
      <c r="AUX370" s="1"/>
      <c r="AUY370" s="1"/>
      <c r="AUZ370" s="1"/>
      <c r="AVA370" s="1"/>
      <c r="AVB370" s="1"/>
      <c r="AVC370" s="1"/>
      <c r="AVD370" s="1"/>
      <c r="AVE370" s="1"/>
      <c r="AVF370" s="1"/>
      <c r="AVG370" s="1"/>
      <c r="AVH370" s="1"/>
      <c r="AVI370" s="1"/>
      <c r="AVJ370" s="1"/>
      <c r="AVK370" s="1"/>
      <c r="AVL370" s="1"/>
      <c r="AVM370" s="1"/>
      <c r="AVN370" s="1"/>
      <c r="AVO370" s="1"/>
      <c r="AVP370" s="1"/>
      <c r="AVQ370" s="1"/>
      <c r="AVR370" s="1"/>
      <c r="AVS370" s="1"/>
      <c r="AVT370" s="1"/>
      <c r="AVU370" s="1"/>
      <c r="AVV370" s="1"/>
      <c r="AVW370" s="1"/>
      <c r="AVX370" s="1"/>
      <c r="AVY370" s="1"/>
      <c r="AVZ370" s="1"/>
      <c r="AWA370" s="1"/>
      <c r="AWB370" s="1"/>
      <c r="AWC370" s="1"/>
      <c r="AWD370" s="1"/>
      <c r="AWE370" s="1"/>
      <c r="AWF370" s="1"/>
      <c r="AWG370" s="1"/>
      <c r="AWH370" s="1"/>
      <c r="AWI370" s="1"/>
      <c r="AWJ370" s="1"/>
      <c r="AWK370" s="1"/>
      <c r="AWL370" s="1"/>
      <c r="AWM370" s="1"/>
      <c r="AWN370" s="1"/>
      <c r="AWO370" s="1"/>
      <c r="AWP370" s="1"/>
      <c r="AWQ370" s="1"/>
      <c r="AWR370" s="1"/>
      <c r="AWS370" s="1"/>
      <c r="AWT370" s="1"/>
      <c r="AWU370" s="1"/>
      <c r="AWV370" s="1"/>
      <c r="AWW370" s="1"/>
      <c r="AWX370" s="1"/>
      <c r="AWY370" s="1"/>
      <c r="AWZ370" s="1"/>
      <c r="AXA370" s="1"/>
      <c r="AXB370" s="1"/>
      <c r="AXC370" s="1"/>
      <c r="AXD370" s="1"/>
      <c r="AXE370" s="1"/>
      <c r="AXF370" s="1"/>
      <c r="AXG370" s="1"/>
      <c r="AXH370" s="1"/>
      <c r="AXI370" s="1"/>
      <c r="AXJ370" s="1"/>
      <c r="AXK370" s="1"/>
      <c r="AXL370" s="1"/>
      <c r="AXM370" s="1"/>
      <c r="AXN370" s="1"/>
      <c r="AXO370" s="1"/>
      <c r="AXP370" s="1"/>
      <c r="AXQ370" s="1"/>
      <c r="AXR370" s="1"/>
      <c r="AXS370" s="1"/>
      <c r="AXT370" s="1"/>
      <c r="AXU370" s="1"/>
      <c r="AXV370" s="1"/>
      <c r="AXW370" s="1"/>
      <c r="AXX370" s="1"/>
      <c r="AXY370" s="1"/>
      <c r="AXZ370" s="1"/>
      <c r="AYA370" s="1"/>
      <c r="AYB370" s="1"/>
      <c r="AYC370" s="1"/>
      <c r="AYD370" s="1"/>
      <c r="AYE370" s="1"/>
      <c r="AYF370" s="1"/>
      <c r="AYG370" s="1"/>
      <c r="AYH370" s="1"/>
      <c r="AYI370" s="1"/>
      <c r="AYJ370" s="1"/>
      <c r="AYK370" s="1"/>
      <c r="AYL370" s="1"/>
      <c r="AYM370" s="1"/>
      <c r="AYN370" s="1"/>
      <c r="AYO370" s="1"/>
      <c r="AYP370" s="1"/>
      <c r="AYQ370" s="1"/>
      <c r="AYR370" s="1"/>
      <c r="AYS370" s="1"/>
      <c r="AYT370" s="1"/>
      <c r="AYU370" s="1"/>
      <c r="AYV370" s="1"/>
      <c r="AYW370" s="1"/>
      <c r="AYX370" s="1"/>
      <c r="AYY370" s="1"/>
      <c r="AYZ370" s="1"/>
      <c r="AZA370" s="1"/>
      <c r="AZB370" s="1"/>
      <c r="AZC370" s="1"/>
      <c r="AZD370" s="1"/>
      <c r="AZE370" s="1"/>
      <c r="AZF370" s="1"/>
      <c r="AZG370" s="1"/>
      <c r="AZH370" s="1"/>
      <c r="AZI370" s="1"/>
      <c r="AZJ370" s="1"/>
      <c r="AZK370" s="1"/>
      <c r="AZL370" s="1"/>
      <c r="AZM370" s="1"/>
      <c r="AZN370" s="1"/>
      <c r="AZO370" s="1"/>
      <c r="AZP370" s="1"/>
      <c r="AZQ370" s="1"/>
      <c r="AZR370" s="1"/>
      <c r="AZS370" s="1"/>
      <c r="AZT370" s="1"/>
      <c r="AZU370" s="1"/>
      <c r="AZV370" s="1"/>
      <c r="AZW370" s="1"/>
      <c r="AZX370" s="1"/>
      <c r="AZY370" s="1"/>
      <c r="AZZ370" s="1"/>
      <c r="BAA370" s="1"/>
      <c r="BAB370" s="1"/>
      <c r="BAC370" s="1"/>
      <c r="BAD370" s="1"/>
      <c r="BAE370" s="1"/>
      <c r="BAF370" s="1"/>
      <c r="BAG370" s="1"/>
      <c r="BAH370" s="1"/>
      <c r="BAI370" s="1"/>
      <c r="BAJ370" s="1"/>
      <c r="BAK370" s="1"/>
      <c r="BAL370" s="1"/>
      <c r="BAM370" s="1"/>
      <c r="BAN370" s="1"/>
      <c r="BAO370" s="1"/>
      <c r="BAP370" s="1"/>
      <c r="BAQ370" s="1"/>
      <c r="BAR370" s="1"/>
      <c r="BAS370" s="1"/>
      <c r="BAT370" s="1"/>
      <c r="BAU370" s="1"/>
      <c r="BAV370" s="1"/>
      <c r="BAW370" s="1"/>
      <c r="BAX370" s="1"/>
      <c r="BAY370" s="1"/>
      <c r="BAZ370" s="1"/>
      <c r="BBA370" s="1"/>
      <c r="BBB370" s="1"/>
      <c r="BBC370" s="1"/>
      <c r="BBD370" s="1"/>
      <c r="BBE370" s="1"/>
      <c r="BBF370" s="1"/>
      <c r="BBG370" s="1"/>
      <c r="BBH370" s="1"/>
      <c r="BBI370" s="1"/>
      <c r="BBJ370" s="1"/>
      <c r="BBK370" s="1"/>
      <c r="BBL370" s="1"/>
      <c r="BBM370" s="1"/>
      <c r="BBN370" s="1"/>
      <c r="BBO370" s="1"/>
      <c r="BBP370" s="1"/>
      <c r="BBQ370" s="1"/>
      <c r="BBR370" s="1"/>
      <c r="BBS370" s="1"/>
      <c r="BBT370" s="1"/>
      <c r="BBU370" s="1"/>
      <c r="BBV370" s="1"/>
      <c r="BBW370" s="1"/>
      <c r="BBX370" s="1"/>
      <c r="BBY370" s="1"/>
      <c r="BBZ370" s="1"/>
      <c r="BCA370" s="1"/>
      <c r="BCB370" s="1"/>
      <c r="BCC370" s="1"/>
      <c r="BCD370" s="1"/>
      <c r="BCE370" s="1"/>
      <c r="BCF370" s="1"/>
      <c r="BCG370" s="1"/>
      <c r="BCH370" s="1"/>
      <c r="BCI370" s="1"/>
      <c r="BCJ370" s="1"/>
      <c r="BCK370" s="1"/>
      <c r="BCL370" s="1"/>
      <c r="BCM370" s="1"/>
      <c r="BCN370" s="1"/>
      <c r="BCO370" s="1"/>
      <c r="BCP370" s="1"/>
      <c r="BCQ370" s="1"/>
      <c r="BCR370" s="1"/>
      <c r="BCS370" s="1"/>
      <c r="BCT370" s="1"/>
      <c r="BCU370" s="1"/>
      <c r="BCV370" s="1"/>
      <c r="BCW370" s="1"/>
      <c r="BCX370" s="1"/>
      <c r="BCY370" s="1"/>
      <c r="BCZ370" s="1"/>
      <c r="BDA370" s="1"/>
      <c r="BDB370" s="1"/>
      <c r="BDC370" s="1"/>
      <c r="BDD370" s="1"/>
      <c r="BDE370" s="1"/>
      <c r="BDF370" s="1"/>
      <c r="BDG370" s="1"/>
      <c r="BDH370" s="1"/>
      <c r="BDI370" s="1"/>
      <c r="BDJ370" s="1"/>
      <c r="BDK370" s="1"/>
      <c r="BDL370" s="1"/>
    </row>
    <row r="371" spans="1:1468" s="10" customFormat="1" x14ac:dyDescent="0.2">
      <c r="B371" s="37" t="s">
        <v>127</v>
      </c>
      <c r="C371" s="10">
        <v>4000</v>
      </c>
      <c r="E371" s="2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  <c r="AFO371" s="1"/>
      <c r="AFP371" s="1"/>
      <c r="AFQ371" s="1"/>
      <c r="AFR371" s="1"/>
      <c r="AFS371" s="1"/>
      <c r="AFT371" s="1"/>
      <c r="AFU371" s="1"/>
      <c r="AFV371" s="1"/>
      <c r="AFW371" s="1"/>
      <c r="AFX371" s="1"/>
      <c r="AFY371" s="1"/>
      <c r="AFZ371" s="1"/>
      <c r="AGA371" s="1"/>
      <c r="AGB371" s="1"/>
      <c r="AGC371" s="1"/>
      <c r="AGD371" s="1"/>
      <c r="AGE371" s="1"/>
      <c r="AGF371" s="1"/>
      <c r="AGG371" s="1"/>
      <c r="AGH371" s="1"/>
      <c r="AGI371" s="1"/>
      <c r="AGJ371" s="1"/>
      <c r="AGK371" s="1"/>
      <c r="AGL371" s="1"/>
      <c r="AGM371" s="1"/>
      <c r="AGN371" s="1"/>
      <c r="AGO371" s="1"/>
      <c r="AGP371" s="1"/>
      <c r="AGQ371" s="1"/>
      <c r="AGR371" s="1"/>
      <c r="AGS371" s="1"/>
      <c r="AGT371" s="1"/>
      <c r="AGU371" s="1"/>
      <c r="AGV371" s="1"/>
      <c r="AGW371" s="1"/>
      <c r="AGX371" s="1"/>
      <c r="AGY371" s="1"/>
      <c r="AGZ371" s="1"/>
      <c r="AHA371" s="1"/>
      <c r="AHB371" s="1"/>
      <c r="AHC371" s="1"/>
      <c r="AHD371" s="1"/>
      <c r="AHE371" s="1"/>
      <c r="AHF371" s="1"/>
      <c r="AHG371" s="1"/>
      <c r="AHH371" s="1"/>
      <c r="AHI371" s="1"/>
      <c r="AHJ371" s="1"/>
      <c r="AHK371" s="1"/>
      <c r="AHL371" s="1"/>
      <c r="AHM371" s="1"/>
      <c r="AHN371" s="1"/>
      <c r="AHO371" s="1"/>
      <c r="AHP371" s="1"/>
      <c r="AHQ371" s="1"/>
      <c r="AHR371" s="1"/>
      <c r="AHS371" s="1"/>
      <c r="AHT371" s="1"/>
      <c r="AHU371" s="1"/>
      <c r="AHV371" s="1"/>
      <c r="AHW371" s="1"/>
      <c r="AHX371" s="1"/>
      <c r="AHY371" s="1"/>
      <c r="AHZ371" s="1"/>
      <c r="AIA371" s="1"/>
      <c r="AIB371" s="1"/>
      <c r="AIC371" s="1"/>
      <c r="AID371" s="1"/>
      <c r="AIE371" s="1"/>
      <c r="AIF371" s="1"/>
      <c r="AIG371" s="1"/>
      <c r="AIH371" s="1"/>
      <c r="AII371" s="1"/>
      <c r="AIJ371" s="1"/>
      <c r="AIK371" s="1"/>
      <c r="AIL371" s="1"/>
      <c r="AIM371" s="1"/>
      <c r="AIN371" s="1"/>
      <c r="AIO371" s="1"/>
      <c r="AIP371" s="1"/>
      <c r="AIQ371" s="1"/>
      <c r="AIR371" s="1"/>
      <c r="AIS371" s="1"/>
      <c r="AIT371" s="1"/>
      <c r="AIU371" s="1"/>
      <c r="AIV371" s="1"/>
      <c r="AIW371" s="1"/>
      <c r="AIX371" s="1"/>
      <c r="AIY371" s="1"/>
      <c r="AIZ371" s="1"/>
      <c r="AJA371" s="1"/>
      <c r="AJB371" s="1"/>
      <c r="AJC371" s="1"/>
      <c r="AJD371" s="1"/>
      <c r="AJE371" s="1"/>
      <c r="AJF371" s="1"/>
      <c r="AJG371" s="1"/>
      <c r="AJH371" s="1"/>
      <c r="AJI371" s="1"/>
      <c r="AJJ371" s="1"/>
      <c r="AJK371" s="1"/>
      <c r="AJL371" s="1"/>
      <c r="AJM371" s="1"/>
      <c r="AJN371" s="1"/>
      <c r="AJO371" s="1"/>
      <c r="AJP371" s="1"/>
      <c r="AJQ371" s="1"/>
      <c r="AJR371" s="1"/>
      <c r="AJS371" s="1"/>
      <c r="AJT371" s="1"/>
      <c r="AJU371" s="1"/>
      <c r="AJV371" s="1"/>
      <c r="AJW371" s="1"/>
      <c r="AJX371" s="1"/>
      <c r="AJY371" s="1"/>
      <c r="AJZ371" s="1"/>
      <c r="AKA371" s="1"/>
      <c r="AKB371" s="1"/>
      <c r="AKC371" s="1"/>
      <c r="AKD371" s="1"/>
      <c r="AKE371" s="1"/>
      <c r="AKF371" s="1"/>
      <c r="AKG371" s="1"/>
      <c r="AKH371" s="1"/>
      <c r="AKI371" s="1"/>
      <c r="AKJ371" s="1"/>
      <c r="AKK371" s="1"/>
      <c r="AKL371" s="1"/>
      <c r="AKM371" s="1"/>
      <c r="AKN371" s="1"/>
      <c r="AKO371" s="1"/>
      <c r="AKP371" s="1"/>
      <c r="AKQ371" s="1"/>
      <c r="AKR371" s="1"/>
      <c r="AKS371" s="1"/>
      <c r="AKT371" s="1"/>
      <c r="AKU371" s="1"/>
      <c r="AKV371" s="1"/>
      <c r="AKW371" s="1"/>
      <c r="AKX371" s="1"/>
      <c r="AKY371" s="1"/>
      <c r="AKZ371" s="1"/>
      <c r="ALA371" s="1"/>
      <c r="ALB371" s="1"/>
      <c r="ALC371" s="1"/>
      <c r="ALD371" s="1"/>
      <c r="ALE371" s="1"/>
      <c r="ALF371" s="1"/>
      <c r="ALG371" s="1"/>
      <c r="ALH371" s="1"/>
      <c r="ALI371" s="1"/>
      <c r="ALJ371" s="1"/>
      <c r="ALK371" s="1"/>
      <c r="ALL371" s="1"/>
      <c r="ALM371" s="1"/>
      <c r="ALN371" s="1"/>
      <c r="ALO371" s="1"/>
      <c r="ALP371" s="1"/>
      <c r="ALQ371" s="1"/>
      <c r="ALR371" s="1"/>
      <c r="ALS371" s="1"/>
      <c r="ALT371" s="1"/>
      <c r="ALU371" s="1"/>
      <c r="ALV371" s="1"/>
      <c r="ALW371" s="1"/>
      <c r="ALX371" s="1"/>
      <c r="ALY371" s="1"/>
      <c r="ALZ371" s="1"/>
      <c r="AMA371" s="1"/>
      <c r="AMB371" s="1"/>
      <c r="AMC371" s="1"/>
      <c r="AMD371" s="1"/>
      <c r="AME371" s="1"/>
      <c r="AMF371" s="1"/>
      <c r="AMG371" s="1"/>
      <c r="AMH371" s="1"/>
      <c r="AMI371" s="1"/>
      <c r="AMJ371" s="1"/>
      <c r="AMK371" s="1"/>
      <c r="AML371" s="1"/>
      <c r="AMM371" s="1"/>
      <c r="AMN371" s="1"/>
      <c r="AMO371" s="1"/>
      <c r="AMP371" s="1"/>
      <c r="AMQ371" s="1"/>
      <c r="AMR371" s="1"/>
      <c r="AMS371" s="1"/>
      <c r="AMT371" s="1"/>
      <c r="AMU371" s="1"/>
      <c r="AMV371" s="1"/>
      <c r="AMW371" s="1"/>
      <c r="AMX371" s="1"/>
      <c r="AMY371" s="1"/>
      <c r="AMZ371" s="1"/>
      <c r="ANA371" s="1"/>
      <c r="ANB371" s="1"/>
      <c r="ANC371" s="1"/>
      <c r="AND371" s="1"/>
      <c r="ANE371" s="1"/>
      <c r="ANF371" s="1"/>
      <c r="ANG371" s="1"/>
      <c r="ANH371" s="1"/>
      <c r="ANI371" s="1"/>
      <c r="ANJ371" s="1"/>
      <c r="ANK371" s="1"/>
      <c r="ANL371" s="1"/>
      <c r="ANM371" s="1"/>
      <c r="ANN371" s="1"/>
      <c r="ANO371" s="1"/>
      <c r="ANP371" s="1"/>
      <c r="ANQ371" s="1"/>
      <c r="ANR371" s="1"/>
      <c r="ANS371" s="1"/>
      <c r="ANT371" s="1"/>
      <c r="ANU371" s="1"/>
      <c r="ANV371" s="1"/>
      <c r="ANW371" s="1"/>
      <c r="ANX371" s="1"/>
      <c r="ANY371" s="1"/>
      <c r="ANZ371" s="1"/>
      <c r="AOA371" s="1"/>
      <c r="AOB371" s="1"/>
      <c r="AOC371" s="1"/>
      <c r="AOD371" s="1"/>
      <c r="AOE371" s="1"/>
      <c r="AOF371" s="1"/>
      <c r="AOG371" s="1"/>
      <c r="AOH371" s="1"/>
      <c r="AOI371" s="1"/>
      <c r="AOJ371" s="1"/>
      <c r="AOK371" s="1"/>
      <c r="AOL371" s="1"/>
      <c r="AOM371" s="1"/>
      <c r="AON371" s="1"/>
      <c r="AOO371" s="1"/>
      <c r="AOP371" s="1"/>
      <c r="AOQ371" s="1"/>
      <c r="AOR371" s="1"/>
      <c r="AOS371" s="1"/>
      <c r="AOT371" s="1"/>
      <c r="AOU371" s="1"/>
      <c r="AOV371" s="1"/>
      <c r="AOW371" s="1"/>
      <c r="AOX371" s="1"/>
      <c r="AOY371" s="1"/>
      <c r="AOZ371" s="1"/>
      <c r="APA371" s="1"/>
      <c r="APB371" s="1"/>
      <c r="APC371" s="1"/>
      <c r="APD371" s="1"/>
      <c r="APE371" s="1"/>
      <c r="APF371" s="1"/>
      <c r="APG371" s="1"/>
      <c r="APH371" s="1"/>
      <c r="API371" s="1"/>
      <c r="APJ371" s="1"/>
      <c r="APK371" s="1"/>
      <c r="APL371" s="1"/>
      <c r="APM371" s="1"/>
      <c r="APN371" s="1"/>
      <c r="APO371" s="1"/>
      <c r="APP371" s="1"/>
      <c r="APQ371" s="1"/>
      <c r="APR371" s="1"/>
      <c r="APS371" s="1"/>
      <c r="APT371" s="1"/>
      <c r="APU371" s="1"/>
      <c r="APV371" s="1"/>
      <c r="APW371" s="1"/>
      <c r="APX371" s="1"/>
      <c r="APY371" s="1"/>
      <c r="APZ371" s="1"/>
      <c r="AQA371" s="1"/>
      <c r="AQB371" s="1"/>
      <c r="AQC371" s="1"/>
      <c r="AQD371" s="1"/>
      <c r="AQE371" s="1"/>
      <c r="AQF371" s="1"/>
      <c r="AQG371" s="1"/>
      <c r="AQH371" s="1"/>
      <c r="AQI371" s="1"/>
      <c r="AQJ371" s="1"/>
      <c r="AQK371" s="1"/>
      <c r="AQL371" s="1"/>
      <c r="AQM371" s="1"/>
      <c r="AQN371" s="1"/>
      <c r="AQO371" s="1"/>
      <c r="AQP371" s="1"/>
      <c r="AQQ371" s="1"/>
      <c r="AQR371" s="1"/>
      <c r="AQS371" s="1"/>
      <c r="AQT371" s="1"/>
      <c r="AQU371" s="1"/>
      <c r="AQV371" s="1"/>
      <c r="AQW371" s="1"/>
      <c r="AQX371" s="1"/>
      <c r="AQY371" s="1"/>
      <c r="AQZ371" s="1"/>
      <c r="ARA371" s="1"/>
      <c r="ARB371" s="1"/>
      <c r="ARC371" s="1"/>
      <c r="ARD371" s="1"/>
      <c r="ARE371" s="1"/>
      <c r="ARF371" s="1"/>
      <c r="ARG371" s="1"/>
      <c r="ARH371" s="1"/>
      <c r="ARI371" s="1"/>
      <c r="ARJ371" s="1"/>
      <c r="ARK371" s="1"/>
      <c r="ARL371" s="1"/>
      <c r="ARM371" s="1"/>
      <c r="ARN371" s="1"/>
      <c r="ARO371" s="1"/>
      <c r="ARP371" s="1"/>
      <c r="ARQ371" s="1"/>
      <c r="ARR371" s="1"/>
      <c r="ARS371" s="1"/>
      <c r="ART371" s="1"/>
      <c r="ARU371" s="1"/>
      <c r="ARV371" s="1"/>
      <c r="ARW371" s="1"/>
      <c r="ARX371" s="1"/>
      <c r="ARY371" s="1"/>
      <c r="ARZ371" s="1"/>
      <c r="ASA371" s="1"/>
      <c r="ASB371" s="1"/>
      <c r="ASC371" s="1"/>
      <c r="ASD371" s="1"/>
      <c r="ASE371" s="1"/>
      <c r="ASF371" s="1"/>
      <c r="ASG371" s="1"/>
      <c r="ASH371" s="1"/>
      <c r="ASI371" s="1"/>
      <c r="ASJ371" s="1"/>
      <c r="ASK371" s="1"/>
      <c r="ASL371" s="1"/>
      <c r="ASM371" s="1"/>
      <c r="ASN371" s="1"/>
      <c r="ASO371" s="1"/>
      <c r="ASP371" s="1"/>
      <c r="ASQ371" s="1"/>
      <c r="ASR371" s="1"/>
      <c r="ASS371" s="1"/>
      <c r="AST371" s="1"/>
      <c r="ASU371" s="1"/>
      <c r="ASV371" s="1"/>
      <c r="ASW371" s="1"/>
      <c r="ASX371" s="1"/>
      <c r="ASY371" s="1"/>
      <c r="ASZ371" s="1"/>
      <c r="ATA371" s="1"/>
      <c r="ATB371" s="1"/>
      <c r="ATC371" s="1"/>
      <c r="ATD371" s="1"/>
      <c r="ATE371" s="1"/>
      <c r="ATF371" s="1"/>
      <c r="ATG371" s="1"/>
      <c r="ATH371" s="1"/>
      <c r="ATI371" s="1"/>
      <c r="ATJ371" s="1"/>
      <c r="ATK371" s="1"/>
      <c r="ATL371" s="1"/>
      <c r="ATM371" s="1"/>
      <c r="ATN371" s="1"/>
      <c r="ATO371" s="1"/>
      <c r="ATP371" s="1"/>
      <c r="ATQ371" s="1"/>
      <c r="ATR371" s="1"/>
      <c r="ATS371" s="1"/>
      <c r="ATT371" s="1"/>
      <c r="ATU371" s="1"/>
      <c r="ATV371" s="1"/>
      <c r="ATW371" s="1"/>
      <c r="ATX371" s="1"/>
      <c r="ATY371" s="1"/>
      <c r="ATZ371" s="1"/>
      <c r="AUA371" s="1"/>
      <c r="AUB371" s="1"/>
      <c r="AUC371" s="1"/>
      <c r="AUD371" s="1"/>
      <c r="AUE371" s="1"/>
      <c r="AUF371" s="1"/>
      <c r="AUG371" s="1"/>
      <c r="AUH371" s="1"/>
      <c r="AUI371" s="1"/>
      <c r="AUJ371" s="1"/>
      <c r="AUK371" s="1"/>
      <c r="AUL371" s="1"/>
      <c r="AUM371" s="1"/>
      <c r="AUN371" s="1"/>
      <c r="AUO371" s="1"/>
      <c r="AUP371" s="1"/>
      <c r="AUQ371" s="1"/>
      <c r="AUR371" s="1"/>
      <c r="AUS371" s="1"/>
      <c r="AUT371" s="1"/>
      <c r="AUU371" s="1"/>
      <c r="AUV371" s="1"/>
      <c r="AUW371" s="1"/>
      <c r="AUX371" s="1"/>
      <c r="AUY371" s="1"/>
      <c r="AUZ371" s="1"/>
      <c r="AVA371" s="1"/>
      <c r="AVB371" s="1"/>
      <c r="AVC371" s="1"/>
      <c r="AVD371" s="1"/>
      <c r="AVE371" s="1"/>
      <c r="AVF371" s="1"/>
      <c r="AVG371" s="1"/>
      <c r="AVH371" s="1"/>
      <c r="AVI371" s="1"/>
      <c r="AVJ371" s="1"/>
      <c r="AVK371" s="1"/>
      <c r="AVL371" s="1"/>
      <c r="AVM371" s="1"/>
      <c r="AVN371" s="1"/>
      <c r="AVO371" s="1"/>
      <c r="AVP371" s="1"/>
      <c r="AVQ371" s="1"/>
      <c r="AVR371" s="1"/>
      <c r="AVS371" s="1"/>
      <c r="AVT371" s="1"/>
      <c r="AVU371" s="1"/>
      <c r="AVV371" s="1"/>
      <c r="AVW371" s="1"/>
      <c r="AVX371" s="1"/>
      <c r="AVY371" s="1"/>
      <c r="AVZ371" s="1"/>
      <c r="AWA371" s="1"/>
      <c r="AWB371" s="1"/>
      <c r="AWC371" s="1"/>
      <c r="AWD371" s="1"/>
      <c r="AWE371" s="1"/>
      <c r="AWF371" s="1"/>
      <c r="AWG371" s="1"/>
      <c r="AWH371" s="1"/>
      <c r="AWI371" s="1"/>
      <c r="AWJ371" s="1"/>
      <c r="AWK371" s="1"/>
      <c r="AWL371" s="1"/>
      <c r="AWM371" s="1"/>
      <c r="AWN371" s="1"/>
      <c r="AWO371" s="1"/>
      <c r="AWP371" s="1"/>
      <c r="AWQ371" s="1"/>
      <c r="AWR371" s="1"/>
      <c r="AWS371" s="1"/>
      <c r="AWT371" s="1"/>
      <c r="AWU371" s="1"/>
      <c r="AWV371" s="1"/>
      <c r="AWW371" s="1"/>
      <c r="AWX371" s="1"/>
      <c r="AWY371" s="1"/>
      <c r="AWZ371" s="1"/>
      <c r="AXA371" s="1"/>
      <c r="AXB371" s="1"/>
      <c r="AXC371" s="1"/>
      <c r="AXD371" s="1"/>
      <c r="AXE371" s="1"/>
      <c r="AXF371" s="1"/>
      <c r="AXG371" s="1"/>
      <c r="AXH371" s="1"/>
      <c r="AXI371" s="1"/>
      <c r="AXJ371" s="1"/>
      <c r="AXK371" s="1"/>
      <c r="AXL371" s="1"/>
      <c r="AXM371" s="1"/>
      <c r="AXN371" s="1"/>
      <c r="AXO371" s="1"/>
      <c r="AXP371" s="1"/>
      <c r="AXQ371" s="1"/>
      <c r="AXR371" s="1"/>
      <c r="AXS371" s="1"/>
      <c r="AXT371" s="1"/>
      <c r="AXU371" s="1"/>
      <c r="AXV371" s="1"/>
      <c r="AXW371" s="1"/>
      <c r="AXX371" s="1"/>
      <c r="AXY371" s="1"/>
      <c r="AXZ371" s="1"/>
      <c r="AYA371" s="1"/>
      <c r="AYB371" s="1"/>
      <c r="AYC371" s="1"/>
      <c r="AYD371" s="1"/>
      <c r="AYE371" s="1"/>
      <c r="AYF371" s="1"/>
      <c r="AYG371" s="1"/>
      <c r="AYH371" s="1"/>
      <c r="AYI371" s="1"/>
      <c r="AYJ371" s="1"/>
      <c r="AYK371" s="1"/>
      <c r="AYL371" s="1"/>
      <c r="AYM371" s="1"/>
      <c r="AYN371" s="1"/>
      <c r="AYO371" s="1"/>
      <c r="AYP371" s="1"/>
      <c r="AYQ371" s="1"/>
      <c r="AYR371" s="1"/>
      <c r="AYS371" s="1"/>
      <c r="AYT371" s="1"/>
      <c r="AYU371" s="1"/>
      <c r="AYV371" s="1"/>
      <c r="AYW371" s="1"/>
      <c r="AYX371" s="1"/>
      <c r="AYY371" s="1"/>
      <c r="AYZ371" s="1"/>
      <c r="AZA371" s="1"/>
      <c r="AZB371" s="1"/>
      <c r="AZC371" s="1"/>
      <c r="AZD371" s="1"/>
      <c r="AZE371" s="1"/>
      <c r="AZF371" s="1"/>
      <c r="AZG371" s="1"/>
      <c r="AZH371" s="1"/>
      <c r="AZI371" s="1"/>
      <c r="AZJ371" s="1"/>
      <c r="AZK371" s="1"/>
      <c r="AZL371" s="1"/>
      <c r="AZM371" s="1"/>
      <c r="AZN371" s="1"/>
      <c r="AZO371" s="1"/>
      <c r="AZP371" s="1"/>
      <c r="AZQ371" s="1"/>
      <c r="AZR371" s="1"/>
      <c r="AZS371" s="1"/>
      <c r="AZT371" s="1"/>
      <c r="AZU371" s="1"/>
      <c r="AZV371" s="1"/>
      <c r="AZW371" s="1"/>
      <c r="AZX371" s="1"/>
      <c r="AZY371" s="1"/>
      <c r="AZZ371" s="1"/>
      <c r="BAA371" s="1"/>
      <c r="BAB371" s="1"/>
      <c r="BAC371" s="1"/>
      <c r="BAD371" s="1"/>
      <c r="BAE371" s="1"/>
      <c r="BAF371" s="1"/>
      <c r="BAG371" s="1"/>
      <c r="BAH371" s="1"/>
      <c r="BAI371" s="1"/>
      <c r="BAJ371" s="1"/>
      <c r="BAK371" s="1"/>
      <c r="BAL371" s="1"/>
      <c r="BAM371" s="1"/>
      <c r="BAN371" s="1"/>
      <c r="BAO371" s="1"/>
      <c r="BAP371" s="1"/>
      <c r="BAQ371" s="1"/>
      <c r="BAR371" s="1"/>
      <c r="BAS371" s="1"/>
      <c r="BAT371" s="1"/>
      <c r="BAU371" s="1"/>
      <c r="BAV371" s="1"/>
      <c r="BAW371" s="1"/>
      <c r="BAX371" s="1"/>
      <c r="BAY371" s="1"/>
      <c r="BAZ371" s="1"/>
      <c r="BBA371" s="1"/>
      <c r="BBB371" s="1"/>
      <c r="BBC371" s="1"/>
      <c r="BBD371" s="1"/>
      <c r="BBE371" s="1"/>
      <c r="BBF371" s="1"/>
      <c r="BBG371" s="1"/>
      <c r="BBH371" s="1"/>
      <c r="BBI371" s="1"/>
      <c r="BBJ371" s="1"/>
      <c r="BBK371" s="1"/>
      <c r="BBL371" s="1"/>
      <c r="BBM371" s="1"/>
      <c r="BBN371" s="1"/>
      <c r="BBO371" s="1"/>
      <c r="BBP371" s="1"/>
      <c r="BBQ371" s="1"/>
      <c r="BBR371" s="1"/>
      <c r="BBS371" s="1"/>
      <c r="BBT371" s="1"/>
      <c r="BBU371" s="1"/>
      <c r="BBV371" s="1"/>
      <c r="BBW371" s="1"/>
      <c r="BBX371" s="1"/>
      <c r="BBY371" s="1"/>
      <c r="BBZ371" s="1"/>
      <c r="BCA371" s="1"/>
      <c r="BCB371" s="1"/>
      <c r="BCC371" s="1"/>
      <c r="BCD371" s="1"/>
      <c r="BCE371" s="1"/>
      <c r="BCF371" s="1"/>
      <c r="BCG371" s="1"/>
      <c r="BCH371" s="1"/>
      <c r="BCI371" s="1"/>
      <c r="BCJ371" s="1"/>
      <c r="BCK371" s="1"/>
      <c r="BCL371" s="1"/>
      <c r="BCM371" s="1"/>
      <c r="BCN371" s="1"/>
      <c r="BCO371" s="1"/>
      <c r="BCP371" s="1"/>
      <c r="BCQ371" s="1"/>
      <c r="BCR371" s="1"/>
      <c r="BCS371" s="1"/>
      <c r="BCT371" s="1"/>
      <c r="BCU371" s="1"/>
      <c r="BCV371" s="1"/>
      <c r="BCW371" s="1"/>
      <c r="BCX371" s="1"/>
      <c r="BCY371" s="1"/>
      <c r="BCZ371" s="1"/>
      <c r="BDA371" s="1"/>
      <c r="BDB371" s="1"/>
      <c r="BDC371" s="1"/>
      <c r="BDD371" s="1"/>
      <c r="BDE371" s="1"/>
      <c r="BDF371" s="1"/>
      <c r="BDG371" s="1"/>
      <c r="BDH371" s="1"/>
      <c r="BDI371" s="1"/>
      <c r="BDJ371" s="1"/>
      <c r="BDK371" s="1"/>
      <c r="BDL371" s="1"/>
    </row>
    <row r="372" spans="1:1468" s="10" customFormat="1" ht="25" x14ac:dyDescent="0.2">
      <c r="B372" s="39" t="s">
        <v>128</v>
      </c>
      <c r="C372" s="10">
        <v>8000</v>
      </c>
      <c r="E372" s="2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  <c r="AFO372" s="1"/>
      <c r="AFP372" s="1"/>
      <c r="AFQ372" s="1"/>
      <c r="AFR372" s="1"/>
      <c r="AFS372" s="1"/>
      <c r="AFT372" s="1"/>
      <c r="AFU372" s="1"/>
      <c r="AFV372" s="1"/>
      <c r="AFW372" s="1"/>
      <c r="AFX372" s="1"/>
      <c r="AFY372" s="1"/>
      <c r="AFZ372" s="1"/>
      <c r="AGA372" s="1"/>
      <c r="AGB372" s="1"/>
      <c r="AGC372" s="1"/>
      <c r="AGD372" s="1"/>
      <c r="AGE372" s="1"/>
      <c r="AGF372" s="1"/>
      <c r="AGG372" s="1"/>
      <c r="AGH372" s="1"/>
      <c r="AGI372" s="1"/>
      <c r="AGJ372" s="1"/>
      <c r="AGK372" s="1"/>
      <c r="AGL372" s="1"/>
      <c r="AGM372" s="1"/>
      <c r="AGN372" s="1"/>
      <c r="AGO372" s="1"/>
      <c r="AGP372" s="1"/>
      <c r="AGQ372" s="1"/>
      <c r="AGR372" s="1"/>
      <c r="AGS372" s="1"/>
      <c r="AGT372" s="1"/>
      <c r="AGU372" s="1"/>
      <c r="AGV372" s="1"/>
      <c r="AGW372" s="1"/>
      <c r="AGX372" s="1"/>
      <c r="AGY372" s="1"/>
      <c r="AGZ372" s="1"/>
      <c r="AHA372" s="1"/>
      <c r="AHB372" s="1"/>
      <c r="AHC372" s="1"/>
      <c r="AHD372" s="1"/>
      <c r="AHE372" s="1"/>
      <c r="AHF372" s="1"/>
      <c r="AHG372" s="1"/>
      <c r="AHH372" s="1"/>
      <c r="AHI372" s="1"/>
      <c r="AHJ372" s="1"/>
      <c r="AHK372" s="1"/>
      <c r="AHL372" s="1"/>
      <c r="AHM372" s="1"/>
      <c r="AHN372" s="1"/>
      <c r="AHO372" s="1"/>
      <c r="AHP372" s="1"/>
      <c r="AHQ372" s="1"/>
      <c r="AHR372" s="1"/>
      <c r="AHS372" s="1"/>
      <c r="AHT372" s="1"/>
      <c r="AHU372" s="1"/>
      <c r="AHV372" s="1"/>
      <c r="AHW372" s="1"/>
      <c r="AHX372" s="1"/>
      <c r="AHY372" s="1"/>
      <c r="AHZ372" s="1"/>
      <c r="AIA372" s="1"/>
      <c r="AIB372" s="1"/>
      <c r="AIC372" s="1"/>
      <c r="AID372" s="1"/>
      <c r="AIE372" s="1"/>
      <c r="AIF372" s="1"/>
      <c r="AIG372" s="1"/>
      <c r="AIH372" s="1"/>
      <c r="AII372" s="1"/>
      <c r="AIJ372" s="1"/>
      <c r="AIK372" s="1"/>
      <c r="AIL372" s="1"/>
      <c r="AIM372" s="1"/>
      <c r="AIN372" s="1"/>
      <c r="AIO372" s="1"/>
      <c r="AIP372" s="1"/>
      <c r="AIQ372" s="1"/>
      <c r="AIR372" s="1"/>
      <c r="AIS372" s="1"/>
      <c r="AIT372" s="1"/>
      <c r="AIU372" s="1"/>
      <c r="AIV372" s="1"/>
      <c r="AIW372" s="1"/>
      <c r="AIX372" s="1"/>
      <c r="AIY372" s="1"/>
      <c r="AIZ372" s="1"/>
      <c r="AJA372" s="1"/>
      <c r="AJB372" s="1"/>
      <c r="AJC372" s="1"/>
      <c r="AJD372" s="1"/>
      <c r="AJE372" s="1"/>
      <c r="AJF372" s="1"/>
      <c r="AJG372" s="1"/>
      <c r="AJH372" s="1"/>
      <c r="AJI372" s="1"/>
      <c r="AJJ372" s="1"/>
      <c r="AJK372" s="1"/>
      <c r="AJL372" s="1"/>
      <c r="AJM372" s="1"/>
      <c r="AJN372" s="1"/>
      <c r="AJO372" s="1"/>
      <c r="AJP372" s="1"/>
      <c r="AJQ372" s="1"/>
      <c r="AJR372" s="1"/>
      <c r="AJS372" s="1"/>
      <c r="AJT372" s="1"/>
      <c r="AJU372" s="1"/>
      <c r="AJV372" s="1"/>
      <c r="AJW372" s="1"/>
      <c r="AJX372" s="1"/>
      <c r="AJY372" s="1"/>
      <c r="AJZ372" s="1"/>
      <c r="AKA372" s="1"/>
      <c r="AKB372" s="1"/>
      <c r="AKC372" s="1"/>
      <c r="AKD372" s="1"/>
      <c r="AKE372" s="1"/>
      <c r="AKF372" s="1"/>
      <c r="AKG372" s="1"/>
      <c r="AKH372" s="1"/>
      <c r="AKI372" s="1"/>
      <c r="AKJ372" s="1"/>
      <c r="AKK372" s="1"/>
      <c r="AKL372" s="1"/>
      <c r="AKM372" s="1"/>
      <c r="AKN372" s="1"/>
      <c r="AKO372" s="1"/>
      <c r="AKP372" s="1"/>
      <c r="AKQ372" s="1"/>
      <c r="AKR372" s="1"/>
      <c r="AKS372" s="1"/>
      <c r="AKT372" s="1"/>
      <c r="AKU372" s="1"/>
      <c r="AKV372" s="1"/>
      <c r="AKW372" s="1"/>
      <c r="AKX372" s="1"/>
      <c r="AKY372" s="1"/>
      <c r="AKZ372" s="1"/>
      <c r="ALA372" s="1"/>
      <c r="ALB372" s="1"/>
      <c r="ALC372" s="1"/>
      <c r="ALD372" s="1"/>
      <c r="ALE372" s="1"/>
      <c r="ALF372" s="1"/>
      <c r="ALG372" s="1"/>
      <c r="ALH372" s="1"/>
      <c r="ALI372" s="1"/>
      <c r="ALJ372" s="1"/>
      <c r="ALK372" s="1"/>
      <c r="ALL372" s="1"/>
      <c r="ALM372" s="1"/>
      <c r="ALN372" s="1"/>
      <c r="ALO372" s="1"/>
      <c r="ALP372" s="1"/>
      <c r="ALQ372" s="1"/>
      <c r="ALR372" s="1"/>
      <c r="ALS372" s="1"/>
      <c r="ALT372" s="1"/>
      <c r="ALU372" s="1"/>
      <c r="ALV372" s="1"/>
      <c r="ALW372" s="1"/>
      <c r="ALX372" s="1"/>
      <c r="ALY372" s="1"/>
      <c r="ALZ372" s="1"/>
      <c r="AMA372" s="1"/>
      <c r="AMB372" s="1"/>
      <c r="AMC372" s="1"/>
      <c r="AMD372" s="1"/>
      <c r="AME372" s="1"/>
      <c r="AMF372" s="1"/>
      <c r="AMG372" s="1"/>
      <c r="AMH372" s="1"/>
      <c r="AMI372" s="1"/>
      <c r="AMJ372" s="1"/>
      <c r="AMK372" s="1"/>
      <c r="AML372" s="1"/>
      <c r="AMM372" s="1"/>
      <c r="AMN372" s="1"/>
      <c r="AMO372" s="1"/>
      <c r="AMP372" s="1"/>
      <c r="AMQ372" s="1"/>
      <c r="AMR372" s="1"/>
      <c r="AMS372" s="1"/>
      <c r="AMT372" s="1"/>
      <c r="AMU372" s="1"/>
      <c r="AMV372" s="1"/>
      <c r="AMW372" s="1"/>
      <c r="AMX372" s="1"/>
      <c r="AMY372" s="1"/>
      <c r="AMZ372" s="1"/>
      <c r="ANA372" s="1"/>
      <c r="ANB372" s="1"/>
      <c r="ANC372" s="1"/>
      <c r="AND372" s="1"/>
      <c r="ANE372" s="1"/>
      <c r="ANF372" s="1"/>
      <c r="ANG372" s="1"/>
      <c r="ANH372" s="1"/>
      <c r="ANI372" s="1"/>
      <c r="ANJ372" s="1"/>
      <c r="ANK372" s="1"/>
      <c r="ANL372" s="1"/>
      <c r="ANM372" s="1"/>
      <c r="ANN372" s="1"/>
      <c r="ANO372" s="1"/>
      <c r="ANP372" s="1"/>
      <c r="ANQ372" s="1"/>
      <c r="ANR372" s="1"/>
      <c r="ANS372" s="1"/>
      <c r="ANT372" s="1"/>
      <c r="ANU372" s="1"/>
      <c r="ANV372" s="1"/>
      <c r="ANW372" s="1"/>
      <c r="ANX372" s="1"/>
      <c r="ANY372" s="1"/>
      <c r="ANZ372" s="1"/>
      <c r="AOA372" s="1"/>
      <c r="AOB372" s="1"/>
      <c r="AOC372" s="1"/>
      <c r="AOD372" s="1"/>
      <c r="AOE372" s="1"/>
      <c r="AOF372" s="1"/>
      <c r="AOG372" s="1"/>
      <c r="AOH372" s="1"/>
      <c r="AOI372" s="1"/>
      <c r="AOJ372" s="1"/>
      <c r="AOK372" s="1"/>
      <c r="AOL372" s="1"/>
      <c r="AOM372" s="1"/>
      <c r="AON372" s="1"/>
      <c r="AOO372" s="1"/>
      <c r="AOP372" s="1"/>
      <c r="AOQ372" s="1"/>
      <c r="AOR372" s="1"/>
      <c r="AOS372" s="1"/>
      <c r="AOT372" s="1"/>
      <c r="AOU372" s="1"/>
      <c r="AOV372" s="1"/>
      <c r="AOW372" s="1"/>
      <c r="AOX372" s="1"/>
      <c r="AOY372" s="1"/>
      <c r="AOZ372" s="1"/>
      <c r="APA372" s="1"/>
      <c r="APB372" s="1"/>
      <c r="APC372" s="1"/>
      <c r="APD372" s="1"/>
      <c r="APE372" s="1"/>
      <c r="APF372" s="1"/>
      <c r="APG372" s="1"/>
      <c r="APH372" s="1"/>
      <c r="API372" s="1"/>
      <c r="APJ372" s="1"/>
      <c r="APK372" s="1"/>
      <c r="APL372" s="1"/>
      <c r="APM372" s="1"/>
      <c r="APN372" s="1"/>
      <c r="APO372" s="1"/>
      <c r="APP372" s="1"/>
      <c r="APQ372" s="1"/>
      <c r="APR372" s="1"/>
      <c r="APS372" s="1"/>
      <c r="APT372" s="1"/>
      <c r="APU372" s="1"/>
      <c r="APV372" s="1"/>
      <c r="APW372" s="1"/>
      <c r="APX372" s="1"/>
      <c r="APY372" s="1"/>
      <c r="APZ372" s="1"/>
      <c r="AQA372" s="1"/>
      <c r="AQB372" s="1"/>
      <c r="AQC372" s="1"/>
      <c r="AQD372" s="1"/>
      <c r="AQE372" s="1"/>
      <c r="AQF372" s="1"/>
      <c r="AQG372" s="1"/>
      <c r="AQH372" s="1"/>
      <c r="AQI372" s="1"/>
      <c r="AQJ372" s="1"/>
      <c r="AQK372" s="1"/>
      <c r="AQL372" s="1"/>
      <c r="AQM372" s="1"/>
      <c r="AQN372" s="1"/>
      <c r="AQO372" s="1"/>
      <c r="AQP372" s="1"/>
      <c r="AQQ372" s="1"/>
      <c r="AQR372" s="1"/>
      <c r="AQS372" s="1"/>
      <c r="AQT372" s="1"/>
      <c r="AQU372" s="1"/>
      <c r="AQV372" s="1"/>
      <c r="AQW372" s="1"/>
      <c r="AQX372" s="1"/>
      <c r="AQY372" s="1"/>
      <c r="AQZ372" s="1"/>
      <c r="ARA372" s="1"/>
      <c r="ARB372" s="1"/>
      <c r="ARC372" s="1"/>
      <c r="ARD372" s="1"/>
      <c r="ARE372" s="1"/>
      <c r="ARF372" s="1"/>
      <c r="ARG372" s="1"/>
      <c r="ARH372" s="1"/>
      <c r="ARI372" s="1"/>
      <c r="ARJ372" s="1"/>
      <c r="ARK372" s="1"/>
      <c r="ARL372" s="1"/>
      <c r="ARM372" s="1"/>
      <c r="ARN372" s="1"/>
      <c r="ARO372" s="1"/>
      <c r="ARP372" s="1"/>
      <c r="ARQ372" s="1"/>
      <c r="ARR372" s="1"/>
      <c r="ARS372" s="1"/>
      <c r="ART372" s="1"/>
      <c r="ARU372" s="1"/>
      <c r="ARV372" s="1"/>
      <c r="ARW372" s="1"/>
      <c r="ARX372" s="1"/>
      <c r="ARY372" s="1"/>
      <c r="ARZ372" s="1"/>
      <c r="ASA372" s="1"/>
      <c r="ASB372" s="1"/>
      <c r="ASC372" s="1"/>
      <c r="ASD372" s="1"/>
      <c r="ASE372" s="1"/>
      <c r="ASF372" s="1"/>
      <c r="ASG372" s="1"/>
      <c r="ASH372" s="1"/>
      <c r="ASI372" s="1"/>
      <c r="ASJ372" s="1"/>
      <c r="ASK372" s="1"/>
      <c r="ASL372" s="1"/>
      <c r="ASM372" s="1"/>
      <c r="ASN372" s="1"/>
      <c r="ASO372" s="1"/>
      <c r="ASP372" s="1"/>
      <c r="ASQ372" s="1"/>
      <c r="ASR372" s="1"/>
      <c r="ASS372" s="1"/>
      <c r="AST372" s="1"/>
      <c r="ASU372" s="1"/>
      <c r="ASV372" s="1"/>
      <c r="ASW372" s="1"/>
      <c r="ASX372" s="1"/>
      <c r="ASY372" s="1"/>
      <c r="ASZ372" s="1"/>
      <c r="ATA372" s="1"/>
      <c r="ATB372" s="1"/>
      <c r="ATC372" s="1"/>
      <c r="ATD372" s="1"/>
      <c r="ATE372" s="1"/>
      <c r="ATF372" s="1"/>
      <c r="ATG372" s="1"/>
      <c r="ATH372" s="1"/>
      <c r="ATI372" s="1"/>
      <c r="ATJ372" s="1"/>
      <c r="ATK372" s="1"/>
      <c r="ATL372" s="1"/>
      <c r="ATM372" s="1"/>
      <c r="ATN372" s="1"/>
      <c r="ATO372" s="1"/>
      <c r="ATP372" s="1"/>
      <c r="ATQ372" s="1"/>
      <c r="ATR372" s="1"/>
      <c r="ATS372" s="1"/>
      <c r="ATT372" s="1"/>
      <c r="ATU372" s="1"/>
      <c r="ATV372" s="1"/>
      <c r="ATW372" s="1"/>
      <c r="ATX372" s="1"/>
      <c r="ATY372" s="1"/>
      <c r="ATZ372" s="1"/>
      <c r="AUA372" s="1"/>
      <c r="AUB372" s="1"/>
      <c r="AUC372" s="1"/>
      <c r="AUD372" s="1"/>
      <c r="AUE372" s="1"/>
      <c r="AUF372" s="1"/>
      <c r="AUG372" s="1"/>
      <c r="AUH372" s="1"/>
      <c r="AUI372" s="1"/>
      <c r="AUJ372" s="1"/>
      <c r="AUK372" s="1"/>
      <c r="AUL372" s="1"/>
      <c r="AUM372" s="1"/>
      <c r="AUN372" s="1"/>
      <c r="AUO372" s="1"/>
      <c r="AUP372" s="1"/>
      <c r="AUQ372" s="1"/>
      <c r="AUR372" s="1"/>
      <c r="AUS372" s="1"/>
      <c r="AUT372" s="1"/>
      <c r="AUU372" s="1"/>
      <c r="AUV372" s="1"/>
      <c r="AUW372" s="1"/>
      <c r="AUX372" s="1"/>
      <c r="AUY372" s="1"/>
      <c r="AUZ372" s="1"/>
      <c r="AVA372" s="1"/>
      <c r="AVB372" s="1"/>
      <c r="AVC372" s="1"/>
      <c r="AVD372" s="1"/>
      <c r="AVE372" s="1"/>
      <c r="AVF372" s="1"/>
      <c r="AVG372" s="1"/>
      <c r="AVH372" s="1"/>
      <c r="AVI372" s="1"/>
      <c r="AVJ372" s="1"/>
      <c r="AVK372" s="1"/>
      <c r="AVL372" s="1"/>
      <c r="AVM372" s="1"/>
      <c r="AVN372" s="1"/>
      <c r="AVO372" s="1"/>
      <c r="AVP372" s="1"/>
      <c r="AVQ372" s="1"/>
      <c r="AVR372" s="1"/>
      <c r="AVS372" s="1"/>
      <c r="AVT372" s="1"/>
      <c r="AVU372" s="1"/>
      <c r="AVV372" s="1"/>
      <c r="AVW372" s="1"/>
      <c r="AVX372" s="1"/>
      <c r="AVY372" s="1"/>
      <c r="AVZ372" s="1"/>
      <c r="AWA372" s="1"/>
      <c r="AWB372" s="1"/>
      <c r="AWC372" s="1"/>
      <c r="AWD372" s="1"/>
      <c r="AWE372" s="1"/>
      <c r="AWF372" s="1"/>
      <c r="AWG372" s="1"/>
      <c r="AWH372" s="1"/>
      <c r="AWI372" s="1"/>
      <c r="AWJ372" s="1"/>
      <c r="AWK372" s="1"/>
      <c r="AWL372" s="1"/>
      <c r="AWM372" s="1"/>
      <c r="AWN372" s="1"/>
      <c r="AWO372" s="1"/>
      <c r="AWP372" s="1"/>
      <c r="AWQ372" s="1"/>
      <c r="AWR372" s="1"/>
      <c r="AWS372" s="1"/>
      <c r="AWT372" s="1"/>
      <c r="AWU372" s="1"/>
      <c r="AWV372" s="1"/>
      <c r="AWW372" s="1"/>
      <c r="AWX372" s="1"/>
      <c r="AWY372" s="1"/>
      <c r="AWZ372" s="1"/>
      <c r="AXA372" s="1"/>
      <c r="AXB372" s="1"/>
      <c r="AXC372" s="1"/>
      <c r="AXD372" s="1"/>
      <c r="AXE372" s="1"/>
      <c r="AXF372" s="1"/>
      <c r="AXG372" s="1"/>
      <c r="AXH372" s="1"/>
      <c r="AXI372" s="1"/>
      <c r="AXJ372" s="1"/>
      <c r="AXK372" s="1"/>
      <c r="AXL372" s="1"/>
      <c r="AXM372" s="1"/>
      <c r="AXN372" s="1"/>
      <c r="AXO372" s="1"/>
      <c r="AXP372" s="1"/>
      <c r="AXQ372" s="1"/>
      <c r="AXR372" s="1"/>
      <c r="AXS372" s="1"/>
      <c r="AXT372" s="1"/>
      <c r="AXU372" s="1"/>
      <c r="AXV372" s="1"/>
      <c r="AXW372" s="1"/>
      <c r="AXX372" s="1"/>
      <c r="AXY372" s="1"/>
      <c r="AXZ372" s="1"/>
      <c r="AYA372" s="1"/>
      <c r="AYB372" s="1"/>
      <c r="AYC372" s="1"/>
      <c r="AYD372" s="1"/>
      <c r="AYE372" s="1"/>
      <c r="AYF372" s="1"/>
      <c r="AYG372" s="1"/>
      <c r="AYH372" s="1"/>
      <c r="AYI372" s="1"/>
      <c r="AYJ372" s="1"/>
      <c r="AYK372" s="1"/>
      <c r="AYL372" s="1"/>
      <c r="AYM372" s="1"/>
      <c r="AYN372" s="1"/>
      <c r="AYO372" s="1"/>
      <c r="AYP372" s="1"/>
      <c r="AYQ372" s="1"/>
      <c r="AYR372" s="1"/>
      <c r="AYS372" s="1"/>
      <c r="AYT372" s="1"/>
      <c r="AYU372" s="1"/>
      <c r="AYV372" s="1"/>
      <c r="AYW372" s="1"/>
      <c r="AYX372" s="1"/>
      <c r="AYY372" s="1"/>
      <c r="AYZ372" s="1"/>
      <c r="AZA372" s="1"/>
      <c r="AZB372" s="1"/>
      <c r="AZC372" s="1"/>
      <c r="AZD372" s="1"/>
      <c r="AZE372" s="1"/>
      <c r="AZF372" s="1"/>
      <c r="AZG372" s="1"/>
      <c r="AZH372" s="1"/>
      <c r="AZI372" s="1"/>
      <c r="AZJ372" s="1"/>
      <c r="AZK372" s="1"/>
      <c r="AZL372" s="1"/>
      <c r="AZM372" s="1"/>
      <c r="AZN372" s="1"/>
      <c r="AZO372" s="1"/>
      <c r="AZP372" s="1"/>
      <c r="AZQ372" s="1"/>
      <c r="AZR372" s="1"/>
      <c r="AZS372" s="1"/>
      <c r="AZT372" s="1"/>
      <c r="AZU372" s="1"/>
      <c r="AZV372" s="1"/>
      <c r="AZW372" s="1"/>
      <c r="AZX372" s="1"/>
      <c r="AZY372" s="1"/>
      <c r="AZZ372" s="1"/>
      <c r="BAA372" s="1"/>
      <c r="BAB372" s="1"/>
      <c r="BAC372" s="1"/>
      <c r="BAD372" s="1"/>
      <c r="BAE372" s="1"/>
      <c r="BAF372" s="1"/>
      <c r="BAG372" s="1"/>
      <c r="BAH372" s="1"/>
      <c r="BAI372" s="1"/>
      <c r="BAJ372" s="1"/>
      <c r="BAK372" s="1"/>
      <c r="BAL372" s="1"/>
      <c r="BAM372" s="1"/>
      <c r="BAN372" s="1"/>
      <c r="BAO372" s="1"/>
      <c r="BAP372" s="1"/>
      <c r="BAQ372" s="1"/>
      <c r="BAR372" s="1"/>
      <c r="BAS372" s="1"/>
      <c r="BAT372" s="1"/>
      <c r="BAU372" s="1"/>
      <c r="BAV372" s="1"/>
      <c r="BAW372" s="1"/>
      <c r="BAX372" s="1"/>
      <c r="BAY372" s="1"/>
      <c r="BAZ372" s="1"/>
      <c r="BBA372" s="1"/>
      <c r="BBB372" s="1"/>
      <c r="BBC372" s="1"/>
      <c r="BBD372" s="1"/>
      <c r="BBE372" s="1"/>
      <c r="BBF372" s="1"/>
      <c r="BBG372" s="1"/>
      <c r="BBH372" s="1"/>
      <c r="BBI372" s="1"/>
      <c r="BBJ372" s="1"/>
      <c r="BBK372" s="1"/>
      <c r="BBL372" s="1"/>
      <c r="BBM372" s="1"/>
      <c r="BBN372" s="1"/>
      <c r="BBO372" s="1"/>
      <c r="BBP372" s="1"/>
      <c r="BBQ372" s="1"/>
      <c r="BBR372" s="1"/>
      <c r="BBS372" s="1"/>
      <c r="BBT372" s="1"/>
      <c r="BBU372" s="1"/>
      <c r="BBV372" s="1"/>
      <c r="BBW372" s="1"/>
      <c r="BBX372" s="1"/>
      <c r="BBY372" s="1"/>
      <c r="BBZ372" s="1"/>
      <c r="BCA372" s="1"/>
      <c r="BCB372" s="1"/>
      <c r="BCC372" s="1"/>
      <c r="BCD372" s="1"/>
      <c r="BCE372" s="1"/>
      <c r="BCF372" s="1"/>
      <c r="BCG372" s="1"/>
      <c r="BCH372" s="1"/>
      <c r="BCI372" s="1"/>
      <c r="BCJ372" s="1"/>
      <c r="BCK372" s="1"/>
      <c r="BCL372" s="1"/>
      <c r="BCM372" s="1"/>
      <c r="BCN372" s="1"/>
      <c r="BCO372" s="1"/>
      <c r="BCP372" s="1"/>
      <c r="BCQ372" s="1"/>
      <c r="BCR372" s="1"/>
      <c r="BCS372" s="1"/>
      <c r="BCT372" s="1"/>
      <c r="BCU372" s="1"/>
      <c r="BCV372" s="1"/>
      <c r="BCW372" s="1"/>
      <c r="BCX372" s="1"/>
      <c r="BCY372" s="1"/>
      <c r="BCZ372" s="1"/>
      <c r="BDA372" s="1"/>
      <c r="BDB372" s="1"/>
      <c r="BDC372" s="1"/>
      <c r="BDD372" s="1"/>
      <c r="BDE372" s="1"/>
      <c r="BDF372" s="1"/>
      <c r="BDG372" s="1"/>
      <c r="BDH372" s="1"/>
      <c r="BDI372" s="1"/>
      <c r="BDJ372" s="1"/>
      <c r="BDK372" s="1"/>
      <c r="BDL372" s="1"/>
    </row>
    <row r="373" spans="1:1468" s="10" customFormat="1" x14ac:dyDescent="0.2">
      <c r="B373" s="37"/>
      <c r="E373" s="2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  <c r="AFO373" s="1"/>
      <c r="AFP373" s="1"/>
      <c r="AFQ373" s="1"/>
      <c r="AFR373" s="1"/>
      <c r="AFS373" s="1"/>
      <c r="AFT373" s="1"/>
      <c r="AFU373" s="1"/>
      <c r="AFV373" s="1"/>
      <c r="AFW373" s="1"/>
      <c r="AFX373" s="1"/>
      <c r="AFY373" s="1"/>
      <c r="AFZ373" s="1"/>
      <c r="AGA373" s="1"/>
      <c r="AGB373" s="1"/>
      <c r="AGC373" s="1"/>
      <c r="AGD373" s="1"/>
      <c r="AGE373" s="1"/>
      <c r="AGF373" s="1"/>
      <c r="AGG373" s="1"/>
      <c r="AGH373" s="1"/>
      <c r="AGI373" s="1"/>
      <c r="AGJ373" s="1"/>
      <c r="AGK373" s="1"/>
      <c r="AGL373" s="1"/>
      <c r="AGM373" s="1"/>
      <c r="AGN373" s="1"/>
      <c r="AGO373" s="1"/>
      <c r="AGP373" s="1"/>
      <c r="AGQ373" s="1"/>
      <c r="AGR373" s="1"/>
      <c r="AGS373" s="1"/>
      <c r="AGT373" s="1"/>
      <c r="AGU373" s="1"/>
      <c r="AGV373" s="1"/>
      <c r="AGW373" s="1"/>
      <c r="AGX373" s="1"/>
      <c r="AGY373" s="1"/>
      <c r="AGZ373" s="1"/>
      <c r="AHA373" s="1"/>
      <c r="AHB373" s="1"/>
      <c r="AHC373" s="1"/>
      <c r="AHD373" s="1"/>
      <c r="AHE373" s="1"/>
      <c r="AHF373" s="1"/>
      <c r="AHG373" s="1"/>
      <c r="AHH373" s="1"/>
      <c r="AHI373" s="1"/>
      <c r="AHJ373" s="1"/>
      <c r="AHK373" s="1"/>
      <c r="AHL373" s="1"/>
      <c r="AHM373" s="1"/>
      <c r="AHN373" s="1"/>
      <c r="AHO373" s="1"/>
      <c r="AHP373" s="1"/>
      <c r="AHQ373" s="1"/>
      <c r="AHR373" s="1"/>
      <c r="AHS373" s="1"/>
      <c r="AHT373" s="1"/>
      <c r="AHU373" s="1"/>
      <c r="AHV373" s="1"/>
      <c r="AHW373" s="1"/>
      <c r="AHX373" s="1"/>
      <c r="AHY373" s="1"/>
      <c r="AHZ373" s="1"/>
      <c r="AIA373" s="1"/>
      <c r="AIB373" s="1"/>
      <c r="AIC373" s="1"/>
      <c r="AID373" s="1"/>
      <c r="AIE373" s="1"/>
      <c r="AIF373" s="1"/>
      <c r="AIG373" s="1"/>
      <c r="AIH373" s="1"/>
      <c r="AII373" s="1"/>
      <c r="AIJ373" s="1"/>
      <c r="AIK373" s="1"/>
      <c r="AIL373" s="1"/>
      <c r="AIM373" s="1"/>
      <c r="AIN373" s="1"/>
      <c r="AIO373" s="1"/>
      <c r="AIP373" s="1"/>
      <c r="AIQ373" s="1"/>
      <c r="AIR373" s="1"/>
      <c r="AIS373" s="1"/>
      <c r="AIT373" s="1"/>
      <c r="AIU373" s="1"/>
      <c r="AIV373" s="1"/>
      <c r="AIW373" s="1"/>
      <c r="AIX373" s="1"/>
      <c r="AIY373" s="1"/>
      <c r="AIZ373" s="1"/>
      <c r="AJA373" s="1"/>
      <c r="AJB373" s="1"/>
      <c r="AJC373" s="1"/>
      <c r="AJD373" s="1"/>
      <c r="AJE373" s="1"/>
      <c r="AJF373" s="1"/>
      <c r="AJG373" s="1"/>
      <c r="AJH373" s="1"/>
      <c r="AJI373" s="1"/>
      <c r="AJJ373" s="1"/>
      <c r="AJK373" s="1"/>
      <c r="AJL373" s="1"/>
      <c r="AJM373" s="1"/>
      <c r="AJN373" s="1"/>
      <c r="AJO373" s="1"/>
      <c r="AJP373" s="1"/>
      <c r="AJQ373" s="1"/>
      <c r="AJR373" s="1"/>
      <c r="AJS373" s="1"/>
      <c r="AJT373" s="1"/>
      <c r="AJU373" s="1"/>
      <c r="AJV373" s="1"/>
      <c r="AJW373" s="1"/>
      <c r="AJX373" s="1"/>
      <c r="AJY373" s="1"/>
      <c r="AJZ373" s="1"/>
      <c r="AKA373" s="1"/>
      <c r="AKB373" s="1"/>
      <c r="AKC373" s="1"/>
      <c r="AKD373" s="1"/>
      <c r="AKE373" s="1"/>
      <c r="AKF373" s="1"/>
      <c r="AKG373" s="1"/>
      <c r="AKH373" s="1"/>
      <c r="AKI373" s="1"/>
      <c r="AKJ373" s="1"/>
      <c r="AKK373" s="1"/>
      <c r="AKL373" s="1"/>
      <c r="AKM373" s="1"/>
      <c r="AKN373" s="1"/>
      <c r="AKO373" s="1"/>
      <c r="AKP373" s="1"/>
      <c r="AKQ373" s="1"/>
      <c r="AKR373" s="1"/>
      <c r="AKS373" s="1"/>
      <c r="AKT373" s="1"/>
      <c r="AKU373" s="1"/>
      <c r="AKV373" s="1"/>
      <c r="AKW373" s="1"/>
      <c r="AKX373" s="1"/>
      <c r="AKY373" s="1"/>
      <c r="AKZ373" s="1"/>
      <c r="ALA373" s="1"/>
      <c r="ALB373" s="1"/>
      <c r="ALC373" s="1"/>
      <c r="ALD373" s="1"/>
      <c r="ALE373" s="1"/>
      <c r="ALF373" s="1"/>
      <c r="ALG373" s="1"/>
      <c r="ALH373" s="1"/>
      <c r="ALI373" s="1"/>
      <c r="ALJ373" s="1"/>
      <c r="ALK373" s="1"/>
      <c r="ALL373" s="1"/>
      <c r="ALM373" s="1"/>
      <c r="ALN373" s="1"/>
      <c r="ALO373" s="1"/>
      <c r="ALP373" s="1"/>
      <c r="ALQ373" s="1"/>
      <c r="ALR373" s="1"/>
      <c r="ALS373" s="1"/>
      <c r="ALT373" s="1"/>
      <c r="ALU373" s="1"/>
      <c r="ALV373" s="1"/>
      <c r="ALW373" s="1"/>
      <c r="ALX373" s="1"/>
      <c r="ALY373" s="1"/>
      <c r="ALZ373" s="1"/>
      <c r="AMA373" s="1"/>
      <c r="AMB373" s="1"/>
      <c r="AMC373" s="1"/>
      <c r="AMD373" s="1"/>
      <c r="AME373" s="1"/>
      <c r="AMF373" s="1"/>
      <c r="AMG373" s="1"/>
      <c r="AMH373" s="1"/>
      <c r="AMI373" s="1"/>
      <c r="AMJ373" s="1"/>
      <c r="AMK373" s="1"/>
      <c r="AML373" s="1"/>
      <c r="AMM373" s="1"/>
      <c r="AMN373" s="1"/>
      <c r="AMO373" s="1"/>
      <c r="AMP373" s="1"/>
      <c r="AMQ373" s="1"/>
      <c r="AMR373" s="1"/>
      <c r="AMS373" s="1"/>
      <c r="AMT373" s="1"/>
      <c r="AMU373" s="1"/>
      <c r="AMV373" s="1"/>
      <c r="AMW373" s="1"/>
      <c r="AMX373" s="1"/>
      <c r="AMY373" s="1"/>
      <c r="AMZ373" s="1"/>
      <c r="ANA373" s="1"/>
      <c r="ANB373" s="1"/>
      <c r="ANC373" s="1"/>
      <c r="AND373" s="1"/>
      <c r="ANE373" s="1"/>
      <c r="ANF373" s="1"/>
      <c r="ANG373" s="1"/>
      <c r="ANH373" s="1"/>
      <c r="ANI373" s="1"/>
      <c r="ANJ373" s="1"/>
      <c r="ANK373" s="1"/>
      <c r="ANL373" s="1"/>
      <c r="ANM373" s="1"/>
      <c r="ANN373" s="1"/>
      <c r="ANO373" s="1"/>
      <c r="ANP373" s="1"/>
      <c r="ANQ373" s="1"/>
      <c r="ANR373" s="1"/>
      <c r="ANS373" s="1"/>
      <c r="ANT373" s="1"/>
      <c r="ANU373" s="1"/>
      <c r="ANV373" s="1"/>
      <c r="ANW373" s="1"/>
      <c r="ANX373" s="1"/>
      <c r="ANY373" s="1"/>
      <c r="ANZ373" s="1"/>
      <c r="AOA373" s="1"/>
      <c r="AOB373" s="1"/>
      <c r="AOC373" s="1"/>
      <c r="AOD373" s="1"/>
      <c r="AOE373" s="1"/>
      <c r="AOF373" s="1"/>
      <c r="AOG373" s="1"/>
      <c r="AOH373" s="1"/>
      <c r="AOI373" s="1"/>
      <c r="AOJ373" s="1"/>
      <c r="AOK373" s="1"/>
      <c r="AOL373" s="1"/>
      <c r="AOM373" s="1"/>
      <c r="AON373" s="1"/>
      <c r="AOO373" s="1"/>
      <c r="AOP373" s="1"/>
      <c r="AOQ373" s="1"/>
      <c r="AOR373" s="1"/>
      <c r="AOS373" s="1"/>
      <c r="AOT373" s="1"/>
      <c r="AOU373" s="1"/>
      <c r="AOV373" s="1"/>
      <c r="AOW373" s="1"/>
      <c r="AOX373" s="1"/>
      <c r="AOY373" s="1"/>
      <c r="AOZ373" s="1"/>
      <c r="APA373" s="1"/>
      <c r="APB373" s="1"/>
      <c r="APC373" s="1"/>
      <c r="APD373" s="1"/>
      <c r="APE373" s="1"/>
      <c r="APF373" s="1"/>
      <c r="APG373" s="1"/>
      <c r="APH373" s="1"/>
      <c r="API373" s="1"/>
      <c r="APJ373" s="1"/>
      <c r="APK373" s="1"/>
      <c r="APL373" s="1"/>
      <c r="APM373" s="1"/>
      <c r="APN373" s="1"/>
      <c r="APO373" s="1"/>
      <c r="APP373" s="1"/>
      <c r="APQ373" s="1"/>
      <c r="APR373" s="1"/>
      <c r="APS373" s="1"/>
      <c r="APT373" s="1"/>
      <c r="APU373" s="1"/>
      <c r="APV373" s="1"/>
      <c r="APW373" s="1"/>
      <c r="APX373" s="1"/>
      <c r="APY373" s="1"/>
      <c r="APZ373" s="1"/>
      <c r="AQA373" s="1"/>
      <c r="AQB373" s="1"/>
      <c r="AQC373" s="1"/>
      <c r="AQD373" s="1"/>
      <c r="AQE373" s="1"/>
      <c r="AQF373" s="1"/>
      <c r="AQG373" s="1"/>
      <c r="AQH373" s="1"/>
      <c r="AQI373" s="1"/>
      <c r="AQJ373" s="1"/>
      <c r="AQK373" s="1"/>
      <c r="AQL373" s="1"/>
      <c r="AQM373" s="1"/>
      <c r="AQN373" s="1"/>
      <c r="AQO373" s="1"/>
      <c r="AQP373" s="1"/>
      <c r="AQQ373" s="1"/>
      <c r="AQR373" s="1"/>
      <c r="AQS373" s="1"/>
      <c r="AQT373" s="1"/>
      <c r="AQU373" s="1"/>
      <c r="AQV373" s="1"/>
      <c r="AQW373" s="1"/>
      <c r="AQX373" s="1"/>
      <c r="AQY373" s="1"/>
      <c r="AQZ373" s="1"/>
      <c r="ARA373" s="1"/>
      <c r="ARB373" s="1"/>
      <c r="ARC373" s="1"/>
      <c r="ARD373" s="1"/>
      <c r="ARE373" s="1"/>
      <c r="ARF373" s="1"/>
      <c r="ARG373" s="1"/>
      <c r="ARH373" s="1"/>
      <c r="ARI373" s="1"/>
      <c r="ARJ373" s="1"/>
      <c r="ARK373" s="1"/>
      <c r="ARL373" s="1"/>
      <c r="ARM373" s="1"/>
      <c r="ARN373" s="1"/>
      <c r="ARO373" s="1"/>
      <c r="ARP373" s="1"/>
      <c r="ARQ373" s="1"/>
      <c r="ARR373" s="1"/>
      <c r="ARS373" s="1"/>
      <c r="ART373" s="1"/>
      <c r="ARU373" s="1"/>
      <c r="ARV373" s="1"/>
      <c r="ARW373" s="1"/>
      <c r="ARX373" s="1"/>
      <c r="ARY373" s="1"/>
      <c r="ARZ373" s="1"/>
      <c r="ASA373" s="1"/>
      <c r="ASB373" s="1"/>
      <c r="ASC373" s="1"/>
      <c r="ASD373" s="1"/>
      <c r="ASE373" s="1"/>
      <c r="ASF373" s="1"/>
      <c r="ASG373" s="1"/>
      <c r="ASH373" s="1"/>
      <c r="ASI373" s="1"/>
      <c r="ASJ373" s="1"/>
      <c r="ASK373" s="1"/>
      <c r="ASL373" s="1"/>
      <c r="ASM373" s="1"/>
      <c r="ASN373" s="1"/>
      <c r="ASO373" s="1"/>
      <c r="ASP373" s="1"/>
      <c r="ASQ373" s="1"/>
      <c r="ASR373" s="1"/>
      <c r="ASS373" s="1"/>
      <c r="AST373" s="1"/>
      <c r="ASU373" s="1"/>
      <c r="ASV373" s="1"/>
      <c r="ASW373" s="1"/>
      <c r="ASX373" s="1"/>
      <c r="ASY373" s="1"/>
      <c r="ASZ373" s="1"/>
      <c r="ATA373" s="1"/>
      <c r="ATB373" s="1"/>
      <c r="ATC373" s="1"/>
      <c r="ATD373" s="1"/>
      <c r="ATE373" s="1"/>
      <c r="ATF373" s="1"/>
      <c r="ATG373" s="1"/>
      <c r="ATH373" s="1"/>
      <c r="ATI373" s="1"/>
      <c r="ATJ373" s="1"/>
      <c r="ATK373" s="1"/>
      <c r="ATL373" s="1"/>
      <c r="ATM373" s="1"/>
      <c r="ATN373" s="1"/>
      <c r="ATO373" s="1"/>
      <c r="ATP373" s="1"/>
      <c r="ATQ373" s="1"/>
      <c r="ATR373" s="1"/>
      <c r="ATS373" s="1"/>
      <c r="ATT373" s="1"/>
      <c r="ATU373" s="1"/>
      <c r="ATV373" s="1"/>
      <c r="ATW373" s="1"/>
      <c r="ATX373" s="1"/>
      <c r="ATY373" s="1"/>
      <c r="ATZ373" s="1"/>
      <c r="AUA373" s="1"/>
      <c r="AUB373" s="1"/>
      <c r="AUC373" s="1"/>
      <c r="AUD373" s="1"/>
      <c r="AUE373" s="1"/>
      <c r="AUF373" s="1"/>
      <c r="AUG373" s="1"/>
      <c r="AUH373" s="1"/>
      <c r="AUI373" s="1"/>
      <c r="AUJ373" s="1"/>
      <c r="AUK373" s="1"/>
      <c r="AUL373" s="1"/>
      <c r="AUM373" s="1"/>
      <c r="AUN373" s="1"/>
      <c r="AUO373" s="1"/>
      <c r="AUP373" s="1"/>
      <c r="AUQ373" s="1"/>
      <c r="AUR373" s="1"/>
      <c r="AUS373" s="1"/>
      <c r="AUT373" s="1"/>
      <c r="AUU373" s="1"/>
      <c r="AUV373" s="1"/>
      <c r="AUW373" s="1"/>
      <c r="AUX373" s="1"/>
      <c r="AUY373" s="1"/>
      <c r="AUZ373" s="1"/>
      <c r="AVA373" s="1"/>
      <c r="AVB373" s="1"/>
      <c r="AVC373" s="1"/>
      <c r="AVD373" s="1"/>
      <c r="AVE373" s="1"/>
      <c r="AVF373" s="1"/>
      <c r="AVG373" s="1"/>
      <c r="AVH373" s="1"/>
      <c r="AVI373" s="1"/>
      <c r="AVJ373" s="1"/>
      <c r="AVK373" s="1"/>
      <c r="AVL373" s="1"/>
      <c r="AVM373" s="1"/>
      <c r="AVN373" s="1"/>
      <c r="AVO373" s="1"/>
      <c r="AVP373" s="1"/>
      <c r="AVQ373" s="1"/>
      <c r="AVR373" s="1"/>
      <c r="AVS373" s="1"/>
      <c r="AVT373" s="1"/>
      <c r="AVU373" s="1"/>
      <c r="AVV373" s="1"/>
      <c r="AVW373" s="1"/>
      <c r="AVX373" s="1"/>
      <c r="AVY373" s="1"/>
      <c r="AVZ373" s="1"/>
      <c r="AWA373" s="1"/>
      <c r="AWB373" s="1"/>
      <c r="AWC373" s="1"/>
      <c r="AWD373" s="1"/>
      <c r="AWE373" s="1"/>
      <c r="AWF373" s="1"/>
      <c r="AWG373" s="1"/>
      <c r="AWH373" s="1"/>
      <c r="AWI373" s="1"/>
      <c r="AWJ373" s="1"/>
      <c r="AWK373" s="1"/>
      <c r="AWL373" s="1"/>
      <c r="AWM373" s="1"/>
      <c r="AWN373" s="1"/>
      <c r="AWO373" s="1"/>
      <c r="AWP373" s="1"/>
      <c r="AWQ373" s="1"/>
      <c r="AWR373" s="1"/>
      <c r="AWS373" s="1"/>
      <c r="AWT373" s="1"/>
      <c r="AWU373" s="1"/>
      <c r="AWV373" s="1"/>
      <c r="AWW373" s="1"/>
      <c r="AWX373" s="1"/>
      <c r="AWY373" s="1"/>
      <c r="AWZ373" s="1"/>
      <c r="AXA373" s="1"/>
      <c r="AXB373" s="1"/>
      <c r="AXC373" s="1"/>
      <c r="AXD373" s="1"/>
      <c r="AXE373" s="1"/>
      <c r="AXF373" s="1"/>
      <c r="AXG373" s="1"/>
      <c r="AXH373" s="1"/>
      <c r="AXI373" s="1"/>
      <c r="AXJ373" s="1"/>
      <c r="AXK373" s="1"/>
      <c r="AXL373" s="1"/>
      <c r="AXM373" s="1"/>
      <c r="AXN373" s="1"/>
      <c r="AXO373" s="1"/>
      <c r="AXP373" s="1"/>
      <c r="AXQ373" s="1"/>
      <c r="AXR373" s="1"/>
      <c r="AXS373" s="1"/>
      <c r="AXT373" s="1"/>
      <c r="AXU373" s="1"/>
      <c r="AXV373" s="1"/>
      <c r="AXW373" s="1"/>
      <c r="AXX373" s="1"/>
      <c r="AXY373" s="1"/>
      <c r="AXZ373" s="1"/>
      <c r="AYA373" s="1"/>
      <c r="AYB373" s="1"/>
      <c r="AYC373" s="1"/>
      <c r="AYD373" s="1"/>
      <c r="AYE373" s="1"/>
      <c r="AYF373" s="1"/>
      <c r="AYG373" s="1"/>
      <c r="AYH373" s="1"/>
      <c r="AYI373" s="1"/>
      <c r="AYJ373" s="1"/>
      <c r="AYK373" s="1"/>
      <c r="AYL373" s="1"/>
      <c r="AYM373" s="1"/>
      <c r="AYN373" s="1"/>
      <c r="AYO373" s="1"/>
      <c r="AYP373" s="1"/>
      <c r="AYQ373" s="1"/>
      <c r="AYR373" s="1"/>
      <c r="AYS373" s="1"/>
      <c r="AYT373" s="1"/>
      <c r="AYU373" s="1"/>
      <c r="AYV373" s="1"/>
      <c r="AYW373" s="1"/>
      <c r="AYX373" s="1"/>
      <c r="AYY373" s="1"/>
      <c r="AYZ373" s="1"/>
      <c r="AZA373" s="1"/>
      <c r="AZB373" s="1"/>
      <c r="AZC373" s="1"/>
      <c r="AZD373" s="1"/>
      <c r="AZE373" s="1"/>
      <c r="AZF373" s="1"/>
      <c r="AZG373" s="1"/>
      <c r="AZH373" s="1"/>
      <c r="AZI373" s="1"/>
      <c r="AZJ373" s="1"/>
      <c r="AZK373" s="1"/>
      <c r="AZL373" s="1"/>
      <c r="AZM373" s="1"/>
      <c r="AZN373" s="1"/>
      <c r="AZO373" s="1"/>
      <c r="AZP373" s="1"/>
      <c r="AZQ373" s="1"/>
      <c r="AZR373" s="1"/>
      <c r="AZS373" s="1"/>
      <c r="AZT373" s="1"/>
      <c r="AZU373" s="1"/>
      <c r="AZV373" s="1"/>
      <c r="AZW373" s="1"/>
      <c r="AZX373" s="1"/>
      <c r="AZY373" s="1"/>
      <c r="AZZ373" s="1"/>
      <c r="BAA373" s="1"/>
      <c r="BAB373" s="1"/>
      <c r="BAC373" s="1"/>
      <c r="BAD373" s="1"/>
      <c r="BAE373" s="1"/>
      <c r="BAF373" s="1"/>
      <c r="BAG373" s="1"/>
      <c r="BAH373" s="1"/>
      <c r="BAI373" s="1"/>
      <c r="BAJ373" s="1"/>
      <c r="BAK373" s="1"/>
      <c r="BAL373" s="1"/>
      <c r="BAM373" s="1"/>
      <c r="BAN373" s="1"/>
      <c r="BAO373" s="1"/>
      <c r="BAP373" s="1"/>
      <c r="BAQ373" s="1"/>
      <c r="BAR373" s="1"/>
      <c r="BAS373" s="1"/>
      <c r="BAT373" s="1"/>
      <c r="BAU373" s="1"/>
      <c r="BAV373" s="1"/>
      <c r="BAW373" s="1"/>
      <c r="BAX373" s="1"/>
      <c r="BAY373" s="1"/>
      <c r="BAZ373" s="1"/>
      <c r="BBA373" s="1"/>
      <c r="BBB373" s="1"/>
      <c r="BBC373" s="1"/>
      <c r="BBD373" s="1"/>
      <c r="BBE373" s="1"/>
      <c r="BBF373" s="1"/>
      <c r="BBG373" s="1"/>
      <c r="BBH373" s="1"/>
      <c r="BBI373" s="1"/>
      <c r="BBJ373" s="1"/>
      <c r="BBK373" s="1"/>
      <c r="BBL373" s="1"/>
      <c r="BBM373" s="1"/>
      <c r="BBN373" s="1"/>
      <c r="BBO373" s="1"/>
      <c r="BBP373" s="1"/>
      <c r="BBQ373" s="1"/>
      <c r="BBR373" s="1"/>
      <c r="BBS373" s="1"/>
      <c r="BBT373" s="1"/>
      <c r="BBU373" s="1"/>
      <c r="BBV373" s="1"/>
      <c r="BBW373" s="1"/>
      <c r="BBX373" s="1"/>
      <c r="BBY373" s="1"/>
      <c r="BBZ373" s="1"/>
      <c r="BCA373" s="1"/>
      <c r="BCB373" s="1"/>
      <c r="BCC373" s="1"/>
      <c r="BCD373" s="1"/>
      <c r="BCE373" s="1"/>
      <c r="BCF373" s="1"/>
      <c r="BCG373" s="1"/>
      <c r="BCH373" s="1"/>
      <c r="BCI373" s="1"/>
      <c r="BCJ373" s="1"/>
      <c r="BCK373" s="1"/>
      <c r="BCL373" s="1"/>
      <c r="BCM373" s="1"/>
      <c r="BCN373" s="1"/>
      <c r="BCO373" s="1"/>
      <c r="BCP373" s="1"/>
      <c r="BCQ373" s="1"/>
      <c r="BCR373" s="1"/>
      <c r="BCS373" s="1"/>
      <c r="BCT373" s="1"/>
      <c r="BCU373" s="1"/>
      <c r="BCV373" s="1"/>
      <c r="BCW373" s="1"/>
      <c r="BCX373" s="1"/>
      <c r="BCY373" s="1"/>
      <c r="BCZ373" s="1"/>
      <c r="BDA373" s="1"/>
      <c r="BDB373" s="1"/>
      <c r="BDC373" s="1"/>
      <c r="BDD373" s="1"/>
      <c r="BDE373" s="1"/>
      <c r="BDF373" s="1"/>
      <c r="BDG373" s="1"/>
      <c r="BDH373" s="1"/>
      <c r="BDI373" s="1"/>
      <c r="BDJ373" s="1"/>
      <c r="BDK373" s="1"/>
      <c r="BDL373" s="1"/>
    </row>
    <row r="374" spans="1:1468" s="10" customFormat="1" x14ac:dyDescent="0.2">
      <c r="B374" s="10" t="s">
        <v>42</v>
      </c>
      <c r="C374" s="10">
        <v>2000</v>
      </c>
      <c r="E374" s="2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  <c r="AFO374" s="1"/>
      <c r="AFP374" s="1"/>
      <c r="AFQ374" s="1"/>
      <c r="AFR374" s="1"/>
      <c r="AFS374" s="1"/>
      <c r="AFT374" s="1"/>
      <c r="AFU374" s="1"/>
      <c r="AFV374" s="1"/>
      <c r="AFW374" s="1"/>
      <c r="AFX374" s="1"/>
      <c r="AFY374" s="1"/>
      <c r="AFZ374" s="1"/>
      <c r="AGA374" s="1"/>
      <c r="AGB374" s="1"/>
      <c r="AGC374" s="1"/>
      <c r="AGD374" s="1"/>
      <c r="AGE374" s="1"/>
      <c r="AGF374" s="1"/>
      <c r="AGG374" s="1"/>
      <c r="AGH374" s="1"/>
      <c r="AGI374" s="1"/>
      <c r="AGJ374" s="1"/>
      <c r="AGK374" s="1"/>
      <c r="AGL374" s="1"/>
      <c r="AGM374" s="1"/>
      <c r="AGN374" s="1"/>
      <c r="AGO374" s="1"/>
      <c r="AGP374" s="1"/>
      <c r="AGQ374" s="1"/>
      <c r="AGR374" s="1"/>
      <c r="AGS374" s="1"/>
      <c r="AGT374" s="1"/>
      <c r="AGU374" s="1"/>
      <c r="AGV374" s="1"/>
      <c r="AGW374" s="1"/>
      <c r="AGX374" s="1"/>
      <c r="AGY374" s="1"/>
      <c r="AGZ374" s="1"/>
      <c r="AHA374" s="1"/>
      <c r="AHB374" s="1"/>
      <c r="AHC374" s="1"/>
      <c r="AHD374" s="1"/>
      <c r="AHE374" s="1"/>
      <c r="AHF374" s="1"/>
      <c r="AHG374" s="1"/>
      <c r="AHH374" s="1"/>
      <c r="AHI374" s="1"/>
      <c r="AHJ374" s="1"/>
      <c r="AHK374" s="1"/>
      <c r="AHL374" s="1"/>
      <c r="AHM374" s="1"/>
      <c r="AHN374" s="1"/>
      <c r="AHO374" s="1"/>
      <c r="AHP374" s="1"/>
      <c r="AHQ374" s="1"/>
      <c r="AHR374" s="1"/>
      <c r="AHS374" s="1"/>
      <c r="AHT374" s="1"/>
      <c r="AHU374" s="1"/>
      <c r="AHV374" s="1"/>
      <c r="AHW374" s="1"/>
      <c r="AHX374" s="1"/>
      <c r="AHY374" s="1"/>
      <c r="AHZ374" s="1"/>
      <c r="AIA374" s="1"/>
      <c r="AIB374" s="1"/>
      <c r="AIC374" s="1"/>
      <c r="AID374" s="1"/>
      <c r="AIE374" s="1"/>
      <c r="AIF374" s="1"/>
      <c r="AIG374" s="1"/>
      <c r="AIH374" s="1"/>
      <c r="AII374" s="1"/>
      <c r="AIJ374" s="1"/>
      <c r="AIK374" s="1"/>
      <c r="AIL374" s="1"/>
      <c r="AIM374" s="1"/>
      <c r="AIN374" s="1"/>
      <c r="AIO374" s="1"/>
      <c r="AIP374" s="1"/>
      <c r="AIQ374" s="1"/>
      <c r="AIR374" s="1"/>
      <c r="AIS374" s="1"/>
      <c r="AIT374" s="1"/>
      <c r="AIU374" s="1"/>
      <c r="AIV374" s="1"/>
      <c r="AIW374" s="1"/>
      <c r="AIX374" s="1"/>
      <c r="AIY374" s="1"/>
      <c r="AIZ374" s="1"/>
      <c r="AJA374" s="1"/>
      <c r="AJB374" s="1"/>
      <c r="AJC374" s="1"/>
      <c r="AJD374" s="1"/>
      <c r="AJE374" s="1"/>
      <c r="AJF374" s="1"/>
      <c r="AJG374" s="1"/>
      <c r="AJH374" s="1"/>
      <c r="AJI374" s="1"/>
      <c r="AJJ374" s="1"/>
      <c r="AJK374" s="1"/>
      <c r="AJL374" s="1"/>
      <c r="AJM374" s="1"/>
      <c r="AJN374" s="1"/>
      <c r="AJO374" s="1"/>
      <c r="AJP374" s="1"/>
      <c r="AJQ374" s="1"/>
      <c r="AJR374" s="1"/>
      <c r="AJS374" s="1"/>
      <c r="AJT374" s="1"/>
      <c r="AJU374" s="1"/>
      <c r="AJV374" s="1"/>
      <c r="AJW374" s="1"/>
      <c r="AJX374" s="1"/>
      <c r="AJY374" s="1"/>
      <c r="AJZ374" s="1"/>
      <c r="AKA374" s="1"/>
      <c r="AKB374" s="1"/>
      <c r="AKC374" s="1"/>
      <c r="AKD374" s="1"/>
      <c r="AKE374" s="1"/>
      <c r="AKF374" s="1"/>
      <c r="AKG374" s="1"/>
      <c r="AKH374" s="1"/>
      <c r="AKI374" s="1"/>
      <c r="AKJ374" s="1"/>
      <c r="AKK374" s="1"/>
      <c r="AKL374" s="1"/>
      <c r="AKM374" s="1"/>
      <c r="AKN374" s="1"/>
      <c r="AKO374" s="1"/>
      <c r="AKP374" s="1"/>
      <c r="AKQ374" s="1"/>
      <c r="AKR374" s="1"/>
      <c r="AKS374" s="1"/>
      <c r="AKT374" s="1"/>
      <c r="AKU374" s="1"/>
      <c r="AKV374" s="1"/>
      <c r="AKW374" s="1"/>
      <c r="AKX374" s="1"/>
      <c r="AKY374" s="1"/>
      <c r="AKZ374" s="1"/>
      <c r="ALA374" s="1"/>
      <c r="ALB374" s="1"/>
      <c r="ALC374" s="1"/>
      <c r="ALD374" s="1"/>
      <c r="ALE374" s="1"/>
      <c r="ALF374" s="1"/>
      <c r="ALG374" s="1"/>
      <c r="ALH374" s="1"/>
      <c r="ALI374" s="1"/>
      <c r="ALJ374" s="1"/>
      <c r="ALK374" s="1"/>
      <c r="ALL374" s="1"/>
      <c r="ALM374" s="1"/>
      <c r="ALN374" s="1"/>
      <c r="ALO374" s="1"/>
      <c r="ALP374" s="1"/>
      <c r="ALQ374" s="1"/>
      <c r="ALR374" s="1"/>
      <c r="ALS374" s="1"/>
      <c r="ALT374" s="1"/>
      <c r="ALU374" s="1"/>
      <c r="ALV374" s="1"/>
      <c r="ALW374" s="1"/>
      <c r="ALX374" s="1"/>
      <c r="ALY374" s="1"/>
      <c r="ALZ374" s="1"/>
      <c r="AMA374" s="1"/>
      <c r="AMB374" s="1"/>
      <c r="AMC374" s="1"/>
      <c r="AMD374" s="1"/>
      <c r="AME374" s="1"/>
      <c r="AMF374" s="1"/>
      <c r="AMG374" s="1"/>
      <c r="AMH374" s="1"/>
      <c r="AMI374" s="1"/>
      <c r="AMJ374" s="1"/>
      <c r="AMK374" s="1"/>
      <c r="AML374" s="1"/>
      <c r="AMM374" s="1"/>
      <c r="AMN374" s="1"/>
      <c r="AMO374" s="1"/>
      <c r="AMP374" s="1"/>
      <c r="AMQ374" s="1"/>
      <c r="AMR374" s="1"/>
      <c r="AMS374" s="1"/>
      <c r="AMT374" s="1"/>
      <c r="AMU374" s="1"/>
      <c r="AMV374" s="1"/>
      <c r="AMW374" s="1"/>
      <c r="AMX374" s="1"/>
      <c r="AMY374" s="1"/>
      <c r="AMZ374" s="1"/>
      <c r="ANA374" s="1"/>
      <c r="ANB374" s="1"/>
      <c r="ANC374" s="1"/>
      <c r="AND374" s="1"/>
      <c r="ANE374" s="1"/>
      <c r="ANF374" s="1"/>
      <c r="ANG374" s="1"/>
      <c r="ANH374" s="1"/>
      <c r="ANI374" s="1"/>
      <c r="ANJ374" s="1"/>
      <c r="ANK374" s="1"/>
      <c r="ANL374" s="1"/>
      <c r="ANM374" s="1"/>
      <c r="ANN374" s="1"/>
      <c r="ANO374" s="1"/>
      <c r="ANP374" s="1"/>
      <c r="ANQ374" s="1"/>
      <c r="ANR374" s="1"/>
      <c r="ANS374" s="1"/>
      <c r="ANT374" s="1"/>
      <c r="ANU374" s="1"/>
      <c r="ANV374" s="1"/>
      <c r="ANW374" s="1"/>
      <c r="ANX374" s="1"/>
      <c r="ANY374" s="1"/>
      <c r="ANZ374" s="1"/>
      <c r="AOA374" s="1"/>
      <c r="AOB374" s="1"/>
      <c r="AOC374" s="1"/>
      <c r="AOD374" s="1"/>
      <c r="AOE374" s="1"/>
      <c r="AOF374" s="1"/>
      <c r="AOG374" s="1"/>
      <c r="AOH374" s="1"/>
      <c r="AOI374" s="1"/>
      <c r="AOJ374" s="1"/>
      <c r="AOK374" s="1"/>
      <c r="AOL374" s="1"/>
      <c r="AOM374" s="1"/>
      <c r="AON374" s="1"/>
      <c r="AOO374" s="1"/>
      <c r="AOP374" s="1"/>
      <c r="AOQ374" s="1"/>
      <c r="AOR374" s="1"/>
      <c r="AOS374" s="1"/>
      <c r="AOT374" s="1"/>
      <c r="AOU374" s="1"/>
      <c r="AOV374" s="1"/>
      <c r="AOW374" s="1"/>
      <c r="AOX374" s="1"/>
      <c r="AOY374" s="1"/>
      <c r="AOZ374" s="1"/>
      <c r="APA374" s="1"/>
      <c r="APB374" s="1"/>
      <c r="APC374" s="1"/>
      <c r="APD374" s="1"/>
      <c r="APE374" s="1"/>
      <c r="APF374" s="1"/>
      <c r="APG374" s="1"/>
      <c r="APH374" s="1"/>
      <c r="API374" s="1"/>
      <c r="APJ374" s="1"/>
      <c r="APK374" s="1"/>
      <c r="APL374" s="1"/>
      <c r="APM374" s="1"/>
      <c r="APN374" s="1"/>
      <c r="APO374" s="1"/>
      <c r="APP374" s="1"/>
      <c r="APQ374" s="1"/>
      <c r="APR374" s="1"/>
      <c r="APS374" s="1"/>
      <c r="APT374" s="1"/>
      <c r="APU374" s="1"/>
      <c r="APV374" s="1"/>
      <c r="APW374" s="1"/>
      <c r="APX374" s="1"/>
      <c r="APY374" s="1"/>
      <c r="APZ374" s="1"/>
      <c r="AQA374" s="1"/>
      <c r="AQB374" s="1"/>
      <c r="AQC374" s="1"/>
      <c r="AQD374" s="1"/>
      <c r="AQE374" s="1"/>
      <c r="AQF374" s="1"/>
      <c r="AQG374" s="1"/>
      <c r="AQH374" s="1"/>
      <c r="AQI374" s="1"/>
      <c r="AQJ374" s="1"/>
      <c r="AQK374" s="1"/>
      <c r="AQL374" s="1"/>
      <c r="AQM374" s="1"/>
      <c r="AQN374" s="1"/>
      <c r="AQO374" s="1"/>
      <c r="AQP374" s="1"/>
      <c r="AQQ374" s="1"/>
      <c r="AQR374" s="1"/>
      <c r="AQS374" s="1"/>
      <c r="AQT374" s="1"/>
      <c r="AQU374" s="1"/>
      <c r="AQV374" s="1"/>
      <c r="AQW374" s="1"/>
      <c r="AQX374" s="1"/>
      <c r="AQY374" s="1"/>
      <c r="AQZ374" s="1"/>
      <c r="ARA374" s="1"/>
      <c r="ARB374" s="1"/>
      <c r="ARC374" s="1"/>
      <c r="ARD374" s="1"/>
      <c r="ARE374" s="1"/>
      <c r="ARF374" s="1"/>
      <c r="ARG374" s="1"/>
      <c r="ARH374" s="1"/>
      <c r="ARI374" s="1"/>
      <c r="ARJ374" s="1"/>
      <c r="ARK374" s="1"/>
      <c r="ARL374" s="1"/>
      <c r="ARM374" s="1"/>
      <c r="ARN374" s="1"/>
      <c r="ARO374" s="1"/>
      <c r="ARP374" s="1"/>
      <c r="ARQ374" s="1"/>
      <c r="ARR374" s="1"/>
      <c r="ARS374" s="1"/>
      <c r="ART374" s="1"/>
      <c r="ARU374" s="1"/>
      <c r="ARV374" s="1"/>
      <c r="ARW374" s="1"/>
      <c r="ARX374" s="1"/>
      <c r="ARY374" s="1"/>
      <c r="ARZ374" s="1"/>
      <c r="ASA374" s="1"/>
      <c r="ASB374" s="1"/>
      <c r="ASC374" s="1"/>
      <c r="ASD374" s="1"/>
      <c r="ASE374" s="1"/>
      <c r="ASF374" s="1"/>
      <c r="ASG374" s="1"/>
      <c r="ASH374" s="1"/>
      <c r="ASI374" s="1"/>
      <c r="ASJ374" s="1"/>
      <c r="ASK374" s="1"/>
      <c r="ASL374" s="1"/>
      <c r="ASM374" s="1"/>
      <c r="ASN374" s="1"/>
      <c r="ASO374" s="1"/>
      <c r="ASP374" s="1"/>
      <c r="ASQ374" s="1"/>
      <c r="ASR374" s="1"/>
      <c r="ASS374" s="1"/>
      <c r="AST374" s="1"/>
      <c r="ASU374" s="1"/>
      <c r="ASV374" s="1"/>
      <c r="ASW374" s="1"/>
      <c r="ASX374" s="1"/>
      <c r="ASY374" s="1"/>
      <c r="ASZ374" s="1"/>
      <c r="ATA374" s="1"/>
      <c r="ATB374" s="1"/>
      <c r="ATC374" s="1"/>
      <c r="ATD374" s="1"/>
      <c r="ATE374" s="1"/>
      <c r="ATF374" s="1"/>
      <c r="ATG374" s="1"/>
      <c r="ATH374" s="1"/>
      <c r="ATI374" s="1"/>
      <c r="ATJ374" s="1"/>
      <c r="ATK374" s="1"/>
      <c r="ATL374" s="1"/>
      <c r="ATM374" s="1"/>
      <c r="ATN374" s="1"/>
      <c r="ATO374" s="1"/>
      <c r="ATP374" s="1"/>
      <c r="ATQ374" s="1"/>
      <c r="ATR374" s="1"/>
      <c r="ATS374" s="1"/>
      <c r="ATT374" s="1"/>
      <c r="ATU374" s="1"/>
      <c r="ATV374" s="1"/>
      <c r="ATW374" s="1"/>
      <c r="ATX374" s="1"/>
      <c r="ATY374" s="1"/>
      <c r="ATZ374" s="1"/>
      <c r="AUA374" s="1"/>
      <c r="AUB374" s="1"/>
      <c r="AUC374" s="1"/>
      <c r="AUD374" s="1"/>
      <c r="AUE374" s="1"/>
      <c r="AUF374" s="1"/>
      <c r="AUG374" s="1"/>
      <c r="AUH374" s="1"/>
      <c r="AUI374" s="1"/>
      <c r="AUJ374" s="1"/>
      <c r="AUK374" s="1"/>
      <c r="AUL374" s="1"/>
      <c r="AUM374" s="1"/>
      <c r="AUN374" s="1"/>
      <c r="AUO374" s="1"/>
      <c r="AUP374" s="1"/>
      <c r="AUQ374" s="1"/>
      <c r="AUR374" s="1"/>
      <c r="AUS374" s="1"/>
      <c r="AUT374" s="1"/>
      <c r="AUU374" s="1"/>
      <c r="AUV374" s="1"/>
      <c r="AUW374" s="1"/>
      <c r="AUX374" s="1"/>
      <c r="AUY374" s="1"/>
      <c r="AUZ374" s="1"/>
      <c r="AVA374" s="1"/>
      <c r="AVB374" s="1"/>
      <c r="AVC374" s="1"/>
      <c r="AVD374" s="1"/>
      <c r="AVE374" s="1"/>
      <c r="AVF374" s="1"/>
      <c r="AVG374" s="1"/>
      <c r="AVH374" s="1"/>
      <c r="AVI374" s="1"/>
      <c r="AVJ374" s="1"/>
      <c r="AVK374" s="1"/>
      <c r="AVL374" s="1"/>
      <c r="AVM374" s="1"/>
      <c r="AVN374" s="1"/>
      <c r="AVO374" s="1"/>
      <c r="AVP374" s="1"/>
      <c r="AVQ374" s="1"/>
      <c r="AVR374" s="1"/>
      <c r="AVS374" s="1"/>
      <c r="AVT374" s="1"/>
      <c r="AVU374" s="1"/>
      <c r="AVV374" s="1"/>
      <c r="AVW374" s="1"/>
      <c r="AVX374" s="1"/>
      <c r="AVY374" s="1"/>
      <c r="AVZ374" s="1"/>
      <c r="AWA374" s="1"/>
      <c r="AWB374" s="1"/>
      <c r="AWC374" s="1"/>
      <c r="AWD374" s="1"/>
      <c r="AWE374" s="1"/>
      <c r="AWF374" s="1"/>
      <c r="AWG374" s="1"/>
      <c r="AWH374" s="1"/>
      <c r="AWI374" s="1"/>
      <c r="AWJ374" s="1"/>
      <c r="AWK374" s="1"/>
      <c r="AWL374" s="1"/>
      <c r="AWM374" s="1"/>
      <c r="AWN374" s="1"/>
      <c r="AWO374" s="1"/>
      <c r="AWP374" s="1"/>
      <c r="AWQ374" s="1"/>
      <c r="AWR374" s="1"/>
      <c r="AWS374" s="1"/>
      <c r="AWT374" s="1"/>
      <c r="AWU374" s="1"/>
      <c r="AWV374" s="1"/>
      <c r="AWW374" s="1"/>
      <c r="AWX374" s="1"/>
      <c r="AWY374" s="1"/>
      <c r="AWZ374" s="1"/>
      <c r="AXA374" s="1"/>
      <c r="AXB374" s="1"/>
      <c r="AXC374" s="1"/>
      <c r="AXD374" s="1"/>
      <c r="AXE374" s="1"/>
      <c r="AXF374" s="1"/>
      <c r="AXG374" s="1"/>
      <c r="AXH374" s="1"/>
      <c r="AXI374" s="1"/>
      <c r="AXJ374" s="1"/>
      <c r="AXK374" s="1"/>
      <c r="AXL374" s="1"/>
      <c r="AXM374" s="1"/>
      <c r="AXN374" s="1"/>
      <c r="AXO374" s="1"/>
      <c r="AXP374" s="1"/>
      <c r="AXQ374" s="1"/>
      <c r="AXR374" s="1"/>
      <c r="AXS374" s="1"/>
      <c r="AXT374" s="1"/>
      <c r="AXU374" s="1"/>
      <c r="AXV374" s="1"/>
      <c r="AXW374" s="1"/>
      <c r="AXX374" s="1"/>
      <c r="AXY374" s="1"/>
      <c r="AXZ374" s="1"/>
      <c r="AYA374" s="1"/>
      <c r="AYB374" s="1"/>
      <c r="AYC374" s="1"/>
      <c r="AYD374" s="1"/>
      <c r="AYE374" s="1"/>
      <c r="AYF374" s="1"/>
      <c r="AYG374" s="1"/>
      <c r="AYH374" s="1"/>
      <c r="AYI374" s="1"/>
      <c r="AYJ374" s="1"/>
      <c r="AYK374" s="1"/>
      <c r="AYL374" s="1"/>
      <c r="AYM374" s="1"/>
      <c r="AYN374" s="1"/>
      <c r="AYO374" s="1"/>
      <c r="AYP374" s="1"/>
      <c r="AYQ374" s="1"/>
      <c r="AYR374" s="1"/>
      <c r="AYS374" s="1"/>
      <c r="AYT374" s="1"/>
      <c r="AYU374" s="1"/>
      <c r="AYV374" s="1"/>
      <c r="AYW374" s="1"/>
      <c r="AYX374" s="1"/>
      <c r="AYY374" s="1"/>
      <c r="AYZ374" s="1"/>
      <c r="AZA374" s="1"/>
      <c r="AZB374" s="1"/>
      <c r="AZC374" s="1"/>
      <c r="AZD374" s="1"/>
      <c r="AZE374" s="1"/>
      <c r="AZF374" s="1"/>
      <c r="AZG374" s="1"/>
      <c r="AZH374" s="1"/>
      <c r="AZI374" s="1"/>
      <c r="AZJ374" s="1"/>
      <c r="AZK374" s="1"/>
      <c r="AZL374" s="1"/>
      <c r="AZM374" s="1"/>
      <c r="AZN374" s="1"/>
      <c r="AZO374" s="1"/>
      <c r="AZP374" s="1"/>
      <c r="AZQ374" s="1"/>
      <c r="AZR374" s="1"/>
      <c r="AZS374" s="1"/>
      <c r="AZT374" s="1"/>
      <c r="AZU374" s="1"/>
      <c r="AZV374" s="1"/>
      <c r="AZW374" s="1"/>
      <c r="AZX374" s="1"/>
      <c r="AZY374" s="1"/>
      <c r="AZZ374" s="1"/>
      <c r="BAA374" s="1"/>
      <c r="BAB374" s="1"/>
      <c r="BAC374" s="1"/>
      <c r="BAD374" s="1"/>
      <c r="BAE374" s="1"/>
      <c r="BAF374" s="1"/>
      <c r="BAG374" s="1"/>
      <c r="BAH374" s="1"/>
      <c r="BAI374" s="1"/>
      <c r="BAJ374" s="1"/>
      <c r="BAK374" s="1"/>
      <c r="BAL374" s="1"/>
      <c r="BAM374" s="1"/>
      <c r="BAN374" s="1"/>
      <c r="BAO374" s="1"/>
      <c r="BAP374" s="1"/>
      <c r="BAQ374" s="1"/>
      <c r="BAR374" s="1"/>
      <c r="BAS374" s="1"/>
      <c r="BAT374" s="1"/>
      <c r="BAU374" s="1"/>
      <c r="BAV374" s="1"/>
      <c r="BAW374" s="1"/>
      <c r="BAX374" s="1"/>
      <c r="BAY374" s="1"/>
      <c r="BAZ374" s="1"/>
      <c r="BBA374" s="1"/>
      <c r="BBB374" s="1"/>
      <c r="BBC374" s="1"/>
      <c r="BBD374" s="1"/>
      <c r="BBE374" s="1"/>
      <c r="BBF374" s="1"/>
      <c r="BBG374" s="1"/>
      <c r="BBH374" s="1"/>
      <c r="BBI374" s="1"/>
      <c r="BBJ374" s="1"/>
      <c r="BBK374" s="1"/>
      <c r="BBL374" s="1"/>
      <c r="BBM374" s="1"/>
      <c r="BBN374" s="1"/>
      <c r="BBO374" s="1"/>
      <c r="BBP374" s="1"/>
      <c r="BBQ374" s="1"/>
      <c r="BBR374" s="1"/>
      <c r="BBS374" s="1"/>
      <c r="BBT374" s="1"/>
      <c r="BBU374" s="1"/>
      <c r="BBV374" s="1"/>
      <c r="BBW374" s="1"/>
      <c r="BBX374" s="1"/>
      <c r="BBY374" s="1"/>
      <c r="BBZ374" s="1"/>
      <c r="BCA374" s="1"/>
      <c r="BCB374" s="1"/>
      <c r="BCC374" s="1"/>
      <c r="BCD374" s="1"/>
      <c r="BCE374" s="1"/>
      <c r="BCF374" s="1"/>
      <c r="BCG374" s="1"/>
      <c r="BCH374" s="1"/>
      <c r="BCI374" s="1"/>
      <c r="BCJ374" s="1"/>
      <c r="BCK374" s="1"/>
      <c r="BCL374" s="1"/>
      <c r="BCM374" s="1"/>
      <c r="BCN374" s="1"/>
      <c r="BCO374" s="1"/>
      <c r="BCP374" s="1"/>
      <c r="BCQ374" s="1"/>
      <c r="BCR374" s="1"/>
      <c r="BCS374" s="1"/>
      <c r="BCT374" s="1"/>
      <c r="BCU374" s="1"/>
      <c r="BCV374" s="1"/>
      <c r="BCW374" s="1"/>
      <c r="BCX374" s="1"/>
      <c r="BCY374" s="1"/>
      <c r="BCZ374" s="1"/>
      <c r="BDA374" s="1"/>
      <c r="BDB374" s="1"/>
      <c r="BDC374" s="1"/>
      <c r="BDD374" s="1"/>
      <c r="BDE374" s="1"/>
      <c r="BDF374" s="1"/>
      <c r="BDG374" s="1"/>
      <c r="BDH374" s="1"/>
      <c r="BDI374" s="1"/>
      <c r="BDJ374" s="1"/>
      <c r="BDK374" s="1"/>
      <c r="BDL374" s="1"/>
    </row>
    <row r="375" spans="1:1468" s="10" customFormat="1" x14ac:dyDescent="0.2">
      <c r="B375" s="10" t="s">
        <v>43</v>
      </c>
      <c r="C375" s="10">
        <v>67240</v>
      </c>
      <c r="E375" s="2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  <c r="AFO375" s="1"/>
      <c r="AFP375" s="1"/>
      <c r="AFQ375" s="1"/>
      <c r="AFR375" s="1"/>
      <c r="AFS375" s="1"/>
      <c r="AFT375" s="1"/>
      <c r="AFU375" s="1"/>
      <c r="AFV375" s="1"/>
      <c r="AFW375" s="1"/>
      <c r="AFX375" s="1"/>
      <c r="AFY375" s="1"/>
      <c r="AFZ375" s="1"/>
      <c r="AGA375" s="1"/>
      <c r="AGB375" s="1"/>
      <c r="AGC375" s="1"/>
      <c r="AGD375" s="1"/>
      <c r="AGE375" s="1"/>
      <c r="AGF375" s="1"/>
      <c r="AGG375" s="1"/>
      <c r="AGH375" s="1"/>
      <c r="AGI375" s="1"/>
      <c r="AGJ375" s="1"/>
      <c r="AGK375" s="1"/>
      <c r="AGL375" s="1"/>
      <c r="AGM375" s="1"/>
      <c r="AGN375" s="1"/>
      <c r="AGO375" s="1"/>
      <c r="AGP375" s="1"/>
      <c r="AGQ375" s="1"/>
      <c r="AGR375" s="1"/>
      <c r="AGS375" s="1"/>
      <c r="AGT375" s="1"/>
      <c r="AGU375" s="1"/>
      <c r="AGV375" s="1"/>
      <c r="AGW375" s="1"/>
      <c r="AGX375" s="1"/>
      <c r="AGY375" s="1"/>
      <c r="AGZ375" s="1"/>
      <c r="AHA375" s="1"/>
      <c r="AHB375" s="1"/>
      <c r="AHC375" s="1"/>
      <c r="AHD375" s="1"/>
      <c r="AHE375" s="1"/>
      <c r="AHF375" s="1"/>
      <c r="AHG375" s="1"/>
      <c r="AHH375" s="1"/>
      <c r="AHI375" s="1"/>
      <c r="AHJ375" s="1"/>
      <c r="AHK375" s="1"/>
      <c r="AHL375" s="1"/>
      <c r="AHM375" s="1"/>
      <c r="AHN375" s="1"/>
      <c r="AHO375" s="1"/>
      <c r="AHP375" s="1"/>
      <c r="AHQ375" s="1"/>
      <c r="AHR375" s="1"/>
      <c r="AHS375" s="1"/>
      <c r="AHT375" s="1"/>
      <c r="AHU375" s="1"/>
      <c r="AHV375" s="1"/>
      <c r="AHW375" s="1"/>
      <c r="AHX375" s="1"/>
      <c r="AHY375" s="1"/>
      <c r="AHZ375" s="1"/>
      <c r="AIA375" s="1"/>
      <c r="AIB375" s="1"/>
      <c r="AIC375" s="1"/>
      <c r="AID375" s="1"/>
      <c r="AIE375" s="1"/>
      <c r="AIF375" s="1"/>
      <c r="AIG375" s="1"/>
      <c r="AIH375" s="1"/>
      <c r="AII375" s="1"/>
      <c r="AIJ375" s="1"/>
      <c r="AIK375" s="1"/>
      <c r="AIL375" s="1"/>
      <c r="AIM375" s="1"/>
      <c r="AIN375" s="1"/>
      <c r="AIO375" s="1"/>
      <c r="AIP375" s="1"/>
      <c r="AIQ375" s="1"/>
      <c r="AIR375" s="1"/>
      <c r="AIS375" s="1"/>
      <c r="AIT375" s="1"/>
      <c r="AIU375" s="1"/>
      <c r="AIV375" s="1"/>
      <c r="AIW375" s="1"/>
      <c r="AIX375" s="1"/>
      <c r="AIY375" s="1"/>
      <c r="AIZ375" s="1"/>
      <c r="AJA375" s="1"/>
      <c r="AJB375" s="1"/>
      <c r="AJC375" s="1"/>
      <c r="AJD375" s="1"/>
      <c r="AJE375" s="1"/>
      <c r="AJF375" s="1"/>
      <c r="AJG375" s="1"/>
      <c r="AJH375" s="1"/>
      <c r="AJI375" s="1"/>
      <c r="AJJ375" s="1"/>
      <c r="AJK375" s="1"/>
      <c r="AJL375" s="1"/>
      <c r="AJM375" s="1"/>
      <c r="AJN375" s="1"/>
      <c r="AJO375" s="1"/>
      <c r="AJP375" s="1"/>
      <c r="AJQ375" s="1"/>
      <c r="AJR375" s="1"/>
      <c r="AJS375" s="1"/>
      <c r="AJT375" s="1"/>
      <c r="AJU375" s="1"/>
      <c r="AJV375" s="1"/>
      <c r="AJW375" s="1"/>
      <c r="AJX375" s="1"/>
      <c r="AJY375" s="1"/>
      <c r="AJZ375" s="1"/>
      <c r="AKA375" s="1"/>
      <c r="AKB375" s="1"/>
      <c r="AKC375" s="1"/>
      <c r="AKD375" s="1"/>
      <c r="AKE375" s="1"/>
      <c r="AKF375" s="1"/>
      <c r="AKG375" s="1"/>
      <c r="AKH375" s="1"/>
      <c r="AKI375" s="1"/>
      <c r="AKJ375" s="1"/>
      <c r="AKK375" s="1"/>
      <c r="AKL375" s="1"/>
      <c r="AKM375" s="1"/>
      <c r="AKN375" s="1"/>
      <c r="AKO375" s="1"/>
      <c r="AKP375" s="1"/>
      <c r="AKQ375" s="1"/>
      <c r="AKR375" s="1"/>
      <c r="AKS375" s="1"/>
      <c r="AKT375" s="1"/>
      <c r="AKU375" s="1"/>
      <c r="AKV375" s="1"/>
      <c r="AKW375" s="1"/>
      <c r="AKX375" s="1"/>
      <c r="AKY375" s="1"/>
      <c r="AKZ375" s="1"/>
      <c r="ALA375" s="1"/>
      <c r="ALB375" s="1"/>
      <c r="ALC375" s="1"/>
      <c r="ALD375" s="1"/>
      <c r="ALE375" s="1"/>
      <c r="ALF375" s="1"/>
      <c r="ALG375" s="1"/>
      <c r="ALH375" s="1"/>
      <c r="ALI375" s="1"/>
      <c r="ALJ375" s="1"/>
      <c r="ALK375" s="1"/>
      <c r="ALL375" s="1"/>
      <c r="ALM375" s="1"/>
      <c r="ALN375" s="1"/>
      <c r="ALO375" s="1"/>
      <c r="ALP375" s="1"/>
      <c r="ALQ375" s="1"/>
      <c r="ALR375" s="1"/>
      <c r="ALS375" s="1"/>
      <c r="ALT375" s="1"/>
      <c r="ALU375" s="1"/>
      <c r="ALV375" s="1"/>
      <c r="ALW375" s="1"/>
      <c r="ALX375" s="1"/>
      <c r="ALY375" s="1"/>
      <c r="ALZ375" s="1"/>
      <c r="AMA375" s="1"/>
      <c r="AMB375" s="1"/>
      <c r="AMC375" s="1"/>
      <c r="AMD375" s="1"/>
      <c r="AME375" s="1"/>
      <c r="AMF375" s="1"/>
      <c r="AMG375" s="1"/>
      <c r="AMH375" s="1"/>
      <c r="AMI375" s="1"/>
      <c r="AMJ375" s="1"/>
      <c r="AMK375" s="1"/>
      <c r="AML375" s="1"/>
      <c r="AMM375" s="1"/>
      <c r="AMN375" s="1"/>
      <c r="AMO375" s="1"/>
      <c r="AMP375" s="1"/>
      <c r="AMQ375" s="1"/>
      <c r="AMR375" s="1"/>
      <c r="AMS375" s="1"/>
      <c r="AMT375" s="1"/>
      <c r="AMU375" s="1"/>
      <c r="AMV375" s="1"/>
      <c r="AMW375" s="1"/>
      <c r="AMX375" s="1"/>
      <c r="AMY375" s="1"/>
      <c r="AMZ375" s="1"/>
      <c r="ANA375" s="1"/>
      <c r="ANB375" s="1"/>
      <c r="ANC375" s="1"/>
      <c r="AND375" s="1"/>
      <c r="ANE375" s="1"/>
      <c r="ANF375" s="1"/>
      <c r="ANG375" s="1"/>
      <c r="ANH375" s="1"/>
      <c r="ANI375" s="1"/>
      <c r="ANJ375" s="1"/>
      <c r="ANK375" s="1"/>
      <c r="ANL375" s="1"/>
      <c r="ANM375" s="1"/>
      <c r="ANN375" s="1"/>
      <c r="ANO375" s="1"/>
      <c r="ANP375" s="1"/>
      <c r="ANQ375" s="1"/>
      <c r="ANR375" s="1"/>
      <c r="ANS375" s="1"/>
      <c r="ANT375" s="1"/>
      <c r="ANU375" s="1"/>
      <c r="ANV375" s="1"/>
      <c r="ANW375" s="1"/>
      <c r="ANX375" s="1"/>
      <c r="ANY375" s="1"/>
      <c r="ANZ375" s="1"/>
      <c r="AOA375" s="1"/>
      <c r="AOB375" s="1"/>
      <c r="AOC375" s="1"/>
      <c r="AOD375" s="1"/>
      <c r="AOE375" s="1"/>
      <c r="AOF375" s="1"/>
      <c r="AOG375" s="1"/>
      <c r="AOH375" s="1"/>
      <c r="AOI375" s="1"/>
      <c r="AOJ375" s="1"/>
      <c r="AOK375" s="1"/>
      <c r="AOL375" s="1"/>
      <c r="AOM375" s="1"/>
      <c r="AON375" s="1"/>
      <c r="AOO375" s="1"/>
      <c r="AOP375" s="1"/>
      <c r="AOQ375" s="1"/>
      <c r="AOR375" s="1"/>
      <c r="AOS375" s="1"/>
      <c r="AOT375" s="1"/>
      <c r="AOU375" s="1"/>
      <c r="AOV375" s="1"/>
      <c r="AOW375" s="1"/>
      <c r="AOX375" s="1"/>
      <c r="AOY375" s="1"/>
      <c r="AOZ375" s="1"/>
      <c r="APA375" s="1"/>
      <c r="APB375" s="1"/>
      <c r="APC375" s="1"/>
      <c r="APD375" s="1"/>
      <c r="APE375" s="1"/>
      <c r="APF375" s="1"/>
      <c r="APG375" s="1"/>
      <c r="APH375" s="1"/>
      <c r="API375" s="1"/>
      <c r="APJ375" s="1"/>
      <c r="APK375" s="1"/>
      <c r="APL375" s="1"/>
      <c r="APM375" s="1"/>
      <c r="APN375" s="1"/>
      <c r="APO375" s="1"/>
      <c r="APP375" s="1"/>
      <c r="APQ375" s="1"/>
      <c r="APR375" s="1"/>
      <c r="APS375" s="1"/>
      <c r="APT375" s="1"/>
      <c r="APU375" s="1"/>
      <c r="APV375" s="1"/>
      <c r="APW375" s="1"/>
      <c r="APX375" s="1"/>
      <c r="APY375" s="1"/>
      <c r="APZ375" s="1"/>
      <c r="AQA375" s="1"/>
      <c r="AQB375" s="1"/>
      <c r="AQC375" s="1"/>
      <c r="AQD375" s="1"/>
      <c r="AQE375" s="1"/>
      <c r="AQF375" s="1"/>
      <c r="AQG375" s="1"/>
      <c r="AQH375" s="1"/>
      <c r="AQI375" s="1"/>
      <c r="AQJ375" s="1"/>
      <c r="AQK375" s="1"/>
      <c r="AQL375" s="1"/>
      <c r="AQM375" s="1"/>
      <c r="AQN375" s="1"/>
      <c r="AQO375" s="1"/>
      <c r="AQP375" s="1"/>
      <c r="AQQ375" s="1"/>
      <c r="AQR375" s="1"/>
      <c r="AQS375" s="1"/>
      <c r="AQT375" s="1"/>
      <c r="AQU375" s="1"/>
      <c r="AQV375" s="1"/>
      <c r="AQW375" s="1"/>
      <c r="AQX375" s="1"/>
      <c r="AQY375" s="1"/>
      <c r="AQZ375" s="1"/>
      <c r="ARA375" s="1"/>
      <c r="ARB375" s="1"/>
      <c r="ARC375" s="1"/>
      <c r="ARD375" s="1"/>
      <c r="ARE375" s="1"/>
      <c r="ARF375" s="1"/>
      <c r="ARG375" s="1"/>
      <c r="ARH375" s="1"/>
      <c r="ARI375" s="1"/>
      <c r="ARJ375" s="1"/>
      <c r="ARK375" s="1"/>
      <c r="ARL375" s="1"/>
      <c r="ARM375" s="1"/>
      <c r="ARN375" s="1"/>
      <c r="ARO375" s="1"/>
      <c r="ARP375" s="1"/>
      <c r="ARQ375" s="1"/>
      <c r="ARR375" s="1"/>
      <c r="ARS375" s="1"/>
      <c r="ART375" s="1"/>
      <c r="ARU375" s="1"/>
      <c r="ARV375" s="1"/>
      <c r="ARW375" s="1"/>
      <c r="ARX375" s="1"/>
      <c r="ARY375" s="1"/>
      <c r="ARZ375" s="1"/>
      <c r="ASA375" s="1"/>
      <c r="ASB375" s="1"/>
      <c r="ASC375" s="1"/>
      <c r="ASD375" s="1"/>
      <c r="ASE375" s="1"/>
      <c r="ASF375" s="1"/>
      <c r="ASG375" s="1"/>
      <c r="ASH375" s="1"/>
      <c r="ASI375" s="1"/>
      <c r="ASJ375" s="1"/>
      <c r="ASK375" s="1"/>
      <c r="ASL375" s="1"/>
      <c r="ASM375" s="1"/>
      <c r="ASN375" s="1"/>
      <c r="ASO375" s="1"/>
      <c r="ASP375" s="1"/>
      <c r="ASQ375" s="1"/>
      <c r="ASR375" s="1"/>
      <c r="ASS375" s="1"/>
      <c r="AST375" s="1"/>
      <c r="ASU375" s="1"/>
      <c r="ASV375" s="1"/>
      <c r="ASW375" s="1"/>
      <c r="ASX375" s="1"/>
      <c r="ASY375" s="1"/>
      <c r="ASZ375" s="1"/>
      <c r="ATA375" s="1"/>
      <c r="ATB375" s="1"/>
      <c r="ATC375" s="1"/>
      <c r="ATD375" s="1"/>
      <c r="ATE375" s="1"/>
      <c r="ATF375" s="1"/>
      <c r="ATG375" s="1"/>
      <c r="ATH375" s="1"/>
      <c r="ATI375" s="1"/>
      <c r="ATJ375" s="1"/>
      <c r="ATK375" s="1"/>
      <c r="ATL375" s="1"/>
      <c r="ATM375" s="1"/>
      <c r="ATN375" s="1"/>
      <c r="ATO375" s="1"/>
      <c r="ATP375" s="1"/>
      <c r="ATQ375" s="1"/>
      <c r="ATR375" s="1"/>
      <c r="ATS375" s="1"/>
      <c r="ATT375" s="1"/>
      <c r="ATU375" s="1"/>
      <c r="ATV375" s="1"/>
      <c r="ATW375" s="1"/>
      <c r="ATX375" s="1"/>
      <c r="ATY375" s="1"/>
      <c r="ATZ375" s="1"/>
      <c r="AUA375" s="1"/>
      <c r="AUB375" s="1"/>
      <c r="AUC375" s="1"/>
      <c r="AUD375" s="1"/>
      <c r="AUE375" s="1"/>
      <c r="AUF375" s="1"/>
      <c r="AUG375" s="1"/>
      <c r="AUH375" s="1"/>
      <c r="AUI375" s="1"/>
      <c r="AUJ375" s="1"/>
      <c r="AUK375" s="1"/>
      <c r="AUL375" s="1"/>
      <c r="AUM375" s="1"/>
      <c r="AUN375" s="1"/>
      <c r="AUO375" s="1"/>
      <c r="AUP375" s="1"/>
      <c r="AUQ375" s="1"/>
      <c r="AUR375" s="1"/>
      <c r="AUS375" s="1"/>
      <c r="AUT375" s="1"/>
      <c r="AUU375" s="1"/>
      <c r="AUV375" s="1"/>
      <c r="AUW375" s="1"/>
      <c r="AUX375" s="1"/>
      <c r="AUY375" s="1"/>
      <c r="AUZ375" s="1"/>
      <c r="AVA375" s="1"/>
      <c r="AVB375" s="1"/>
      <c r="AVC375" s="1"/>
      <c r="AVD375" s="1"/>
      <c r="AVE375" s="1"/>
      <c r="AVF375" s="1"/>
      <c r="AVG375" s="1"/>
      <c r="AVH375" s="1"/>
      <c r="AVI375" s="1"/>
      <c r="AVJ375" s="1"/>
      <c r="AVK375" s="1"/>
      <c r="AVL375" s="1"/>
      <c r="AVM375" s="1"/>
      <c r="AVN375" s="1"/>
      <c r="AVO375" s="1"/>
      <c r="AVP375" s="1"/>
      <c r="AVQ375" s="1"/>
      <c r="AVR375" s="1"/>
      <c r="AVS375" s="1"/>
      <c r="AVT375" s="1"/>
      <c r="AVU375" s="1"/>
      <c r="AVV375" s="1"/>
      <c r="AVW375" s="1"/>
      <c r="AVX375" s="1"/>
      <c r="AVY375" s="1"/>
      <c r="AVZ375" s="1"/>
      <c r="AWA375" s="1"/>
      <c r="AWB375" s="1"/>
      <c r="AWC375" s="1"/>
      <c r="AWD375" s="1"/>
      <c r="AWE375" s="1"/>
      <c r="AWF375" s="1"/>
      <c r="AWG375" s="1"/>
      <c r="AWH375" s="1"/>
      <c r="AWI375" s="1"/>
      <c r="AWJ375" s="1"/>
      <c r="AWK375" s="1"/>
      <c r="AWL375" s="1"/>
      <c r="AWM375" s="1"/>
      <c r="AWN375" s="1"/>
      <c r="AWO375" s="1"/>
      <c r="AWP375" s="1"/>
      <c r="AWQ375" s="1"/>
      <c r="AWR375" s="1"/>
      <c r="AWS375" s="1"/>
      <c r="AWT375" s="1"/>
      <c r="AWU375" s="1"/>
      <c r="AWV375" s="1"/>
      <c r="AWW375" s="1"/>
      <c r="AWX375" s="1"/>
      <c r="AWY375" s="1"/>
      <c r="AWZ375" s="1"/>
      <c r="AXA375" s="1"/>
      <c r="AXB375" s="1"/>
      <c r="AXC375" s="1"/>
      <c r="AXD375" s="1"/>
      <c r="AXE375" s="1"/>
      <c r="AXF375" s="1"/>
      <c r="AXG375" s="1"/>
      <c r="AXH375" s="1"/>
      <c r="AXI375" s="1"/>
      <c r="AXJ375" s="1"/>
      <c r="AXK375" s="1"/>
      <c r="AXL375" s="1"/>
      <c r="AXM375" s="1"/>
      <c r="AXN375" s="1"/>
      <c r="AXO375" s="1"/>
      <c r="AXP375" s="1"/>
      <c r="AXQ375" s="1"/>
      <c r="AXR375" s="1"/>
      <c r="AXS375" s="1"/>
      <c r="AXT375" s="1"/>
      <c r="AXU375" s="1"/>
      <c r="AXV375" s="1"/>
      <c r="AXW375" s="1"/>
      <c r="AXX375" s="1"/>
      <c r="AXY375" s="1"/>
      <c r="AXZ375" s="1"/>
      <c r="AYA375" s="1"/>
      <c r="AYB375" s="1"/>
      <c r="AYC375" s="1"/>
      <c r="AYD375" s="1"/>
      <c r="AYE375" s="1"/>
      <c r="AYF375" s="1"/>
      <c r="AYG375" s="1"/>
      <c r="AYH375" s="1"/>
      <c r="AYI375" s="1"/>
      <c r="AYJ375" s="1"/>
      <c r="AYK375" s="1"/>
      <c r="AYL375" s="1"/>
      <c r="AYM375" s="1"/>
      <c r="AYN375" s="1"/>
      <c r="AYO375" s="1"/>
      <c r="AYP375" s="1"/>
      <c r="AYQ375" s="1"/>
      <c r="AYR375" s="1"/>
      <c r="AYS375" s="1"/>
      <c r="AYT375" s="1"/>
      <c r="AYU375" s="1"/>
      <c r="AYV375" s="1"/>
      <c r="AYW375" s="1"/>
      <c r="AYX375" s="1"/>
      <c r="AYY375" s="1"/>
      <c r="AYZ375" s="1"/>
      <c r="AZA375" s="1"/>
      <c r="AZB375" s="1"/>
      <c r="AZC375" s="1"/>
      <c r="AZD375" s="1"/>
      <c r="AZE375" s="1"/>
      <c r="AZF375" s="1"/>
      <c r="AZG375" s="1"/>
      <c r="AZH375" s="1"/>
      <c r="AZI375" s="1"/>
      <c r="AZJ375" s="1"/>
      <c r="AZK375" s="1"/>
      <c r="AZL375" s="1"/>
      <c r="AZM375" s="1"/>
      <c r="AZN375" s="1"/>
      <c r="AZO375" s="1"/>
      <c r="AZP375" s="1"/>
      <c r="AZQ375" s="1"/>
      <c r="AZR375" s="1"/>
      <c r="AZS375" s="1"/>
      <c r="AZT375" s="1"/>
      <c r="AZU375" s="1"/>
      <c r="AZV375" s="1"/>
      <c r="AZW375" s="1"/>
      <c r="AZX375" s="1"/>
      <c r="AZY375" s="1"/>
      <c r="AZZ375" s="1"/>
      <c r="BAA375" s="1"/>
      <c r="BAB375" s="1"/>
      <c r="BAC375" s="1"/>
      <c r="BAD375" s="1"/>
      <c r="BAE375" s="1"/>
      <c r="BAF375" s="1"/>
      <c r="BAG375" s="1"/>
      <c r="BAH375" s="1"/>
      <c r="BAI375" s="1"/>
      <c r="BAJ375" s="1"/>
      <c r="BAK375" s="1"/>
      <c r="BAL375" s="1"/>
      <c r="BAM375" s="1"/>
      <c r="BAN375" s="1"/>
      <c r="BAO375" s="1"/>
      <c r="BAP375" s="1"/>
      <c r="BAQ375" s="1"/>
      <c r="BAR375" s="1"/>
      <c r="BAS375" s="1"/>
      <c r="BAT375" s="1"/>
      <c r="BAU375" s="1"/>
      <c r="BAV375" s="1"/>
      <c r="BAW375" s="1"/>
      <c r="BAX375" s="1"/>
      <c r="BAY375" s="1"/>
      <c r="BAZ375" s="1"/>
      <c r="BBA375" s="1"/>
      <c r="BBB375" s="1"/>
      <c r="BBC375" s="1"/>
      <c r="BBD375" s="1"/>
      <c r="BBE375" s="1"/>
      <c r="BBF375" s="1"/>
      <c r="BBG375" s="1"/>
      <c r="BBH375" s="1"/>
      <c r="BBI375" s="1"/>
      <c r="BBJ375" s="1"/>
      <c r="BBK375" s="1"/>
      <c r="BBL375" s="1"/>
      <c r="BBM375" s="1"/>
      <c r="BBN375" s="1"/>
      <c r="BBO375" s="1"/>
      <c r="BBP375" s="1"/>
      <c r="BBQ375" s="1"/>
      <c r="BBR375" s="1"/>
      <c r="BBS375" s="1"/>
      <c r="BBT375" s="1"/>
      <c r="BBU375" s="1"/>
      <c r="BBV375" s="1"/>
      <c r="BBW375" s="1"/>
      <c r="BBX375" s="1"/>
      <c r="BBY375" s="1"/>
      <c r="BBZ375" s="1"/>
      <c r="BCA375" s="1"/>
      <c r="BCB375" s="1"/>
      <c r="BCC375" s="1"/>
      <c r="BCD375" s="1"/>
      <c r="BCE375" s="1"/>
      <c r="BCF375" s="1"/>
      <c r="BCG375" s="1"/>
      <c r="BCH375" s="1"/>
      <c r="BCI375" s="1"/>
      <c r="BCJ375" s="1"/>
      <c r="BCK375" s="1"/>
      <c r="BCL375" s="1"/>
      <c r="BCM375" s="1"/>
      <c r="BCN375" s="1"/>
      <c r="BCO375" s="1"/>
      <c r="BCP375" s="1"/>
      <c r="BCQ375" s="1"/>
      <c r="BCR375" s="1"/>
      <c r="BCS375" s="1"/>
      <c r="BCT375" s="1"/>
      <c r="BCU375" s="1"/>
      <c r="BCV375" s="1"/>
      <c r="BCW375" s="1"/>
      <c r="BCX375" s="1"/>
      <c r="BCY375" s="1"/>
      <c r="BCZ375" s="1"/>
      <c r="BDA375" s="1"/>
      <c r="BDB375" s="1"/>
      <c r="BDC375" s="1"/>
      <c r="BDD375" s="1"/>
      <c r="BDE375" s="1"/>
      <c r="BDF375" s="1"/>
      <c r="BDG375" s="1"/>
      <c r="BDH375" s="1"/>
      <c r="BDI375" s="1"/>
      <c r="BDJ375" s="1"/>
      <c r="BDK375" s="1"/>
      <c r="BDL375" s="1"/>
    </row>
    <row r="376" spans="1:1468" s="10" customFormat="1" x14ac:dyDescent="0.2">
      <c r="B376" s="10" t="s">
        <v>129</v>
      </c>
      <c r="C376" s="10">
        <v>6000</v>
      </c>
      <c r="E376" s="2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  <c r="AFO376" s="1"/>
      <c r="AFP376" s="1"/>
      <c r="AFQ376" s="1"/>
      <c r="AFR376" s="1"/>
      <c r="AFS376" s="1"/>
      <c r="AFT376" s="1"/>
      <c r="AFU376" s="1"/>
      <c r="AFV376" s="1"/>
      <c r="AFW376" s="1"/>
      <c r="AFX376" s="1"/>
      <c r="AFY376" s="1"/>
      <c r="AFZ376" s="1"/>
      <c r="AGA376" s="1"/>
      <c r="AGB376" s="1"/>
      <c r="AGC376" s="1"/>
      <c r="AGD376" s="1"/>
      <c r="AGE376" s="1"/>
      <c r="AGF376" s="1"/>
      <c r="AGG376" s="1"/>
      <c r="AGH376" s="1"/>
      <c r="AGI376" s="1"/>
      <c r="AGJ376" s="1"/>
      <c r="AGK376" s="1"/>
      <c r="AGL376" s="1"/>
      <c r="AGM376" s="1"/>
      <c r="AGN376" s="1"/>
      <c r="AGO376" s="1"/>
      <c r="AGP376" s="1"/>
      <c r="AGQ376" s="1"/>
      <c r="AGR376" s="1"/>
      <c r="AGS376" s="1"/>
      <c r="AGT376" s="1"/>
      <c r="AGU376" s="1"/>
      <c r="AGV376" s="1"/>
      <c r="AGW376" s="1"/>
      <c r="AGX376" s="1"/>
      <c r="AGY376" s="1"/>
      <c r="AGZ376" s="1"/>
      <c r="AHA376" s="1"/>
      <c r="AHB376" s="1"/>
      <c r="AHC376" s="1"/>
      <c r="AHD376" s="1"/>
      <c r="AHE376" s="1"/>
      <c r="AHF376" s="1"/>
      <c r="AHG376" s="1"/>
      <c r="AHH376" s="1"/>
      <c r="AHI376" s="1"/>
      <c r="AHJ376" s="1"/>
      <c r="AHK376" s="1"/>
      <c r="AHL376" s="1"/>
      <c r="AHM376" s="1"/>
      <c r="AHN376" s="1"/>
      <c r="AHO376" s="1"/>
      <c r="AHP376" s="1"/>
      <c r="AHQ376" s="1"/>
      <c r="AHR376" s="1"/>
      <c r="AHS376" s="1"/>
      <c r="AHT376" s="1"/>
      <c r="AHU376" s="1"/>
      <c r="AHV376" s="1"/>
      <c r="AHW376" s="1"/>
      <c r="AHX376" s="1"/>
      <c r="AHY376" s="1"/>
      <c r="AHZ376" s="1"/>
      <c r="AIA376" s="1"/>
      <c r="AIB376" s="1"/>
      <c r="AIC376" s="1"/>
      <c r="AID376" s="1"/>
      <c r="AIE376" s="1"/>
      <c r="AIF376" s="1"/>
      <c r="AIG376" s="1"/>
      <c r="AIH376" s="1"/>
      <c r="AII376" s="1"/>
      <c r="AIJ376" s="1"/>
      <c r="AIK376" s="1"/>
      <c r="AIL376" s="1"/>
      <c r="AIM376" s="1"/>
      <c r="AIN376" s="1"/>
      <c r="AIO376" s="1"/>
      <c r="AIP376" s="1"/>
      <c r="AIQ376" s="1"/>
      <c r="AIR376" s="1"/>
      <c r="AIS376" s="1"/>
      <c r="AIT376" s="1"/>
      <c r="AIU376" s="1"/>
      <c r="AIV376" s="1"/>
      <c r="AIW376" s="1"/>
      <c r="AIX376" s="1"/>
      <c r="AIY376" s="1"/>
      <c r="AIZ376" s="1"/>
      <c r="AJA376" s="1"/>
      <c r="AJB376" s="1"/>
      <c r="AJC376" s="1"/>
      <c r="AJD376" s="1"/>
      <c r="AJE376" s="1"/>
      <c r="AJF376" s="1"/>
      <c r="AJG376" s="1"/>
      <c r="AJH376" s="1"/>
      <c r="AJI376" s="1"/>
      <c r="AJJ376" s="1"/>
      <c r="AJK376" s="1"/>
      <c r="AJL376" s="1"/>
      <c r="AJM376" s="1"/>
      <c r="AJN376" s="1"/>
      <c r="AJO376" s="1"/>
      <c r="AJP376" s="1"/>
      <c r="AJQ376" s="1"/>
      <c r="AJR376" s="1"/>
      <c r="AJS376" s="1"/>
      <c r="AJT376" s="1"/>
      <c r="AJU376" s="1"/>
      <c r="AJV376" s="1"/>
      <c r="AJW376" s="1"/>
      <c r="AJX376" s="1"/>
      <c r="AJY376" s="1"/>
      <c r="AJZ376" s="1"/>
      <c r="AKA376" s="1"/>
      <c r="AKB376" s="1"/>
      <c r="AKC376" s="1"/>
      <c r="AKD376" s="1"/>
      <c r="AKE376" s="1"/>
      <c r="AKF376" s="1"/>
      <c r="AKG376" s="1"/>
      <c r="AKH376" s="1"/>
      <c r="AKI376" s="1"/>
      <c r="AKJ376" s="1"/>
      <c r="AKK376" s="1"/>
      <c r="AKL376" s="1"/>
      <c r="AKM376" s="1"/>
      <c r="AKN376" s="1"/>
      <c r="AKO376" s="1"/>
      <c r="AKP376" s="1"/>
      <c r="AKQ376" s="1"/>
      <c r="AKR376" s="1"/>
      <c r="AKS376" s="1"/>
      <c r="AKT376" s="1"/>
      <c r="AKU376" s="1"/>
      <c r="AKV376" s="1"/>
      <c r="AKW376" s="1"/>
      <c r="AKX376" s="1"/>
      <c r="AKY376" s="1"/>
      <c r="AKZ376" s="1"/>
      <c r="ALA376" s="1"/>
      <c r="ALB376" s="1"/>
      <c r="ALC376" s="1"/>
      <c r="ALD376" s="1"/>
      <c r="ALE376" s="1"/>
      <c r="ALF376" s="1"/>
      <c r="ALG376" s="1"/>
      <c r="ALH376" s="1"/>
      <c r="ALI376" s="1"/>
      <c r="ALJ376" s="1"/>
      <c r="ALK376" s="1"/>
      <c r="ALL376" s="1"/>
      <c r="ALM376" s="1"/>
      <c r="ALN376" s="1"/>
      <c r="ALO376" s="1"/>
      <c r="ALP376" s="1"/>
      <c r="ALQ376" s="1"/>
      <c r="ALR376" s="1"/>
      <c r="ALS376" s="1"/>
      <c r="ALT376" s="1"/>
      <c r="ALU376" s="1"/>
      <c r="ALV376" s="1"/>
      <c r="ALW376" s="1"/>
      <c r="ALX376" s="1"/>
      <c r="ALY376" s="1"/>
      <c r="ALZ376" s="1"/>
      <c r="AMA376" s="1"/>
      <c r="AMB376" s="1"/>
      <c r="AMC376" s="1"/>
      <c r="AMD376" s="1"/>
      <c r="AME376" s="1"/>
      <c r="AMF376" s="1"/>
      <c r="AMG376" s="1"/>
      <c r="AMH376" s="1"/>
      <c r="AMI376" s="1"/>
      <c r="AMJ376" s="1"/>
      <c r="AMK376" s="1"/>
      <c r="AML376" s="1"/>
      <c r="AMM376" s="1"/>
      <c r="AMN376" s="1"/>
      <c r="AMO376" s="1"/>
      <c r="AMP376" s="1"/>
      <c r="AMQ376" s="1"/>
      <c r="AMR376" s="1"/>
      <c r="AMS376" s="1"/>
      <c r="AMT376" s="1"/>
      <c r="AMU376" s="1"/>
      <c r="AMV376" s="1"/>
      <c r="AMW376" s="1"/>
      <c r="AMX376" s="1"/>
      <c r="AMY376" s="1"/>
      <c r="AMZ376" s="1"/>
      <c r="ANA376" s="1"/>
      <c r="ANB376" s="1"/>
      <c r="ANC376" s="1"/>
      <c r="AND376" s="1"/>
      <c r="ANE376" s="1"/>
      <c r="ANF376" s="1"/>
      <c r="ANG376" s="1"/>
      <c r="ANH376" s="1"/>
      <c r="ANI376" s="1"/>
      <c r="ANJ376" s="1"/>
      <c r="ANK376" s="1"/>
      <c r="ANL376" s="1"/>
      <c r="ANM376" s="1"/>
      <c r="ANN376" s="1"/>
      <c r="ANO376" s="1"/>
      <c r="ANP376" s="1"/>
      <c r="ANQ376" s="1"/>
      <c r="ANR376" s="1"/>
      <c r="ANS376" s="1"/>
      <c r="ANT376" s="1"/>
      <c r="ANU376" s="1"/>
      <c r="ANV376" s="1"/>
      <c r="ANW376" s="1"/>
      <c r="ANX376" s="1"/>
      <c r="ANY376" s="1"/>
      <c r="ANZ376" s="1"/>
      <c r="AOA376" s="1"/>
      <c r="AOB376" s="1"/>
      <c r="AOC376" s="1"/>
      <c r="AOD376" s="1"/>
      <c r="AOE376" s="1"/>
      <c r="AOF376" s="1"/>
      <c r="AOG376" s="1"/>
      <c r="AOH376" s="1"/>
      <c r="AOI376" s="1"/>
      <c r="AOJ376" s="1"/>
      <c r="AOK376" s="1"/>
      <c r="AOL376" s="1"/>
      <c r="AOM376" s="1"/>
      <c r="AON376" s="1"/>
      <c r="AOO376" s="1"/>
      <c r="AOP376" s="1"/>
      <c r="AOQ376" s="1"/>
      <c r="AOR376" s="1"/>
      <c r="AOS376" s="1"/>
      <c r="AOT376" s="1"/>
      <c r="AOU376" s="1"/>
      <c r="AOV376" s="1"/>
      <c r="AOW376" s="1"/>
      <c r="AOX376" s="1"/>
      <c r="AOY376" s="1"/>
      <c r="AOZ376" s="1"/>
      <c r="APA376" s="1"/>
      <c r="APB376" s="1"/>
      <c r="APC376" s="1"/>
      <c r="APD376" s="1"/>
      <c r="APE376" s="1"/>
      <c r="APF376" s="1"/>
      <c r="APG376" s="1"/>
      <c r="APH376" s="1"/>
      <c r="API376" s="1"/>
      <c r="APJ376" s="1"/>
      <c r="APK376" s="1"/>
      <c r="APL376" s="1"/>
      <c r="APM376" s="1"/>
      <c r="APN376" s="1"/>
      <c r="APO376" s="1"/>
      <c r="APP376" s="1"/>
      <c r="APQ376" s="1"/>
      <c r="APR376" s="1"/>
      <c r="APS376" s="1"/>
      <c r="APT376" s="1"/>
      <c r="APU376" s="1"/>
      <c r="APV376" s="1"/>
      <c r="APW376" s="1"/>
      <c r="APX376" s="1"/>
      <c r="APY376" s="1"/>
      <c r="APZ376" s="1"/>
      <c r="AQA376" s="1"/>
      <c r="AQB376" s="1"/>
      <c r="AQC376" s="1"/>
      <c r="AQD376" s="1"/>
      <c r="AQE376" s="1"/>
      <c r="AQF376" s="1"/>
      <c r="AQG376" s="1"/>
      <c r="AQH376" s="1"/>
      <c r="AQI376" s="1"/>
      <c r="AQJ376" s="1"/>
      <c r="AQK376" s="1"/>
      <c r="AQL376" s="1"/>
      <c r="AQM376" s="1"/>
      <c r="AQN376" s="1"/>
      <c r="AQO376" s="1"/>
      <c r="AQP376" s="1"/>
      <c r="AQQ376" s="1"/>
      <c r="AQR376" s="1"/>
      <c r="AQS376" s="1"/>
      <c r="AQT376" s="1"/>
      <c r="AQU376" s="1"/>
      <c r="AQV376" s="1"/>
      <c r="AQW376" s="1"/>
      <c r="AQX376" s="1"/>
      <c r="AQY376" s="1"/>
      <c r="AQZ376" s="1"/>
      <c r="ARA376" s="1"/>
      <c r="ARB376" s="1"/>
      <c r="ARC376" s="1"/>
      <c r="ARD376" s="1"/>
      <c r="ARE376" s="1"/>
      <c r="ARF376" s="1"/>
      <c r="ARG376" s="1"/>
      <c r="ARH376" s="1"/>
      <c r="ARI376" s="1"/>
      <c r="ARJ376" s="1"/>
      <c r="ARK376" s="1"/>
      <c r="ARL376" s="1"/>
      <c r="ARM376" s="1"/>
      <c r="ARN376" s="1"/>
      <c r="ARO376" s="1"/>
      <c r="ARP376" s="1"/>
      <c r="ARQ376" s="1"/>
      <c r="ARR376" s="1"/>
      <c r="ARS376" s="1"/>
      <c r="ART376" s="1"/>
      <c r="ARU376" s="1"/>
      <c r="ARV376" s="1"/>
      <c r="ARW376" s="1"/>
      <c r="ARX376" s="1"/>
      <c r="ARY376" s="1"/>
      <c r="ARZ376" s="1"/>
      <c r="ASA376" s="1"/>
      <c r="ASB376" s="1"/>
      <c r="ASC376" s="1"/>
      <c r="ASD376" s="1"/>
      <c r="ASE376" s="1"/>
      <c r="ASF376" s="1"/>
      <c r="ASG376" s="1"/>
      <c r="ASH376" s="1"/>
      <c r="ASI376" s="1"/>
      <c r="ASJ376" s="1"/>
      <c r="ASK376" s="1"/>
      <c r="ASL376" s="1"/>
      <c r="ASM376" s="1"/>
      <c r="ASN376" s="1"/>
      <c r="ASO376" s="1"/>
      <c r="ASP376" s="1"/>
      <c r="ASQ376" s="1"/>
      <c r="ASR376" s="1"/>
      <c r="ASS376" s="1"/>
      <c r="AST376" s="1"/>
      <c r="ASU376" s="1"/>
      <c r="ASV376" s="1"/>
      <c r="ASW376" s="1"/>
      <c r="ASX376" s="1"/>
      <c r="ASY376" s="1"/>
      <c r="ASZ376" s="1"/>
      <c r="ATA376" s="1"/>
      <c r="ATB376" s="1"/>
      <c r="ATC376" s="1"/>
      <c r="ATD376" s="1"/>
      <c r="ATE376" s="1"/>
      <c r="ATF376" s="1"/>
      <c r="ATG376" s="1"/>
      <c r="ATH376" s="1"/>
      <c r="ATI376" s="1"/>
      <c r="ATJ376" s="1"/>
      <c r="ATK376" s="1"/>
      <c r="ATL376" s="1"/>
      <c r="ATM376" s="1"/>
      <c r="ATN376" s="1"/>
      <c r="ATO376" s="1"/>
      <c r="ATP376" s="1"/>
      <c r="ATQ376" s="1"/>
      <c r="ATR376" s="1"/>
      <c r="ATS376" s="1"/>
      <c r="ATT376" s="1"/>
      <c r="ATU376" s="1"/>
      <c r="ATV376" s="1"/>
      <c r="ATW376" s="1"/>
      <c r="ATX376" s="1"/>
      <c r="ATY376" s="1"/>
      <c r="ATZ376" s="1"/>
      <c r="AUA376" s="1"/>
      <c r="AUB376" s="1"/>
      <c r="AUC376" s="1"/>
      <c r="AUD376" s="1"/>
      <c r="AUE376" s="1"/>
      <c r="AUF376" s="1"/>
      <c r="AUG376" s="1"/>
      <c r="AUH376" s="1"/>
      <c r="AUI376" s="1"/>
      <c r="AUJ376" s="1"/>
      <c r="AUK376" s="1"/>
      <c r="AUL376" s="1"/>
      <c r="AUM376" s="1"/>
      <c r="AUN376" s="1"/>
      <c r="AUO376" s="1"/>
      <c r="AUP376" s="1"/>
      <c r="AUQ376" s="1"/>
      <c r="AUR376" s="1"/>
      <c r="AUS376" s="1"/>
      <c r="AUT376" s="1"/>
      <c r="AUU376" s="1"/>
      <c r="AUV376" s="1"/>
      <c r="AUW376" s="1"/>
      <c r="AUX376" s="1"/>
      <c r="AUY376" s="1"/>
      <c r="AUZ376" s="1"/>
      <c r="AVA376" s="1"/>
      <c r="AVB376" s="1"/>
      <c r="AVC376" s="1"/>
      <c r="AVD376" s="1"/>
      <c r="AVE376" s="1"/>
      <c r="AVF376" s="1"/>
      <c r="AVG376" s="1"/>
      <c r="AVH376" s="1"/>
      <c r="AVI376" s="1"/>
      <c r="AVJ376" s="1"/>
      <c r="AVK376" s="1"/>
      <c r="AVL376" s="1"/>
      <c r="AVM376" s="1"/>
      <c r="AVN376" s="1"/>
      <c r="AVO376" s="1"/>
      <c r="AVP376" s="1"/>
      <c r="AVQ376" s="1"/>
      <c r="AVR376" s="1"/>
      <c r="AVS376" s="1"/>
      <c r="AVT376" s="1"/>
      <c r="AVU376" s="1"/>
      <c r="AVV376" s="1"/>
      <c r="AVW376" s="1"/>
      <c r="AVX376" s="1"/>
      <c r="AVY376" s="1"/>
      <c r="AVZ376" s="1"/>
      <c r="AWA376" s="1"/>
      <c r="AWB376" s="1"/>
      <c r="AWC376" s="1"/>
      <c r="AWD376" s="1"/>
      <c r="AWE376" s="1"/>
      <c r="AWF376" s="1"/>
      <c r="AWG376" s="1"/>
      <c r="AWH376" s="1"/>
      <c r="AWI376" s="1"/>
      <c r="AWJ376" s="1"/>
      <c r="AWK376" s="1"/>
      <c r="AWL376" s="1"/>
      <c r="AWM376" s="1"/>
      <c r="AWN376" s="1"/>
      <c r="AWO376" s="1"/>
      <c r="AWP376" s="1"/>
      <c r="AWQ376" s="1"/>
      <c r="AWR376" s="1"/>
      <c r="AWS376" s="1"/>
      <c r="AWT376" s="1"/>
      <c r="AWU376" s="1"/>
      <c r="AWV376" s="1"/>
      <c r="AWW376" s="1"/>
      <c r="AWX376" s="1"/>
      <c r="AWY376" s="1"/>
      <c r="AWZ376" s="1"/>
      <c r="AXA376" s="1"/>
      <c r="AXB376" s="1"/>
      <c r="AXC376" s="1"/>
      <c r="AXD376" s="1"/>
      <c r="AXE376" s="1"/>
      <c r="AXF376" s="1"/>
      <c r="AXG376" s="1"/>
      <c r="AXH376" s="1"/>
      <c r="AXI376" s="1"/>
      <c r="AXJ376" s="1"/>
      <c r="AXK376" s="1"/>
      <c r="AXL376" s="1"/>
      <c r="AXM376" s="1"/>
      <c r="AXN376" s="1"/>
      <c r="AXO376" s="1"/>
      <c r="AXP376" s="1"/>
      <c r="AXQ376" s="1"/>
      <c r="AXR376" s="1"/>
      <c r="AXS376" s="1"/>
      <c r="AXT376" s="1"/>
      <c r="AXU376" s="1"/>
      <c r="AXV376" s="1"/>
      <c r="AXW376" s="1"/>
      <c r="AXX376" s="1"/>
      <c r="AXY376" s="1"/>
      <c r="AXZ376" s="1"/>
      <c r="AYA376" s="1"/>
      <c r="AYB376" s="1"/>
      <c r="AYC376" s="1"/>
      <c r="AYD376" s="1"/>
      <c r="AYE376" s="1"/>
      <c r="AYF376" s="1"/>
      <c r="AYG376" s="1"/>
      <c r="AYH376" s="1"/>
      <c r="AYI376" s="1"/>
      <c r="AYJ376" s="1"/>
      <c r="AYK376" s="1"/>
      <c r="AYL376" s="1"/>
      <c r="AYM376" s="1"/>
      <c r="AYN376" s="1"/>
      <c r="AYO376" s="1"/>
      <c r="AYP376" s="1"/>
      <c r="AYQ376" s="1"/>
      <c r="AYR376" s="1"/>
      <c r="AYS376" s="1"/>
      <c r="AYT376" s="1"/>
      <c r="AYU376" s="1"/>
      <c r="AYV376" s="1"/>
      <c r="AYW376" s="1"/>
      <c r="AYX376" s="1"/>
      <c r="AYY376" s="1"/>
      <c r="AYZ376" s="1"/>
      <c r="AZA376" s="1"/>
      <c r="AZB376" s="1"/>
      <c r="AZC376" s="1"/>
      <c r="AZD376" s="1"/>
      <c r="AZE376" s="1"/>
      <c r="AZF376" s="1"/>
      <c r="AZG376" s="1"/>
      <c r="AZH376" s="1"/>
      <c r="AZI376" s="1"/>
      <c r="AZJ376" s="1"/>
      <c r="AZK376" s="1"/>
      <c r="AZL376" s="1"/>
      <c r="AZM376" s="1"/>
      <c r="AZN376" s="1"/>
      <c r="AZO376" s="1"/>
      <c r="AZP376" s="1"/>
      <c r="AZQ376" s="1"/>
      <c r="AZR376" s="1"/>
      <c r="AZS376" s="1"/>
      <c r="AZT376" s="1"/>
      <c r="AZU376" s="1"/>
      <c r="AZV376" s="1"/>
      <c r="AZW376" s="1"/>
      <c r="AZX376" s="1"/>
      <c r="AZY376" s="1"/>
      <c r="AZZ376" s="1"/>
      <c r="BAA376" s="1"/>
      <c r="BAB376" s="1"/>
      <c r="BAC376" s="1"/>
      <c r="BAD376" s="1"/>
      <c r="BAE376" s="1"/>
      <c r="BAF376" s="1"/>
      <c r="BAG376" s="1"/>
      <c r="BAH376" s="1"/>
      <c r="BAI376" s="1"/>
      <c r="BAJ376" s="1"/>
      <c r="BAK376" s="1"/>
      <c r="BAL376" s="1"/>
      <c r="BAM376" s="1"/>
      <c r="BAN376" s="1"/>
      <c r="BAO376" s="1"/>
      <c r="BAP376" s="1"/>
      <c r="BAQ376" s="1"/>
      <c r="BAR376" s="1"/>
      <c r="BAS376" s="1"/>
      <c r="BAT376" s="1"/>
      <c r="BAU376" s="1"/>
      <c r="BAV376" s="1"/>
      <c r="BAW376" s="1"/>
      <c r="BAX376" s="1"/>
      <c r="BAY376" s="1"/>
      <c r="BAZ376" s="1"/>
      <c r="BBA376" s="1"/>
      <c r="BBB376" s="1"/>
      <c r="BBC376" s="1"/>
      <c r="BBD376" s="1"/>
      <c r="BBE376" s="1"/>
      <c r="BBF376" s="1"/>
      <c r="BBG376" s="1"/>
      <c r="BBH376" s="1"/>
      <c r="BBI376" s="1"/>
      <c r="BBJ376" s="1"/>
      <c r="BBK376" s="1"/>
      <c r="BBL376" s="1"/>
      <c r="BBM376" s="1"/>
      <c r="BBN376" s="1"/>
      <c r="BBO376" s="1"/>
      <c r="BBP376" s="1"/>
      <c r="BBQ376" s="1"/>
      <c r="BBR376" s="1"/>
      <c r="BBS376" s="1"/>
      <c r="BBT376" s="1"/>
      <c r="BBU376" s="1"/>
      <c r="BBV376" s="1"/>
      <c r="BBW376" s="1"/>
      <c r="BBX376" s="1"/>
      <c r="BBY376" s="1"/>
      <c r="BBZ376" s="1"/>
      <c r="BCA376" s="1"/>
      <c r="BCB376" s="1"/>
      <c r="BCC376" s="1"/>
      <c r="BCD376" s="1"/>
      <c r="BCE376" s="1"/>
      <c r="BCF376" s="1"/>
      <c r="BCG376" s="1"/>
      <c r="BCH376" s="1"/>
      <c r="BCI376" s="1"/>
      <c r="BCJ376" s="1"/>
      <c r="BCK376" s="1"/>
      <c r="BCL376" s="1"/>
      <c r="BCM376" s="1"/>
      <c r="BCN376" s="1"/>
      <c r="BCO376" s="1"/>
      <c r="BCP376" s="1"/>
      <c r="BCQ376" s="1"/>
      <c r="BCR376" s="1"/>
      <c r="BCS376" s="1"/>
      <c r="BCT376" s="1"/>
      <c r="BCU376" s="1"/>
      <c r="BCV376" s="1"/>
      <c r="BCW376" s="1"/>
      <c r="BCX376" s="1"/>
      <c r="BCY376" s="1"/>
      <c r="BCZ376" s="1"/>
      <c r="BDA376" s="1"/>
      <c r="BDB376" s="1"/>
      <c r="BDC376" s="1"/>
      <c r="BDD376" s="1"/>
      <c r="BDE376" s="1"/>
      <c r="BDF376" s="1"/>
      <c r="BDG376" s="1"/>
      <c r="BDH376" s="1"/>
      <c r="BDI376" s="1"/>
      <c r="BDJ376" s="1"/>
      <c r="BDK376" s="1"/>
      <c r="BDL376" s="1"/>
    </row>
    <row r="377" spans="1:1468" s="1" customFormat="1" x14ac:dyDescent="0.2">
      <c r="A377" s="10"/>
      <c r="B377" s="10" t="s">
        <v>130</v>
      </c>
      <c r="C377" s="10"/>
      <c r="D377" s="10">
        <v>-9743</v>
      </c>
      <c r="E377" s="20"/>
    </row>
    <row r="378" spans="1:1468" x14ac:dyDescent="0.2">
      <c r="A378" s="10"/>
      <c r="B378" s="10" t="s">
        <v>45</v>
      </c>
      <c r="C378" s="10"/>
      <c r="D378" s="10">
        <v>-113372</v>
      </c>
    </row>
    <row r="379" spans="1:1468" x14ac:dyDescent="0.2">
      <c r="A379" s="10"/>
      <c r="B379" s="10" t="s">
        <v>131</v>
      </c>
      <c r="C379" s="10"/>
      <c r="D379" s="10">
        <v>-390400</v>
      </c>
    </row>
    <row r="380" spans="1:1468" x14ac:dyDescent="0.2">
      <c r="A380" s="10"/>
      <c r="B380" s="10" t="s">
        <v>47</v>
      </c>
      <c r="C380" s="10"/>
      <c r="D380" s="10">
        <v>-11100</v>
      </c>
    </row>
    <row r="381" spans="1:1468" x14ac:dyDescent="0.2">
      <c r="A381" s="10"/>
      <c r="B381" s="10" t="s">
        <v>132</v>
      </c>
      <c r="C381" s="10"/>
      <c r="D381" s="10">
        <v>-26000</v>
      </c>
    </row>
    <row r="382" spans="1:1468" x14ac:dyDescent="0.2">
      <c r="A382" s="10"/>
      <c r="B382" s="10" t="s">
        <v>48</v>
      </c>
      <c r="C382" s="10"/>
      <c r="D382" s="10">
        <v>-28950</v>
      </c>
    </row>
    <row r="383" spans="1:1468" x14ac:dyDescent="0.2">
      <c r="B383" s="13" t="s">
        <v>14</v>
      </c>
      <c r="C383" s="40">
        <f>+SUM(C359:C376)</f>
        <v>582933</v>
      </c>
      <c r="D383" s="40">
        <f>SUM(D377:D382)</f>
        <v>-579565</v>
      </c>
      <c r="E383" s="20">
        <f>+C375/C383</f>
        <v>0.11534773292985644</v>
      </c>
    </row>
    <row r="384" spans="1:1468" x14ac:dyDescent="0.2">
      <c r="E384" s="20">
        <f>+E383/4</f>
        <v>2.8836933232464109E-2</v>
      </c>
    </row>
    <row r="385" spans="1:1468" x14ac:dyDescent="0.2">
      <c r="A385" s="10">
        <v>1881</v>
      </c>
      <c r="B385" s="10" t="s">
        <v>36</v>
      </c>
      <c r="C385" s="10">
        <v>34087</v>
      </c>
      <c r="D385" s="10"/>
    </row>
    <row r="386" spans="1:1468" s="10" customFormat="1" x14ac:dyDescent="0.2">
      <c r="B386" s="10" t="s">
        <v>86</v>
      </c>
      <c r="C386" s="10">
        <v>28000</v>
      </c>
      <c r="E386" s="2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  <c r="RG386" s="1"/>
      <c r="RH386" s="1"/>
      <c r="RI386" s="1"/>
      <c r="RJ386" s="1"/>
      <c r="RK386" s="1"/>
      <c r="RL386" s="1"/>
      <c r="RM386" s="1"/>
      <c r="RN386" s="1"/>
      <c r="RO386" s="1"/>
      <c r="RP386" s="1"/>
      <c r="RQ386" s="1"/>
      <c r="RR386" s="1"/>
      <c r="RS386" s="1"/>
      <c r="RT386" s="1"/>
      <c r="RU386" s="1"/>
      <c r="RV386" s="1"/>
      <c r="RW386" s="1"/>
      <c r="RX386" s="1"/>
      <c r="RY386" s="1"/>
      <c r="RZ386" s="1"/>
      <c r="SA386" s="1"/>
      <c r="SB386" s="1"/>
      <c r="SC386" s="1"/>
      <c r="SD386" s="1"/>
      <c r="SE386" s="1"/>
      <c r="SF386" s="1"/>
      <c r="SG386" s="1"/>
      <c r="SH386" s="1"/>
      <c r="SI386" s="1"/>
      <c r="SJ386" s="1"/>
      <c r="SK386" s="1"/>
      <c r="SL386" s="1"/>
      <c r="SM386" s="1"/>
      <c r="SN386" s="1"/>
      <c r="SO386" s="1"/>
      <c r="SP386" s="1"/>
      <c r="SQ386" s="1"/>
      <c r="SR386" s="1"/>
      <c r="SS386" s="1"/>
      <c r="ST386" s="1"/>
      <c r="SU386" s="1"/>
      <c r="SV386" s="1"/>
      <c r="SW386" s="1"/>
      <c r="SX386" s="1"/>
      <c r="SY386" s="1"/>
      <c r="SZ386" s="1"/>
      <c r="TA386" s="1"/>
      <c r="TB386" s="1"/>
      <c r="TC386" s="1"/>
      <c r="TD386" s="1"/>
      <c r="TE386" s="1"/>
      <c r="TF386" s="1"/>
      <c r="TG386" s="1"/>
      <c r="TH386" s="1"/>
      <c r="TI386" s="1"/>
      <c r="TJ386" s="1"/>
      <c r="TK386" s="1"/>
      <c r="TL386" s="1"/>
      <c r="TM386" s="1"/>
      <c r="TN386" s="1"/>
      <c r="TO386" s="1"/>
      <c r="TP386" s="1"/>
      <c r="TQ386" s="1"/>
      <c r="TR386" s="1"/>
      <c r="TS386" s="1"/>
      <c r="TT386" s="1"/>
      <c r="TU386" s="1"/>
      <c r="TV386" s="1"/>
      <c r="TW386" s="1"/>
      <c r="TX386" s="1"/>
      <c r="TY386" s="1"/>
      <c r="TZ386" s="1"/>
      <c r="UA386" s="1"/>
      <c r="UB386" s="1"/>
      <c r="UC386" s="1"/>
      <c r="UD386" s="1"/>
      <c r="UE386" s="1"/>
      <c r="UF386" s="1"/>
      <c r="UG386" s="1"/>
      <c r="UH386" s="1"/>
      <c r="UI386" s="1"/>
      <c r="UJ386" s="1"/>
      <c r="UK386" s="1"/>
      <c r="UL386" s="1"/>
      <c r="UM386" s="1"/>
      <c r="UN386" s="1"/>
      <c r="UO386" s="1"/>
      <c r="UP386" s="1"/>
      <c r="UQ386" s="1"/>
      <c r="UR386" s="1"/>
      <c r="US386" s="1"/>
      <c r="UT386" s="1"/>
      <c r="UU386" s="1"/>
      <c r="UV386" s="1"/>
      <c r="UW386" s="1"/>
      <c r="UX386" s="1"/>
      <c r="UY386" s="1"/>
      <c r="UZ386" s="1"/>
      <c r="VA386" s="1"/>
      <c r="VB386" s="1"/>
      <c r="VC386" s="1"/>
      <c r="VD386" s="1"/>
      <c r="VE386" s="1"/>
      <c r="VF386" s="1"/>
      <c r="VG386" s="1"/>
      <c r="VH386" s="1"/>
      <c r="VI386" s="1"/>
      <c r="VJ386" s="1"/>
      <c r="VK386" s="1"/>
      <c r="VL386" s="1"/>
      <c r="VM386" s="1"/>
      <c r="VN386" s="1"/>
      <c r="VO386" s="1"/>
      <c r="VP386" s="1"/>
      <c r="VQ386" s="1"/>
      <c r="VR386" s="1"/>
      <c r="VS386" s="1"/>
      <c r="VT386" s="1"/>
      <c r="VU386" s="1"/>
      <c r="VV386" s="1"/>
      <c r="VW386" s="1"/>
      <c r="VX386" s="1"/>
      <c r="VY386" s="1"/>
      <c r="VZ386" s="1"/>
      <c r="WA386" s="1"/>
      <c r="WB386" s="1"/>
      <c r="WC386" s="1"/>
      <c r="WD386" s="1"/>
      <c r="WE386" s="1"/>
      <c r="WF386" s="1"/>
      <c r="WG386" s="1"/>
      <c r="WH386" s="1"/>
      <c r="WI386" s="1"/>
      <c r="WJ386" s="1"/>
      <c r="WK386" s="1"/>
      <c r="WL386" s="1"/>
      <c r="WM386" s="1"/>
      <c r="WN386" s="1"/>
      <c r="WO386" s="1"/>
      <c r="WP386" s="1"/>
      <c r="WQ386" s="1"/>
      <c r="WR386" s="1"/>
      <c r="WS386" s="1"/>
      <c r="WT386" s="1"/>
      <c r="WU386" s="1"/>
      <c r="WV386" s="1"/>
      <c r="WW386" s="1"/>
      <c r="WX386" s="1"/>
      <c r="WY386" s="1"/>
      <c r="WZ386" s="1"/>
      <c r="XA386" s="1"/>
      <c r="XB386" s="1"/>
      <c r="XC386" s="1"/>
      <c r="XD386" s="1"/>
      <c r="XE386" s="1"/>
      <c r="XF386" s="1"/>
      <c r="XG386" s="1"/>
      <c r="XH386" s="1"/>
      <c r="XI386" s="1"/>
      <c r="XJ386" s="1"/>
      <c r="XK386" s="1"/>
      <c r="XL386" s="1"/>
      <c r="XM386" s="1"/>
      <c r="XN386" s="1"/>
      <c r="XO386" s="1"/>
      <c r="XP386" s="1"/>
      <c r="XQ386" s="1"/>
      <c r="XR386" s="1"/>
      <c r="XS386" s="1"/>
      <c r="XT386" s="1"/>
      <c r="XU386" s="1"/>
      <c r="XV386" s="1"/>
      <c r="XW386" s="1"/>
      <c r="XX386" s="1"/>
      <c r="XY386" s="1"/>
      <c r="XZ386" s="1"/>
      <c r="YA386" s="1"/>
      <c r="YB386" s="1"/>
      <c r="YC386" s="1"/>
      <c r="YD386" s="1"/>
      <c r="YE386" s="1"/>
      <c r="YF386" s="1"/>
      <c r="YG386" s="1"/>
      <c r="YH386" s="1"/>
      <c r="YI386" s="1"/>
      <c r="YJ386" s="1"/>
      <c r="YK386" s="1"/>
      <c r="YL386" s="1"/>
      <c r="YM386" s="1"/>
      <c r="YN386" s="1"/>
      <c r="YO386" s="1"/>
      <c r="YP386" s="1"/>
      <c r="YQ386" s="1"/>
      <c r="YR386" s="1"/>
      <c r="YS386" s="1"/>
      <c r="YT386" s="1"/>
      <c r="YU386" s="1"/>
      <c r="YV386" s="1"/>
      <c r="YW386" s="1"/>
      <c r="YX386" s="1"/>
      <c r="YY386" s="1"/>
      <c r="YZ386" s="1"/>
      <c r="ZA386" s="1"/>
      <c r="ZB386" s="1"/>
      <c r="ZC386" s="1"/>
      <c r="ZD386" s="1"/>
      <c r="ZE386" s="1"/>
      <c r="ZF386" s="1"/>
      <c r="ZG386" s="1"/>
      <c r="ZH386" s="1"/>
      <c r="ZI386" s="1"/>
      <c r="ZJ386" s="1"/>
      <c r="ZK386" s="1"/>
      <c r="ZL386" s="1"/>
      <c r="ZM386" s="1"/>
      <c r="ZN386" s="1"/>
      <c r="ZO386" s="1"/>
      <c r="ZP386" s="1"/>
      <c r="ZQ386" s="1"/>
      <c r="ZR386" s="1"/>
      <c r="ZS386" s="1"/>
      <c r="ZT386" s="1"/>
      <c r="ZU386" s="1"/>
      <c r="ZV386" s="1"/>
      <c r="ZW386" s="1"/>
      <c r="ZX386" s="1"/>
      <c r="ZY386" s="1"/>
      <c r="ZZ386" s="1"/>
      <c r="AAA386" s="1"/>
      <c r="AAB386" s="1"/>
      <c r="AAC386" s="1"/>
      <c r="AAD386" s="1"/>
      <c r="AAE386" s="1"/>
      <c r="AAF386" s="1"/>
      <c r="AAG386" s="1"/>
      <c r="AAH386" s="1"/>
      <c r="AAI386" s="1"/>
      <c r="AAJ386" s="1"/>
      <c r="AAK386" s="1"/>
      <c r="AAL386" s="1"/>
      <c r="AAM386" s="1"/>
      <c r="AAN386" s="1"/>
      <c r="AAO386" s="1"/>
      <c r="AAP386" s="1"/>
      <c r="AAQ386" s="1"/>
      <c r="AAR386" s="1"/>
      <c r="AAS386" s="1"/>
      <c r="AAT386" s="1"/>
      <c r="AAU386" s="1"/>
      <c r="AAV386" s="1"/>
      <c r="AAW386" s="1"/>
      <c r="AAX386" s="1"/>
      <c r="AAY386" s="1"/>
      <c r="AAZ386" s="1"/>
      <c r="ABA386" s="1"/>
      <c r="ABB386" s="1"/>
      <c r="ABC386" s="1"/>
      <c r="ABD386" s="1"/>
      <c r="ABE386" s="1"/>
      <c r="ABF386" s="1"/>
      <c r="ABG386" s="1"/>
      <c r="ABH386" s="1"/>
      <c r="ABI386" s="1"/>
      <c r="ABJ386" s="1"/>
      <c r="ABK386" s="1"/>
      <c r="ABL386" s="1"/>
      <c r="ABM386" s="1"/>
      <c r="ABN386" s="1"/>
      <c r="ABO386" s="1"/>
      <c r="ABP386" s="1"/>
      <c r="ABQ386" s="1"/>
      <c r="ABR386" s="1"/>
      <c r="ABS386" s="1"/>
      <c r="ABT386" s="1"/>
      <c r="ABU386" s="1"/>
      <c r="ABV386" s="1"/>
      <c r="ABW386" s="1"/>
      <c r="ABX386" s="1"/>
      <c r="ABY386" s="1"/>
      <c r="ABZ386" s="1"/>
      <c r="ACA386" s="1"/>
      <c r="ACB386" s="1"/>
      <c r="ACC386" s="1"/>
      <c r="ACD386" s="1"/>
      <c r="ACE386" s="1"/>
      <c r="ACF386" s="1"/>
      <c r="ACG386" s="1"/>
      <c r="ACH386" s="1"/>
      <c r="ACI386" s="1"/>
      <c r="ACJ386" s="1"/>
      <c r="ACK386" s="1"/>
      <c r="ACL386" s="1"/>
      <c r="ACM386" s="1"/>
      <c r="ACN386" s="1"/>
      <c r="ACO386" s="1"/>
      <c r="ACP386" s="1"/>
      <c r="ACQ386" s="1"/>
      <c r="ACR386" s="1"/>
      <c r="ACS386" s="1"/>
      <c r="ACT386" s="1"/>
      <c r="ACU386" s="1"/>
      <c r="ACV386" s="1"/>
      <c r="ACW386" s="1"/>
      <c r="ACX386" s="1"/>
      <c r="ACY386" s="1"/>
      <c r="ACZ386" s="1"/>
      <c r="ADA386" s="1"/>
      <c r="ADB386" s="1"/>
      <c r="ADC386" s="1"/>
      <c r="ADD386" s="1"/>
      <c r="ADE386" s="1"/>
      <c r="ADF386" s="1"/>
      <c r="ADG386" s="1"/>
      <c r="ADH386" s="1"/>
      <c r="ADI386" s="1"/>
      <c r="ADJ386" s="1"/>
      <c r="ADK386" s="1"/>
      <c r="ADL386" s="1"/>
      <c r="ADM386" s="1"/>
      <c r="ADN386" s="1"/>
      <c r="ADO386" s="1"/>
      <c r="ADP386" s="1"/>
      <c r="ADQ386" s="1"/>
      <c r="ADR386" s="1"/>
      <c r="ADS386" s="1"/>
      <c r="ADT386" s="1"/>
      <c r="ADU386" s="1"/>
      <c r="ADV386" s="1"/>
      <c r="ADW386" s="1"/>
      <c r="ADX386" s="1"/>
      <c r="ADY386" s="1"/>
      <c r="ADZ386" s="1"/>
      <c r="AEA386" s="1"/>
      <c r="AEB386" s="1"/>
      <c r="AEC386" s="1"/>
      <c r="AED386" s="1"/>
      <c r="AEE386" s="1"/>
      <c r="AEF386" s="1"/>
      <c r="AEG386" s="1"/>
      <c r="AEH386" s="1"/>
      <c r="AEI386" s="1"/>
      <c r="AEJ386" s="1"/>
      <c r="AEK386" s="1"/>
      <c r="AEL386" s="1"/>
      <c r="AEM386" s="1"/>
      <c r="AEN386" s="1"/>
      <c r="AEO386" s="1"/>
      <c r="AEP386" s="1"/>
      <c r="AEQ386" s="1"/>
      <c r="AER386" s="1"/>
      <c r="AES386" s="1"/>
      <c r="AET386" s="1"/>
      <c r="AEU386" s="1"/>
      <c r="AEV386" s="1"/>
      <c r="AEW386" s="1"/>
      <c r="AEX386" s="1"/>
      <c r="AEY386" s="1"/>
      <c r="AEZ386" s="1"/>
      <c r="AFA386" s="1"/>
      <c r="AFB386" s="1"/>
      <c r="AFC386" s="1"/>
      <c r="AFD386" s="1"/>
      <c r="AFE386" s="1"/>
      <c r="AFF386" s="1"/>
      <c r="AFG386" s="1"/>
      <c r="AFH386" s="1"/>
      <c r="AFI386" s="1"/>
      <c r="AFJ386" s="1"/>
      <c r="AFK386" s="1"/>
      <c r="AFL386" s="1"/>
      <c r="AFM386" s="1"/>
      <c r="AFN386" s="1"/>
      <c r="AFO386" s="1"/>
      <c r="AFP386" s="1"/>
      <c r="AFQ386" s="1"/>
      <c r="AFR386" s="1"/>
      <c r="AFS386" s="1"/>
      <c r="AFT386" s="1"/>
      <c r="AFU386" s="1"/>
      <c r="AFV386" s="1"/>
      <c r="AFW386" s="1"/>
      <c r="AFX386" s="1"/>
      <c r="AFY386" s="1"/>
      <c r="AFZ386" s="1"/>
      <c r="AGA386" s="1"/>
      <c r="AGB386" s="1"/>
      <c r="AGC386" s="1"/>
      <c r="AGD386" s="1"/>
      <c r="AGE386" s="1"/>
      <c r="AGF386" s="1"/>
      <c r="AGG386" s="1"/>
      <c r="AGH386" s="1"/>
      <c r="AGI386" s="1"/>
      <c r="AGJ386" s="1"/>
      <c r="AGK386" s="1"/>
      <c r="AGL386" s="1"/>
      <c r="AGM386" s="1"/>
      <c r="AGN386" s="1"/>
      <c r="AGO386" s="1"/>
      <c r="AGP386" s="1"/>
      <c r="AGQ386" s="1"/>
      <c r="AGR386" s="1"/>
      <c r="AGS386" s="1"/>
      <c r="AGT386" s="1"/>
      <c r="AGU386" s="1"/>
      <c r="AGV386" s="1"/>
      <c r="AGW386" s="1"/>
      <c r="AGX386" s="1"/>
      <c r="AGY386" s="1"/>
      <c r="AGZ386" s="1"/>
      <c r="AHA386" s="1"/>
      <c r="AHB386" s="1"/>
      <c r="AHC386" s="1"/>
      <c r="AHD386" s="1"/>
      <c r="AHE386" s="1"/>
      <c r="AHF386" s="1"/>
      <c r="AHG386" s="1"/>
      <c r="AHH386" s="1"/>
      <c r="AHI386" s="1"/>
      <c r="AHJ386" s="1"/>
      <c r="AHK386" s="1"/>
      <c r="AHL386" s="1"/>
      <c r="AHM386" s="1"/>
      <c r="AHN386" s="1"/>
      <c r="AHO386" s="1"/>
      <c r="AHP386" s="1"/>
      <c r="AHQ386" s="1"/>
      <c r="AHR386" s="1"/>
      <c r="AHS386" s="1"/>
      <c r="AHT386" s="1"/>
      <c r="AHU386" s="1"/>
      <c r="AHV386" s="1"/>
      <c r="AHW386" s="1"/>
      <c r="AHX386" s="1"/>
      <c r="AHY386" s="1"/>
      <c r="AHZ386" s="1"/>
      <c r="AIA386" s="1"/>
      <c r="AIB386" s="1"/>
      <c r="AIC386" s="1"/>
      <c r="AID386" s="1"/>
      <c r="AIE386" s="1"/>
      <c r="AIF386" s="1"/>
      <c r="AIG386" s="1"/>
      <c r="AIH386" s="1"/>
      <c r="AII386" s="1"/>
      <c r="AIJ386" s="1"/>
      <c r="AIK386" s="1"/>
      <c r="AIL386" s="1"/>
      <c r="AIM386" s="1"/>
      <c r="AIN386" s="1"/>
      <c r="AIO386" s="1"/>
      <c r="AIP386" s="1"/>
      <c r="AIQ386" s="1"/>
      <c r="AIR386" s="1"/>
      <c r="AIS386" s="1"/>
      <c r="AIT386" s="1"/>
      <c r="AIU386" s="1"/>
      <c r="AIV386" s="1"/>
      <c r="AIW386" s="1"/>
      <c r="AIX386" s="1"/>
      <c r="AIY386" s="1"/>
      <c r="AIZ386" s="1"/>
      <c r="AJA386" s="1"/>
      <c r="AJB386" s="1"/>
      <c r="AJC386" s="1"/>
      <c r="AJD386" s="1"/>
      <c r="AJE386" s="1"/>
      <c r="AJF386" s="1"/>
      <c r="AJG386" s="1"/>
      <c r="AJH386" s="1"/>
      <c r="AJI386" s="1"/>
      <c r="AJJ386" s="1"/>
      <c r="AJK386" s="1"/>
      <c r="AJL386" s="1"/>
      <c r="AJM386" s="1"/>
      <c r="AJN386" s="1"/>
      <c r="AJO386" s="1"/>
      <c r="AJP386" s="1"/>
      <c r="AJQ386" s="1"/>
      <c r="AJR386" s="1"/>
      <c r="AJS386" s="1"/>
      <c r="AJT386" s="1"/>
      <c r="AJU386" s="1"/>
      <c r="AJV386" s="1"/>
      <c r="AJW386" s="1"/>
      <c r="AJX386" s="1"/>
      <c r="AJY386" s="1"/>
      <c r="AJZ386" s="1"/>
      <c r="AKA386" s="1"/>
      <c r="AKB386" s="1"/>
      <c r="AKC386" s="1"/>
      <c r="AKD386" s="1"/>
      <c r="AKE386" s="1"/>
      <c r="AKF386" s="1"/>
      <c r="AKG386" s="1"/>
      <c r="AKH386" s="1"/>
      <c r="AKI386" s="1"/>
      <c r="AKJ386" s="1"/>
      <c r="AKK386" s="1"/>
      <c r="AKL386" s="1"/>
      <c r="AKM386" s="1"/>
      <c r="AKN386" s="1"/>
      <c r="AKO386" s="1"/>
      <c r="AKP386" s="1"/>
      <c r="AKQ386" s="1"/>
      <c r="AKR386" s="1"/>
      <c r="AKS386" s="1"/>
      <c r="AKT386" s="1"/>
      <c r="AKU386" s="1"/>
      <c r="AKV386" s="1"/>
      <c r="AKW386" s="1"/>
      <c r="AKX386" s="1"/>
      <c r="AKY386" s="1"/>
      <c r="AKZ386" s="1"/>
      <c r="ALA386" s="1"/>
      <c r="ALB386" s="1"/>
      <c r="ALC386" s="1"/>
      <c r="ALD386" s="1"/>
      <c r="ALE386" s="1"/>
      <c r="ALF386" s="1"/>
      <c r="ALG386" s="1"/>
      <c r="ALH386" s="1"/>
      <c r="ALI386" s="1"/>
      <c r="ALJ386" s="1"/>
      <c r="ALK386" s="1"/>
      <c r="ALL386" s="1"/>
      <c r="ALM386" s="1"/>
      <c r="ALN386" s="1"/>
      <c r="ALO386" s="1"/>
      <c r="ALP386" s="1"/>
      <c r="ALQ386" s="1"/>
      <c r="ALR386" s="1"/>
      <c r="ALS386" s="1"/>
      <c r="ALT386" s="1"/>
      <c r="ALU386" s="1"/>
      <c r="ALV386" s="1"/>
      <c r="ALW386" s="1"/>
      <c r="ALX386" s="1"/>
      <c r="ALY386" s="1"/>
      <c r="ALZ386" s="1"/>
      <c r="AMA386" s="1"/>
      <c r="AMB386" s="1"/>
      <c r="AMC386" s="1"/>
      <c r="AMD386" s="1"/>
      <c r="AME386" s="1"/>
      <c r="AMF386" s="1"/>
      <c r="AMG386" s="1"/>
      <c r="AMH386" s="1"/>
      <c r="AMI386" s="1"/>
      <c r="AMJ386" s="1"/>
      <c r="AMK386" s="1"/>
      <c r="AML386" s="1"/>
      <c r="AMM386" s="1"/>
      <c r="AMN386" s="1"/>
      <c r="AMO386" s="1"/>
      <c r="AMP386" s="1"/>
      <c r="AMQ386" s="1"/>
      <c r="AMR386" s="1"/>
      <c r="AMS386" s="1"/>
      <c r="AMT386" s="1"/>
      <c r="AMU386" s="1"/>
      <c r="AMV386" s="1"/>
      <c r="AMW386" s="1"/>
      <c r="AMX386" s="1"/>
      <c r="AMY386" s="1"/>
      <c r="AMZ386" s="1"/>
      <c r="ANA386" s="1"/>
      <c r="ANB386" s="1"/>
      <c r="ANC386" s="1"/>
      <c r="AND386" s="1"/>
      <c r="ANE386" s="1"/>
      <c r="ANF386" s="1"/>
      <c r="ANG386" s="1"/>
      <c r="ANH386" s="1"/>
      <c r="ANI386" s="1"/>
      <c r="ANJ386" s="1"/>
      <c r="ANK386" s="1"/>
      <c r="ANL386" s="1"/>
      <c r="ANM386" s="1"/>
      <c r="ANN386" s="1"/>
      <c r="ANO386" s="1"/>
      <c r="ANP386" s="1"/>
      <c r="ANQ386" s="1"/>
      <c r="ANR386" s="1"/>
      <c r="ANS386" s="1"/>
      <c r="ANT386" s="1"/>
      <c r="ANU386" s="1"/>
      <c r="ANV386" s="1"/>
      <c r="ANW386" s="1"/>
      <c r="ANX386" s="1"/>
      <c r="ANY386" s="1"/>
      <c r="ANZ386" s="1"/>
      <c r="AOA386" s="1"/>
      <c r="AOB386" s="1"/>
      <c r="AOC386" s="1"/>
      <c r="AOD386" s="1"/>
      <c r="AOE386" s="1"/>
      <c r="AOF386" s="1"/>
      <c r="AOG386" s="1"/>
      <c r="AOH386" s="1"/>
      <c r="AOI386" s="1"/>
      <c r="AOJ386" s="1"/>
      <c r="AOK386" s="1"/>
      <c r="AOL386" s="1"/>
      <c r="AOM386" s="1"/>
      <c r="AON386" s="1"/>
      <c r="AOO386" s="1"/>
      <c r="AOP386" s="1"/>
      <c r="AOQ386" s="1"/>
      <c r="AOR386" s="1"/>
      <c r="AOS386" s="1"/>
      <c r="AOT386" s="1"/>
      <c r="AOU386" s="1"/>
      <c r="AOV386" s="1"/>
      <c r="AOW386" s="1"/>
      <c r="AOX386" s="1"/>
      <c r="AOY386" s="1"/>
      <c r="AOZ386" s="1"/>
      <c r="APA386" s="1"/>
      <c r="APB386" s="1"/>
      <c r="APC386" s="1"/>
      <c r="APD386" s="1"/>
      <c r="APE386" s="1"/>
      <c r="APF386" s="1"/>
      <c r="APG386" s="1"/>
      <c r="APH386" s="1"/>
      <c r="API386" s="1"/>
      <c r="APJ386" s="1"/>
      <c r="APK386" s="1"/>
      <c r="APL386" s="1"/>
      <c r="APM386" s="1"/>
      <c r="APN386" s="1"/>
      <c r="APO386" s="1"/>
      <c r="APP386" s="1"/>
      <c r="APQ386" s="1"/>
      <c r="APR386" s="1"/>
      <c r="APS386" s="1"/>
      <c r="APT386" s="1"/>
      <c r="APU386" s="1"/>
      <c r="APV386" s="1"/>
      <c r="APW386" s="1"/>
      <c r="APX386" s="1"/>
      <c r="APY386" s="1"/>
      <c r="APZ386" s="1"/>
      <c r="AQA386" s="1"/>
      <c r="AQB386" s="1"/>
      <c r="AQC386" s="1"/>
      <c r="AQD386" s="1"/>
      <c r="AQE386" s="1"/>
      <c r="AQF386" s="1"/>
      <c r="AQG386" s="1"/>
      <c r="AQH386" s="1"/>
      <c r="AQI386" s="1"/>
      <c r="AQJ386" s="1"/>
      <c r="AQK386" s="1"/>
      <c r="AQL386" s="1"/>
      <c r="AQM386" s="1"/>
      <c r="AQN386" s="1"/>
      <c r="AQO386" s="1"/>
      <c r="AQP386" s="1"/>
      <c r="AQQ386" s="1"/>
      <c r="AQR386" s="1"/>
      <c r="AQS386" s="1"/>
      <c r="AQT386" s="1"/>
      <c r="AQU386" s="1"/>
      <c r="AQV386" s="1"/>
      <c r="AQW386" s="1"/>
      <c r="AQX386" s="1"/>
      <c r="AQY386" s="1"/>
      <c r="AQZ386" s="1"/>
      <c r="ARA386" s="1"/>
      <c r="ARB386" s="1"/>
      <c r="ARC386" s="1"/>
      <c r="ARD386" s="1"/>
      <c r="ARE386" s="1"/>
      <c r="ARF386" s="1"/>
      <c r="ARG386" s="1"/>
      <c r="ARH386" s="1"/>
      <c r="ARI386" s="1"/>
      <c r="ARJ386" s="1"/>
      <c r="ARK386" s="1"/>
      <c r="ARL386" s="1"/>
      <c r="ARM386" s="1"/>
      <c r="ARN386" s="1"/>
      <c r="ARO386" s="1"/>
      <c r="ARP386" s="1"/>
      <c r="ARQ386" s="1"/>
      <c r="ARR386" s="1"/>
      <c r="ARS386" s="1"/>
      <c r="ART386" s="1"/>
      <c r="ARU386" s="1"/>
      <c r="ARV386" s="1"/>
      <c r="ARW386" s="1"/>
      <c r="ARX386" s="1"/>
      <c r="ARY386" s="1"/>
      <c r="ARZ386" s="1"/>
      <c r="ASA386" s="1"/>
      <c r="ASB386" s="1"/>
      <c r="ASC386" s="1"/>
      <c r="ASD386" s="1"/>
      <c r="ASE386" s="1"/>
      <c r="ASF386" s="1"/>
      <c r="ASG386" s="1"/>
      <c r="ASH386" s="1"/>
      <c r="ASI386" s="1"/>
      <c r="ASJ386" s="1"/>
      <c r="ASK386" s="1"/>
      <c r="ASL386" s="1"/>
      <c r="ASM386" s="1"/>
      <c r="ASN386" s="1"/>
      <c r="ASO386" s="1"/>
      <c r="ASP386" s="1"/>
      <c r="ASQ386" s="1"/>
      <c r="ASR386" s="1"/>
      <c r="ASS386" s="1"/>
      <c r="AST386" s="1"/>
      <c r="ASU386" s="1"/>
      <c r="ASV386" s="1"/>
      <c r="ASW386" s="1"/>
      <c r="ASX386" s="1"/>
      <c r="ASY386" s="1"/>
      <c r="ASZ386" s="1"/>
      <c r="ATA386" s="1"/>
      <c r="ATB386" s="1"/>
      <c r="ATC386" s="1"/>
      <c r="ATD386" s="1"/>
      <c r="ATE386" s="1"/>
      <c r="ATF386" s="1"/>
      <c r="ATG386" s="1"/>
      <c r="ATH386" s="1"/>
      <c r="ATI386" s="1"/>
      <c r="ATJ386" s="1"/>
      <c r="ATK386" s="1"/>
      <c r="ATL386" s="1"/>
      <c r="ATM386" s="1"/>
      <c r="ATN386" s="1"/>
      <c r="ATO386" s="1"/>
      <c r="ATP386" s="1"/>
      <c r="ATQ386" s="1"/>
      <c r="ATR386" s="1"/>
      <c r="ATS386" s="1"/>
      <c r="ATT386" s="1"/>
      <c r="ATU386" s="1"/>
      <c r="ATV386" s="1"/>
      <c r="ATW386" s="1"/>
      <c r="ATX386" s="1"/>
      <c r="ATY386" s="1"/>
      <c r="ATZ386" s="1"/>
      <c r="AUA386" s="1"/>
      <c r="AUB386" s="1"/>
      <c r="AUC386" s="1"/>
      <c r="AUD386" s="1"/>
      <c r="AUE386" s="1"/>
      <c r="AUF386" s="1"/>
      <c r="AUG386" s="1"/>
      <c r="AUH386" s="1"/>
      <c r="AUI386" s="1"/>
      <c r="AUJ386" s="1"/>
      <c r="AUK386" s="1"/>
      <c r="AUL386" s="1"/>
      <c r="AUM386" s="1"/>
      <c r="AUN386" s="1"/>
      <c r="AUO386" s="1"/>
      <c r="AUP386" s="1"/>
      <c r="AUQ386" s="1"/>
      <c r="AUR386" s="1"/>
      <c r="AUS386" s="1"/>
      <c r="AUT386" s="1"/>
      <c r="AUU386" s="1"/>
      <c r="AUV386" s="1"/>
      <c r="AUW386" s="1"/>
      <c r="AUX386" s="1"/>
      <c r="AUY386" s="1"/>
      <c r="AUZ386" s="1"/>
      <c r="AVA386" s="1"/>
      <c r="AVB386" s="1"/>
      <c r="AVC386" s="1"/>
      <c r="AVD386" s="1"/>
      <c r="AVE386" s="1"/>
      <c r="AVF386" s="1"/>
      <c r="AVG386" s="1"/>
      <c r="AVH386" s="1"/>
      <c r="AVI386" s="1"/>
      <c r="AVJ386" s="1"/>
      <c r="AVK386" s="1"/>
      <c r="AVL386" s="1"/>
      <c r="AVM386" s="1"/>
      <c r="AVN386" s="1"/>
      <c r="AVO386" s="1"/>
      <c r="AVP386" s="1"/>
      <c r="AVQ386" s="1"/>
      <c r="AVR386" s="1"/>
      <c r="AVS386" s="1"/>
      <c r="AVT386" s="1"/>
      <c r="AVU386" s="1"/>
      <c r="AVV386" s="1"/>
      <c r="AVW386" s="1"/>
      <c r="AVX386" s="1"/>
      <c r="AVY386" s="1"/>
      <c r="AVZ386" s="1"/>
      <c r="AWA386" s="1"/>
      <c r="AWB386" s="1"/>
      <c r="AWC386" s="1"/>
      <c r="AWD386" s="1"/>
      <c r="AWE386" s="1"/>
      <c r="AWF386" s="1"/>
      <c r="AWG386" s="1"/>
      <c r="AWH386" s="1"/>
      <c r="AWI386" s="1"/>
      <c r="AWJ386" s="1"/>
      <c r="AWK386" s="1"/>
      <c r="AWL386" s="1"/>
      <c r="AWM386" s="1"/>
      <c r="AWN386" s="1"/>
      <c r="AWO386" s="1"/>
      <c r="AWP386" s="1"/>
      <c r="AWQ386" s="1"/>
      <c r="AWR386" s="1"/>
      <c r="AWS386" s="1"/>
      <c r="AWT386" s="1"/>
      <c r="AWU386" s="1"/>
      <c r="AWV386" s="1"/>
      <c r="AWW386" s="1"/>
      <c r="AWX386" s="1"/>
      <c r="AWY386" s="1"/>
      <c r="AWZ386" s="1"/>
      <c r="AXA386" s="1"/>
      <c r="AXB386" s="1"/>
      <c r="AXC386" s="1"/>
      <c r="AXD386" s="1"/>
      <c r="AXE386" s="1"/>
      <c r="AXF386" s="1"/>
      <c r="AXG386" s="1"/>
      <c r="AXH386" s="1"/>
      <c r="AXI386" s="1"/>
      <c r="AXJ386" s="1"/>
      <c r="AXK386" s="1"/>
      <c r="AXL386" s="1"/>
      <c r="AXM386" s="1"/>
      <c r="AXN386" s="1"/>
      <c r="AXO386" s="1"/>
      <c r="AXP386" s="1"/>
      <c r="AXQ386" s="1"/>
      <c r="AXR386" s="1"/>
      <c r="AXS386" s="1"/>
      <c r="AXT386" s="1"/>
      <c r="AXU386" s="1"/>
      <c r="AXV386" s="1"/>
      <c r="AXW386" s="1"/>
      <c r="AXX386" s="1"/>
      <c r="AXY386" s="1"/>
      <c r="AXZ386" s="1"/>
      <c r="AYA386" s="1"/>
      <c r="AYB386" s="1"/>
      <c r="AYC386" s="1"/>
      <c r="AYD386" s="1"/>
      <c r="AYE386" s="1"/>
      <c r="AYF386" s="1"/>
      <c r="AYG386" s="1"/>
      <c r="AYH386" s="1"/>
      <c r="AYI386" s="1"/>
      <c r="AYJ386" s="1"/>
      <c r="AYK386" s="1"/>
      <c r="AYL386" s="1"/>
      <c r="AYM386" s="1"/>
      <c r="AYN386" s="1"/>
      <c r="AYO386" s="1"/>
      <c r="AYP386" s="1"/>
      <c r="AYQ386" s="1"/>
      <c r="AYR386" s="1"/>
      <c r="AYS386" s="1"/>
      <c r="AYT386" s="1"/>
      <c r="AYU386" s="1"/>
      <c r="AYV386" s="1"/>
      <c r="AYW386" s="1"/>
      <c r="AYX386" s="1"/>
      <c r="AYY386" s="1"/>
      <c r="AYZ386" s="1"/>
      <c r="AZA386" s="1"/>
      <c r="AZB386" s="1"/>
      <c r="AZC386" s="1"/>
      <c r="AZD386" s="1"/>
      <c r="AZE386" s="1"/>
      <c r="AZF386" s="1"/>
      <c r="AZG386" s="1"/>
      <c r="AZH386" s="1"/>
      <c r="AZI386" s="1"/>
      <c r="AZJ386" s="1"/>
      <c r="AZK386" s="1"/>
      <c r="AZL386" s="1"/>
      <c r="AZM386" s="1"/>
      <c r="AZN386" s="1"/>
      <c r="AZO386" s="1"/>
      <c r="AZP386" s="1"/>
      <c r="AZQ386" s="1"/>
      <c r="AZR386" s="1"/>
      <c r="AZS386" s="1"/>
      <c r="AZT386" s="1"/>
      <c r="AZU386" s="1"/>
      <c r="AZV386" s="1"/>
      <c r="AZW386" s="1"/>
      <c r="AZX386" s="1"/>
      <c r="AZY386" s="1"/>
      <c r="AZZ386" s="1"/>
      <c r="BAA386" s="1"/>
      <c r="BAB386" s="1"/>
      <c r="BAC386" s="1"/>
      <c r="BAD386" s="1"/>
      <c r="BAE386" s="1"/>
      <c r="BAF386" s="1"/>
      <c r="BAG386" s="1"/>
      <c r="BAH386" s="1"/>
      <c r="BAI386" s="1"/>
      <c r="BAJ386" s="1"/>
      <c r="BAK386" s="1"/>
      <c r="BAL386" s="1"/>
      <c r="BAM386" s="1"/>
      <c r="BAN386" s="1"/>
      <c r="BAO386" s="1"/>
      <c r="BAP386" s="1"/>
      <c r="BAQ386" s="1"/>
      <c r="BAR386" s="1"/>
      <c r="BAS386" s="1"/>
      <c r="BAT386" s="1"/>
      <c r="BAU386" s="1"/>
      <c r="BAV386" s="1"/>
      <c r="BAW386" s="1"/>
      <c r="BAX386" s="1"/>
      <c r="BAY386" s="1"/>
      <c r="BAZ386" s="1"/>
      <c r="BBA386" s="1"/>
      <c r="BBB386" s="1"/>
      <c r="BBC386" s="1"/>
      <c r="BBD386" s="1"/>
      <c r="BBE386" s="1"/>
      <c r="BBF386" s="1"/>
      <c r="BBG386" s="1"/>
      <c r="BBH386" s="1"/>
      <c r="BBI386" s="1"/>
      <c r="BBJ386" s="1"/>
      <c r="BBK386" s="1"/>
      <c r="BBL386" s="1"/>
      <c r="BBM386" s="1"/>
      <c r="BBN386" s="1"/>
      <c r="BBO386" s="1"/>
      <c r="BBP386" s="1"/>
      <c r="BBQ386" s="1"/>
      <c r="BBR386" s="1"/>
      <c r="BBS386" s="1"/>
      <c r="BBT386" s="1"/>
      <c r="BBU386" s="1"/>
      <c r="BBV386" s="1"/>
      <c r="BBW386" s="1"/>
      <c r="BBX386" s="1"/>
      <c r="BBY386" s="1"/>
      <c r="BBZ386" s="1"/>
      <c r="BCA386" s="1"/>
      <c r="BCB386" s="1"/>
      <c r="BCC386" s="1"/>
      <c r="BCD386" s="1"/>
      <c r="BCE386" s="1"/>
      <c r="BCF386" s="1"/>
      <c r="BCG386" s="1"/>
      <c r="BCH386" s="1"/>
      <c r="BCI386" s="1"/>
      <c r="BCJ386" s="1"/>
      <c r="BCK386" s="1"/>
      <c r="BCL386" s="1"/>
      <c r="BCM386" s="1"/>
      <c r="BCN386" s="1"/>
      <c r="BCO386" s="1"/>
      <c r="BCP386" s="1"/>
      <c r="BCQ386" s="1"/>
      <c r="BCR386" s="1"/>
      <c r="BCS386" s="1"/>
      <c r="BCT386" s="1"/>
      <c r="BCU386" s="1"/>
      <c r="BCV386" s="1"/>
      <c r="BCW386" s="1"/>
      <c r="BCX386" s="1"/>
      <c r="BCY386" s="1"/>
      <c r="BCZ386" s="1"/>
      <c r="BDA386" s="1"/>
      <c r="BDB386" s="1"/>
      <c r="BDC386" s="1"/>
      <c r="BDD386" s="1"/>
      <c r="BDE386" s="1"/>
      <c r="BDF386" s="1"/>
      <c r="BDG386" s="1"/>
      <c r="BDH386" s="1"/>
      <c r="BDI386" s="1"/>
      <c r="BDJ386" s="1"/>
      <c r="BDK386" s="1"/>
      <c r="BDL386" s="1"/>
    </row>
    <row r="387" spans="1:1468" s="10" customFormat="1" x14ac:dyDescent="0.2">
      <c r="B387" s="10" t="s">
        <v>43</v>
      </c>
      <c r="C387" s="10">
        <v>67706</v>
      </c>
      <c r="E387" s="2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  <c r="RG387" s="1"/>
      <c r="RH387" s="1"/>
      <c r="RI387" s="1"/>
      <c r="RJ387" s="1"/>
      <c r="RK387" s="1"/>
      <c r="RL387" s="1"/>
      <c r="RM387" s="1"/>
      <c r="RN387" s="1"/>
      <c r="RO387" s="1"/>
      <c r="RP387" s="1"/>
      <c r="RQ387" s="1"/>
      <c r="RR387" s="1"/>
      <c r="RS387" s="1"/>
      <c r="RT387" s="1"/>
      <c r="RU387" s="1"/>
      <c r="RV387" s="1"/>
      <c r="RW387" s="1"/>
      <c r="RX387" s="1"/>
      <c r="RY387" s="1"/>
      <c r="RZ387" s="1"/>
      <c r="SA387" s="1"/>
      <c r="SB387" s="1"/>
      <c r="SC387" s="1"/>
      <c r="SD387" s="1"/>
      <c r="SE387" s="1"/>
      <c r="SF387" s="1"/>
      <c r="SG387" s="1"/>
      <c r="SH387" s="1"/>
      <c r="SI387" s="1"/>
      <c r="SJ387" s="1"/>
      <c r="SK387" s="1"/>
      <c r="SL387" s="1"/>
      <c r="SM387" s="1"/>
      <c r="SN387" s="1"/>
      <c r="SO387" s="1"/>
      <c r="SP387" s="1"/>
      <c r="SQ387" s="1"/>
      <c r="SR387" s="1"/>
      <c r="SS387" s="1"/>
      <c r="ST387" s="1"/>
      <c r="SU387" s="1"/>
      <c r="SV387" s="1"/>
      <c r="SW387" s="1"/>
      <c r="SX387" s="1"/>
      <c r="SY387" s="1"/>
      <c r="SZ387" s="1"/>
      <c r="TA387" s="1"/>
      <c r="TB387" s="1"/>
      <c r="TC387" s="1"/>
      <c r="TD387" s="1"/>
      <c r="TE387" s="1"/>
      <c r="TF387" s="1"/>
      <c r="TG387" s="1"/>
      <c r="TH387" s="1"/>
      <c r="TI387" s="1"/>
      <c r="TJ387" s="1"/>
      <c r="TK387" s="1"/>
      <c r="TL387" s="1"/>
      <c r="TM387" s="1"/>
      <c r="TN387" s="1"/>
      <c r="TO387" s="1"/>
      <c r="TP387" s="1"/>
      <c r="TQ387" s="1"/>
      <c r="TR387" s="1"/>
      <c r="TS387" s="1"/>
      <c r="TT387" s="1"/>
      <c r="TU387" s="1"/>
      <c r="TV387" s="1"/>
      <c r="TW387" s="1"/>
      <c r="TX387" s="1"/>
      <c r="TY387" s="1"/>
      <c r="TZ387" s="1"/>
      <c r="UA387" s="1"/>
      <c r="UB387" s="1"/>
      <c r="UC387" s="1"/>
      <c r="UD387" s="1"/>
      <c r="UE387" s="1"/>
      <c r="UF387" s="1"/>
      <c r="UG387" s="1"/>
      <c r="UH387" s="1"/>
      <c r="UI387" s="1"/>
      <c r="UJ387" s="1"/>
      <c r="UK387" s="1"/>
      <c r="UL387" s="1"/>
      <c r="UM387" s="1"/>
      <c r="UN387" s="1"/>
      <c r="UO387" s="1"/>
      <c r="UP387" s="1"/>
      <c r="UQ387" s="1"/>
      <c r="UR387" s="1"/>
      <c r="US387" s="1"/>
      <c r="UT387" s="1"/>
      <c r="UU387" s="1"/>
      <c r="UV387" s="1"/>
      <c r="UW387" s="1"/>
      <c r="UX387" s="1"/>
      <c r="UY387" s="1"/>
      <c r="UZ387" s="1"/>
      <c r="VA387" s="1"/>
      <c r="VB387" s="1"/>
      <c r="VC387" s="1"/>
      <c r="VD387" s="1"/>
      <c r="VE387" s="1"/>
      <c r="VF387" s="1"/>
      <c r="VG387" s="1"/>
      <c r="VH387" s="1"/>
      <c r="VI387" s="1"/>
      <c r="VJ387" s="1"/>
      <c r="VK387" s="1"/>
      <c r="VL387" s="1"/>
      <c r="VM387" s="1"/>
      <c r="VN387" s="1"/>
      <c r="VO387" s="1"/>
      <c r="VP387" s="1"/>
      <c r="VQ387" s="1"/>
      <c r="VR387" s="1"/>
      <c r="VS387" s="1"/>
      <c r="VT387" s="1"/>
      <c r="VU387" s="1"/>
      <c r="VV387" s="1"/>
      <c r="VW387" s="1"/>
      <c r="VX387" s="1"/>
      <c r="VY387" s="1"/>
      <c r="VZ387" s="1"/>
      <c r="WA387" s="1"/>
      <c r="WB387" s="1"/>
      <c r="WC387" s="1"/>
      <c r="WD387" s="1"/>
      <c r="WE387" s="1"/>
      <c r="WF387" s="1"/>
      <c r="WG387" s="1"/>
      <c r="WH387" s="1"/>
      <c r="WI387" s="1"/>
      <c r="WJ387" s="1"/>
      <c r="WK387" s="1"/>
      <c r="WL387" s="1"/>
      <c r="WM387" s="1"/>
      <c r="WN387" s="1"/>
      <c r="WO387" s="1"/>
      <c r="WP387" s="1"/>
      <c r="WQ387" s="1"/>
      <c r="WR387" s="1"/>
      <c r="WS387" s="1"/>
      <c r="WT387" s="1"/>
      <c r="WU387" s="1"/>
      <c r="WV387" s="1"/>
      <c r="WW387" s="1"/>
      <c r="WX387" s="1"/>
      <c r="WY387" s="1"/>
      <c r="WZ387" s="1"/>
      <c r="XA387" s="1"/>
      <c r="XB387" s="1"/>
      <c r="XC387" s="1"/>
      <c r="XD387" s="1"/>
      <c r="XE387" s="1"/>
      <c r="XF387" s="1"/>
      <c r="XG387" s="1"/>
      <c r="XH387" s="1"/>
      <c r="XI387" s="1"/>
      <c r="XJ387" s="1"/>
      <c r="XK387" s="1"/>
      <c r="XL387" s="1"/>
      <c r="XM387" s="1"/>
      <c r="XN387" s="1"/>
      <c r="XO387" s="1"/>
      <c r="XP387" s="1"/>
      <c r="XQ387" s="1"/>
      <c r="XR387" s="1"/>
      <c r="XS387" s="1"/>
      <c r="XT387" s="1"/>
      <c r="XU387" s="1"/>
      <c r="XV387" s="1"/>
      <c r="XW387" s="1"/>
      <c r="XX387" s="1"/>
      <c r="XY387" s="1"/>
      <c r="XZ387" s="1"/>
      <c r="YA387" s="1"/>
      <c r="YB387" s="1"/>
      <c r="YC387" s="1"/>
      <c r="YD387" s="1"/>
      <c r="YE387" s="1"/>
      <c r="YF387" s="1"/>
      <c r="YG387" s="1"/>
      <c r="YH387" s="1"/>
      <c r="YI387" s="1"/>
      <c r="YJ387" s="1"/>
      <c r="YK387" s="1"/>
      <c r="YL387" s="1"/>
      <c r="YM387" s="1"/>
      <c r="YN387" s="1"/>
      <c r="YO387" s="1"/>
      <c r="YP387" s="1"/>
      <c r="YQ387" s="1"/>
      <c r="YR387" s="1"/>
      <c r="YS387" s="1"/>
      <c r="YT387" s="1"/>
      <c r="YU387" s="1"/>
      <c r="YV387" s="1"/>
      <c r="YW387" s="1"/>
      <c r="YX387" s="1"/>
      <c r="YY387" s="1"/>
      <c r="YZ387" s="1"/>
      <c r="ZA387" s="1"/>
      <c r="ZB387" s="1"/>
      <c r="ZC387" s="1"/>
      <c r="ZD387" s="1"/>
      <c r="ZE387" s="1"/>
      <c r="ZF387" s="1"/>
      <c r="ZG387" s="1"/>
      <c r="ZH387" s="1"/>
      <c r="ZI387" s="1"/>
      <c r="ZJ387" s="1"/>
      <c r="ZK387" s="1"/>
      <c r="ZL387" s="1"/>
      <c r="ZM387" s="1"/>
      <c r="ZN387" s="1"/>
      <c r="ZO387" s="1"/>
      <c r="ZP387" s="1"/>
      <c r="ZQ387" s="1"/>
      <c r="ZR387" s="1"/>
      <c r="ZS387" s="1"/>
      <c r="ZT387" s="1"/>
      <c r="ZU387" s="1"/>
      <c r="ZV387" s="1"/>
      <c r="ZW387" s="1"/>
      <c r="ZX387" s="1"/>
      <c r="ZY387" s="1"/>
      <c r="ZZ387" s="1"/>
      <c r="AAA387" s="1"/>
      <c r="AAB387" s="1"/>
      <c r="AAC387" s="1"/>
      <c r="AAD387" s="1"/>
      <c r="AAE387" s="1"/>
      <c r="AAF387" s="1"/>
      <c r="AAG387" s="1"/>
      <c r="AAH387" s="1"/>
      <c r="AAI387" s="1"/>
      <c r="AAJ387" s="1"/>
      <c r="AAK387" s="1"/>
      <c r="AAL387" s="1"/>
      <c r="AAM387" s="1"/>
      <c r="AAN387" s="1"/>
      <c r="AAO387" s="1"/>
      <c r="AAP387" s="1"/>
      <c r="AAQ387" s="1"/>
      <c r="AAR387" s="1"/>
      <c r="AAS387" s="1"/>
      <c r="AAT387" s="1"/>
      <c r="AAU387" s="1"/>
      <c r="AAV387" s="1"/>
      <c r="AAW387" s="1"/>
      <c r="AAX387" s="1"/>
      <c r="AAY387" s="1"/>
      <c r="AAZ387" s="1"/>
      <c r="ABA387" s="1"/>
      <c r="ABB387" s="1"/>
      <c r="ABC387" s="1"/>
      <c r="ABD387" s="1"/>
      <c r="ABE387" s="1"/>
      <c r="ABF387" s="1"/>
      <c r="ABG387" s="1"/>
      <c r="ABH387" s="1"/>
      <c r="ABI387" s="1"/>
      <c r="ABJ387" s="1"/>
      <c r="ABK387" s="1"/>
      <c r="ABL387" s="1"/>
      <c r="ABM387" s="1"/>
      <c r="ABN387" s="1"/>
      <c r="ABO387" s="1"/>
      <c r="ABP387" s="1"/>
      <c r="ABQ387" s="1"/>
      <c r="ABR387" s="1"/>
      <c r="ABS387" s="1"/>
      <c r="ABT387" s="1"/>
      <c r="ABU387" s="1"/>
      <c r="ABV387" s="1"/>
      <c r="ABW387" s="1"/>
      <c r="ABX387" s="1"/>
      <c r="ABY387" s="1"/>
      <c r="ABZ387" s="1"/>
      <c r="ACA387" s="1"/>
      <c r="ACB387" s="1"/>
      <c r="ACC387" s="1"/>
      <c r="ACD387" s="1"/>
      <c r="ACE387" s="1"/>
      <c r="ACF387" s="1"/>
      <c r="ACG387" s="1"/>
      <c r="ACH387" s="1"/>
      <c r="ACI387" s="1"/>
      <c r="ACJ387" s="1"/>
      <c r="ACK387" s="1"/>
      <c r="ACL387" s="1"/>
      <c r="ACM387" s="1"/>
      <c r="ACN387" s="1"/>
      <c r="ACO387" s="1"/>
      <c r="ACP387" s="1"/>
      <c r="ACQ387" s="1"/>
      <c r="ACR387" s="1"/>
      <c r="ACS387" s="1"/>
      <c r="ACT387" s="1"/>
      <c r="ACU387" s="1"/>
      <c r="ACV387" s="1"/>
      <c r="ACW387" s="1"/>
      <c r="ACX387" s="1"/>
      <c r="ACY387" s="1"/>
      <c r="ACZ387" s="1"/>
      <c r="ADA387" s="1"/>
      <c r="ADB387" s="1"/>
      <c r="ADC387" s="1"/>
      <c r="ADD387" s="1"/>
      <c r="ADE387" s="1"/>
      <c r="ADF387" s="1"/>
      <c r="ADG387" s="1"/>
      <c r="ADH387" s="1"/>
      <c r="ADI387" s="1"/>
      <c r="ADJ387" s="1"/>
      <c r="ADK387" s="1"/>
      <c r="ADL387" s="1"/>
      <c r="ADM387" s="1"/>
      <c r="ADN387" s="1"/>
      <c r="ADO387" s="1"/>
      <c r="ADP387" s="1"/>
      <c r="ADQ387" s="1"/>
      <c r="ADR387" s="1"/>
      <c r="ADS387" s="1"/>
      <c r="ADT387" s="1"/>
      <c r="ADU387" s="1"/>
      <c r="ADV387" s="1"/>
      <c r="ADW387" s="1"/>
      <c r="ADX387" s="1"/>
      <c r="ADY387" s="1"/>
      <c r="ADZ387" s="1"/>
      <c r="AEA387" s="1"/>
      <c r="AEB387" s="1"/>
      <c r="AEC387" s="1"/>
      <c r="AED387" s="1"/>
      <c r="AEE387" s="1"/>
      <c r="AEF387" s="1"/>
      <c r="AEG387" s="1"/>
      <c r="AEH387" s="1"/>
      <c r="AEI387" s="1"/>
      <c r="AEJ387" s="1"/>
      <c r="AEK387" s="1"/>
      <c r="AEL387" s="1"/>
      <c r="AEM387" s="1"/>
      <c r="AEN387" s="1"/>
      <c r="AEO387" s="1"/>
      <c r="AEP387" s="1"/>
      <c r="AEQ387" s="1"/>
      <c r="AER387" s="1"/>
      <c r="AES387" s="1"/>
      <c r="AET387" s="1"/>
      <c r="AEU387" s="1"/>
      <c r="AEV387" s="1"/>
      <c r="AEW387" s="1"/>
      <c r="AEX387" s="1"/>
      <c r="AEY387" s="1"/>
      <c r="AEZ387" s="1"/>
      <c r="AFA387" s="1"/>
      <c r="AFB387" s="1"/>
      <c r="AFC387" s="1"/>
      <c r="AFD387" s="1"/>
      <c r="AFE387" s="1"/>
      <c r="AFF387" s="1"/>
      <c r="AFG387" s="1"/>
      <c r="AFH387" s="1"/>
      <c r="AFI387" s="1"/>
      <c r="AFJ387" s="1"/>
      <c r="AFK387" s="1"/>
      <c r="AFL387" s="1"/>
      <c r="AFM387" s="1"/>
      <c r="AFN387" s="1"/>
      <c r="AFO387" s="1"/>
      <c r="AFP387" s="1"/>
      <c r="AFQ387" s="1"/>
      <c r="AFR387" s="1"/>
      <c r="AFS387" s="1"/>
      <c r="AFT387" s="1"/>
      <c r="AFU387" s="1"/>
      <c r="AFV387" s="1"/>
      <c r="AFW387" s="1"/>
      <c r="AFX387" s="1"/>
      <c r="AFY387" s="1"/>
      <c r="AFZ387" s="1"/>
      <c r="AGA387" s="1"/>
      <c r="AGB387" s="1"/>
      <c r="AGC387" s="1"/>
      <c r="AGD387" s="1"/>
      <c r="AGE387" s="1"/>
      <c r="AGF387" s="1"/>
      <c r="AGG387" s="1"/>
      <c r="AGH387" s="1"/>
      <c r="AGI387" s="1"/>
      <c r="AGJ387" s="1"/>
      <c r="AGK387" s="1"/>
      <c r="AGL387" s="1"/>
      <c r="AGM387" s="1"/>
      <c r="AGN387" s="1"/>
      <c r="AGO387" s="1"/>
      <c r="AGP387" s="1"/>
      <c r="AGQ387" s="1"/>
      <c r="AGR387" s="1"/>
      <c r="AGS387" s="1"/>
      <c r="AGT387" s="1"/>
      <c r="AGU387" s="1"/>
      <c r="AGV387" s="1"/>
      <c r="AGW387" s="1"/>
      <c r="AGX387" s="1"/>
      <c r="AGY387" s="1"/>
      <c r="AGZ387" s="1"/>
      <c r="AHA387" s="1"/>
      <c r="AHB387" s="1"/>
      <c r="AHC387" s="1"/>
      <c r="AHD387" s="1"/>
      <c r="AHE387" s="1"/>
      <c r="AHF387" s="1"/>
      <c r="AHG387" s="1"/>
      <c r="AHH387" s="1"/>
      <c r="AHI387" s="1"/>
      <c r="AHJ387" s="1"/>
      <c r="AHK387" s="1"/>
      <c r="AHL387" s="1"/>
      <c r="AHM387" s="1"/>
      <c r="AHN387" s="1"/>
      <c r="AHO387" s="1"/>
      <c r="AHP387" s="1"/>
      <c r="AHQ387" s="1"/>
      <c r="AHR387" s="1"/>
      <c r="AHS387" s="1"/>
      <c r="AHT387" s="1"/>
      <c r="AHU387" s="1"/>
      <c r="AHV387" s="1"/>
      <c r="AHW387" s="1"/>
      <c r="AHX387" s="1"/>
      <c r="AHY387" s="1"/>
      <c r="AHZ387" s="1"/>
      <c r="AIA387" s="1"/>
      <c r="AIB387" s="1"/>
      <c r="AIC387" s="1"/>
      <c r="AID387" s="1"/>
      <c r="AIE387" s="1"/>
      <c r="AIF387" s="1"/>
      <c r="AIG387" s="1"/>
      <c r="AIH387" s="1"/>
      <c r="AII387" s="1"/>
      <c r="AIJ387" s="1"/>
      <c r="AIK387" s="1"/>
      <c r="AIL387" s="1"/>
      <c r="AIM387" s="1"/>
      <c r="AIN387" s="1"/>
      <c r="AIO387" s="1"/>
      <c r="AIP387" s="1"/>
      <c r="AIQ387" s="1"/>
      <c r="AIR387" s="1"/>
      <c r="AIS387" s="1"/>
      <c r="AIT387" s="1"/>
      <c r="AIU387" s="1"/>
      <c r="AIV387" s="1"/>
      <c r="AIW387" s="1"/>
      <c r="AIX387" s="1"/>
      <c r="AIY387" s="1"/>
      <c r="AIZ387" s="1"/>
      <c r="AJA387" s="1"/>
      <c r="AJB387" s="1"/>
      <c r="AJC387" s="1"/>
      <c r="AJD387" s="1"/>
      <c r="AJE387" s="1"/>
      <c r="AJF387" s="1"/>
      <c r="AJG387" s="1"/>
      <c r="AJH387" s="1"/>
      <c r="AJI387" s="1"/>
      <c r="AJJ387" s="1"/>
      <c r="AJK387" s="1"/>
      <c r="AJL387" s="1"/>
      <c r="AJM387" s="1"/>
      <c r="AJN387" s="1"/>
      <c r="AJO387" s="1"/>
      <c r="AJP387" s="1"/>
      <c r="AJQ387" s="1"/>
      <c r="AJR387" s="1"/>
      <c r="AJS387" s="1"/>
      <c r="AJT387" s="1"/>
      <c r="AJU387" s="1"/>
      <c r="AJV387" s="1"/>
      <c r="AJW387" s="1"/>
      <c r="AJX387" s="1"/>
      <c r="AJY387" s="1"/>
      <c r="AJZ387" s="1"/>
      <c r="AKA387" s="1"/>
      <c r="AKB387" s="1"/>
      <c r="AKC387" s="1"/>
      <c r="AKD387" s="1"/>
      <c r="AKE387" s="1"/>
      <c r="AKF387" s="1"/>
      <c r="AKG387" s="1"/>
      <c r="AKH387" s="1"/>
      <c r="AKI387" s="1"/>
      <c r="AKJ387" s="1"/>
      <c r="AKK387" s="1"/>
      <c r="AKL387" s="1"/>
      <c r="AKM387" s="1"/>
      <c r="AKN387" s="1"/>
      <c r="AKO387" s="1"/>
      <c r="AKP387" s="1"/>
      <c r="AKQ387" s="1"/>
      <c r="AKR387" s="1"/>
      <c r="AKS387" s="1"/>
      <c r="AKT387" s="1"/>
      <c r="AKU387" s="1"/>
      <c r="AKV387" s="1"/>
      <c r="AKW387" s="1"/>
      <c r="AKX387" s="1"/>
      <c r="AKY387" s="1"/>
      <c r="AKZ387" s="1"/>
      <c r="ALA387" s="1"/>
      <c r="ALB387" s="1"/>
      <c r="ALC387" s="1"/>
      <c r="ALD387" s="1"/>
      <c r="ALE387" s="1"/>
      <c r="ALF387" s="1"/>
      <c r="ALG387" s="1"/>
      <c r="ALH387" s="1"/>
      <c r="ALI387" s="1"/>
      <c r="ALJ387" s="1"/>
      <c r="ALK387" s="1"/>
      <c r="ALL387" s="1"/>
      <c r="ALM387" s="1"/>
      <c r="ALN387" s="1"/>
      <c r="ALO387" s="1"/>
      <c r="ALP387" s="1"/>
      <c r="ALQ387" s="1"/>
      <c r="ALR387" s="1"/>
      <c r="ALS387" s="1"/>
      <c r="ALT387" s="1"/>
      <c r="ALU387" s="1"/>
      <c r="ALV387" s="1"/>
      <c r="ALW387" s="1"/>
      <c r="ALX387" s="1"/>
      <c r="ALY387" s="1"/>
      <c r="ALZ387" s="1"/>
      <c r="AMA387" s="1"/>
      <c r="AMB387" s="1"/>
      <c r="AMC387" s="1"/>
      <c r="AMD387" s="1"/>
      <c r="AME387" s="1"/>
      <c r="AMF387" s="1"/>
      <c r="AMG387" s="1"/>
      <c r="AMH387" s="1"/>
      <c r="AMI387" s="1"/>
      <c r="AMJ387" s="1"/>
      <c r="AMK387" s="1"/>
      <c r="AML387" s="1"/>
      <c r="AMM387" s="1"/>
      <c r="AMN387" s="1"/>
      <c r="AMO387" s="1"/>
      <c r="AMP387" s="1"/>
      <c r="AMQ387" s="1"/>
      <c r="AMR387" s="1"/>
      <c r="AMS387" s="1"/>
      <c r="AMT387" s="1"/>
      <c r="AMU387" s="1"/>
      <c r="AMV387" s="1"/>
      <c r="AMW387" s="1"/>
      <c r="AMX387" s="1"/>
      <c r="AMY387" s="1"/>
      <c r="AMZ387" s="1"/>
      <c r="ANA387" s="1"/>
      <c r="ANB387" s="1"/>
      <c r="ANC387" s="1"/>
      <c r="AND387" s="1"/>
      <c r="ANE387" s="1"/>
      <c r="ANF387" s="1"/>
      <c r="ANG387" s="1"/>
      <c r="ANH387" s="1"/>
      <c r="ANI387" s="1"/>
      <c r="ANJ387" s="1"/>
      <c r="ANK387" s="1"/>
      <c r="ANL387" s="1"/>
      <c r="ANM387" s="1"/>
      <c r="ANN387" s="1"/>
      <c r="ANO387" s="1"/>
      <c r="ANP387" s="1"/>
      <c r="ANQ387" s="1"/>
      <c r="ANR387" s="1"/>
      <c r="ANS387" s="1"/>
      <c r="ANT387" s="1"/>
      <c r="ANU387" s="1"/>
      <c r="ANV387" s="1"/>
      <c r="ANW387" s="1"/>
      <c r="ANX387" s="1"/>
      <c r="ANY387" s="1"/>
      <c r="ANZ387" s="1"/>
      <c r="AOA387" s="1"/>
      <c r="AOB387" s="1"/>
      <c r="AOC387" s="1"/>
      <c r="AOD387" s="1"/>
      <c r="AOE387" s="1"/>
      <c r="AOF387" s="1"/>
      <c r="AOG387" s="1"/>
      <c r="AOH387" s="1"/>
      <c r="AOI387" s="1"/>
      <c r="AOJ387" s="1"/>
      <c r="AOK387" s="1"/>
      <c r="AOL387" s="1"/>
      <c r="AOM387" s="1"/>
      <c r="AON387" s="1"/>
      <c r="AOO387" s="1"/>
      <c r="AOP387" s="1"/>
      <c r="AOQ387" s="1"/>
      <c r="AOR387" s="1"/>
      <c r="AOS387" s="1"/>
      <c r="AOT387" s="1"/>
      <c r="AOU387" s="1"/>
      <c r="AOV387" s="1"/>
      <c r="AOW387" s="1"/>
      <c r="AOX387" s="1"/>
      <c r="AOY387" s="1"/>
      <c r="AOZ387" s="1"/>
      <c r="APA387" s="1"/>
      <c r="APB387" s="1"/>
      <c r="APC387" s="1"/>
      <c r="APD387" s="1"/>
      <c r="APE387" s="1"/>
      <c r="APF387" s="1"/>
      <c r="APG387" s="1"/>
      <c r="APH387" s="1"/>
      <c r="API387" s="1"/>
      <c r="APJ387" s="1"/>
      <c r="APK387" s="1"/>
      <c r="APL387" s="1"/>
      <c r="APM387" s="1"/>
      <c r="APN387" s="1"/>
      <c r="APO387" s="1"/>
      <c r="APP387" s="1"/>
      <c r="APQ387" s="1"/>
      <c r="APR387" s="1"/>
      <c r="APS387" s="1"/>
      <c r="APT387" s="1"/>
      <c r="APU387" s="1"/>
      <c r="APV387" s="1"/>
      <c r="APW387" s="1"/>
      <c r="APX387" s="1"/>
      <c r="APY387" s="1"/>
      <c r="APZ387" s="1"/>
      <c r="AQA387" s="1"/>
      <c r="AQB387" s="1"/>
      <c r="AQC387" s="1"/>
      <c r="AQD387" s="1"/>
      <c r="AQE387" s="1"/>
      <c r="AQF387" s="1"/>
      <c r="AQG387" s="1"/>
      <c r="AQH387" s="1"/>
      <c r="AQI387" s="1"/>
      <c r="AQJ387" s="1"/>
      <c r="AQK387" s="1"/>
      <c r="AQL387" s="1"/>
      <c r="AQM387" s="1"/>
      <c r="AQN387" s="1"/>
      <c r="AQO387" s="1"/>
      <c r="AQP387" s="1"/>
      <c r="AQQ387" s="1"/>
      <c r="AQR387" s="1"/>
      <c r="AQS387" s="1"/>
      <c r="AQT387" s="1"/>
      <c r="AQU387" s="1"/>
      <c r="AQV387" s="1"/>
      <c r="AQW387" s="1"/>
      <c r="AQX387" s="1"/>
      <c r="AQY387" s="1"/>
      <c r="AQZ387" s="1"/>
      <c r="ARA387" s="1"/>
      <c r="ARB387" s="1"/>
      <c r="ARC387" s="1"/>
      <c r="ARD387" s="1"/>
      <c r="ARE387" s="1"/>
      <c r="ARF387" s="1"/>
      <c r="ARG387" s="1"/>
      <c r="ARH387" s="1"/>
      <c r="ARI387" s="1"/>
      <c r="ARJ387" s="1"/>
      <c r="ARK387" s="1"/>
      <c r="ARL387" s="1"/>
      <c r="ARM387" s="1"/>
      <c r="ARN387" s="1"/>
      <c r="ARO387" s="1"/>
      <c r="ARP387" s="1"/>
      <c r="ARQ387" s="1"/>
      <c r="ARR387" s="1"/>
      <c r="ARS387" s="1"/>
      <c r="ART387" s="1"/>
      <c r="ARU387" s="1"/>
      <c r="ARV387" s="1"/>
      <c r="ARW387" s="1"/>
      <c r="ARX387" s="1"/>
      <c r="ARY387" s="1"/>
      <c r="ARZ387" s="1"/>
      <c r="ASA387" s="1"/>
      <c r="ASB387" s="1"/>
      <c r="ASC387" s="1"/>
      <c r="ASD387" s="1"/>
      <c r="ASE387" s="1"/>
      <c r="ASF387" s="1"/>
      <c r="ASG387" s="1"/>
      <c r="ASH387" s="1"/>
      <c r="ASI387" s="1"/>
      <c r="ASJ387" s="1"/>
      <c r="ASK387" s="1"/>
      <c r="ASL387" s="1"/>
      <c r="ASM387" s="1"/>
      <c r="ASN387" s="1"/>
      <c r="ASO387" s="1"/>
      <c r="ASP387" s="1"/>
      <c r="ASQ387" s="1"/>
      <c r="ASR387" s="1"/>
      <c r="ASS387" s="1"/>
      <c r="AST387" s="1"/>
      <c r="ASU387" s="1"/>
      <c r="ASV387" s="1"/>
      <c r="ASW387" s="1"/>
      <c r="ASX387" s="1"/>
      <c r="ASY387" s="1"/>
      <c r="ASZ387" s="1"/>
      <c r="ATA387" s="1"/>
      <c r="ATB387" s="1"/>
      <c r="ATC387" s="1"/>
      <c r="ATD387" s="1"/>
      <c r="ATE387" s="1"/>
      <c r="ATF387" s="1"/>
      <c r="ATG387" s="1"/>
      <c r="ATH387" s="1"/>
      <c r="ATI387" s="1"/>
      <c r="ATJ387" s="1"/>
      <c r="ATK387" s="1"/>
      <c r="ATL387" s="1"/>
      <c r="ATM387" s="1"/>
      <c r="ATN387" s="1"/>
      <c r="ATO387" s="1"/>
      <c r="ATP387" s="1"/>
      <c r="ATQ387" s="1"/>
      <c r="ATR387" s="1"/>
      <c r="ATS387" s="1"/>
      <c r="ATT387" s="1"/>
      <c r="ATU387" s="1"/>
      <c r="ATV387" s="1"/>
      <c r="ATW387" s="1"/>
      <c r="ATX387" s="1"/>
      <c r="ATY387" s="1"/>
      <c r="ATZ387" s="1"/>
      <c r="AUA387" s="1"/>
      <c r="AUB387" s="1"/>
      <c r="AUC387" s="1"/>
      <c r="AUD387" s="1"/>
      <c r="AUE387" s="1"/>
      <c r="AUF387" s="1"/>
      <c r="AUG387" s="1"/>
      <c r="AUH387" s="1"/>
      <c r="AUI387" s="1"/>
      <c r="AUJ387" s="1"/>
      <c r="AUK387" s="1"/>
      <c r="AUL387" s="1"/>
      <c r="AUM387" s="1"/>
      <c r="AUN387" s="1"/>
      <c r="AUO387" s="1"/>
      <c r="AUP387" s="1"/>
      <c r="AUQ387" s="1"/>
      <c r="AUR387" s="1"/>
      <c r="AUS387" s="1"/>
      <c r="AUT387" s="1"/>
      <c r="AUU387" s="1"/>
      <c r="AUV387" s="1"/>
      <c r="AUW387" s="1"/>
      <c r="AUX387" s="1"/>
      <c r="AUY387" s="1"/>
      <c r="AUZ387" s="1"/>
      <c r="AVA387" s="1"/>
      <c r="AVB387" s="1"/>
      <c r="AVC387" s="1"/>
      <c r="AVD387" s="1"/>
      <c r="AVE387" s="1"/>
      <c r="AVF387" s="1"/>
      <c r="AVG387" s="1"/>
      <c r="AVH387" s="1"/>
      <c r="AVI387" s="1"/>
      <c r="AVJ387" s="1"/>
      <c r="AVK387" s="1"/>
      <c r="AVL387" s="1"/>
      <c r="AVM387" s="1"/>
      <c r="AVN387" s="1"/>
      <c r="AVO387" s="1"/>
      <c r="AVP387" s="1"/>
      <c r="AVQ387" s="1"/>
      <c r="AVR387" s="1"/>
      <c r="AVS387" s="1"/>
      <c r="AVT387" s="1"/>
      <c r="AVU387" s="1"/>
      <c r="AVV387" s="1"/>
      <c r="AVW387" s="1"/>
      <c r="AVX387" s="1"/>
      <c r="AVY387" s="1"/>
      <c r="AVZ387" s="1"/>
      <c r="AWA387" s="1"/>
      <c r="AWB387" s="1"/>
      <c r="AWC387" s="1"/>
      <c r="AWD387" s="1"/>
      <c r="AWE387" s="1"/>
      <c r="AWF387" s="1"/>
      <c r="AWG387" s="1"/>
      <c r="AWH387" s="1"/>
      <c r="AWI387" s="1"/>
      <c r="AWJ387" s="1"/>
      <c r="AWK387" s="1"/>
      <c r="AWL387" s="1"/>
      <c r="AWM387" s="1"/>
      <c r="AWN387" s="1"/>
      <c r="AWO387" s="1"/>
      <c r="AWP387" s="1"/>
      <c r="AWQ387" s="1"/>
      <c r="AWR387" s="1"/>
      <c r="AWS387" s="1"/>
      <c r="AWT387" s="1"/>
      <c r="AWU387" s="1"/>
      <c r="AWV387" s="1"/>
      <c r="AWW387" s="1"/>
      <c r="AWX387" s="1"/>
      <c r="AWY387" s="1"/>
      <c r="AWZ387" s="1"/>
      <c r="AXA387" s="1"/>
      <c r="AXB387" s="1"/>
      <c r="AXC387" s="1"/>
      <c r="AXD387" s="1"/>
      <c r="AXE387" s="1"/>
      <c r="AXF387" s="1"/>
      <c r="AXG387" s="1"/>
      <c r="AXH387" s="1"/>
      <c r="AXI387" s="1"/>
      <c r="AXJ387" s="1"/>
      <c r="AXK387" s="1"/>
      <c r="AXL387" s="1"/>
      <c r="AXM387" s="1"/>
      <c r="AXN387" s="1"/>
      <c r="AXO387" s="1"/>
      <c r="AXP387" s="1"/>
      <c r="AXQ387" s="1"/>
      <c r="AXR387" s="1"/>
      <c r="AXS387" s="1"/>
      <c r="AXT387" s="1"/>
      <c r="AXU387" s="1"/>
      <c r="AXV387" s="1"/>
      <c r="AXW387" s="1"/>
      <c r="AXX387" s="1"/>
      <c r="AXY387" s="1"/>
      <c r="AXZ387" s="1"/>
      <c r="AYA387" s="1"/>
      <c r="AYB387" s="1"/>
      <c r="AYC387" s="1"/>
      <c r="AYD387" s="1"/>
      <c r="AYE387" s="1"/>
      <c r="AYF387" s="1"/>
      <c r="AYG387" s="1"/>
      <c r="AYH387" s="1"/>
      <c r="AYI387" s="1"/>
      <c r="AYJ387" s="1"/>
      <c r="AYK387" s="1"/>
      <c r="AYL387" s="1"/>
      <c r="AYM387" s="1"/>
      <c r="AYN387" s="1"/>
      <c r="AYO387" s="1"/>
      <c r="AYP387" s="1"/>
      <c r="AYQ387" s="1"/>
      <c r="AYR387" s="1"/>
      <c r="AYS387" s="1"/>
      <c r="AYT387" s="1"/>
      <c r="AYU387" s="1"/>
      <c r="AYV387" s="1"/>
      <c r="AYW387" s="1"/>
      <c r="AYX387" s="1"/>
      <c r="AYY387" s="1"/>
      <c r="AYZ387" s="1"/>
      <c r="AZA387" s="1"/>
      <c r="AZB387" s="1"/>
      <c r="AZC387" s="1"/>
      <c r="AZD387" s="1"/>
      <c r="AZE387" s="1"/>
      <c r="AZF387" s="1"/>
      <c r="AZG387" s="1"/>
      <c r="AZH387" s="1"/>
      <c r="AZI387" s="1"/>
      <c r="AZJ387" s="1"/>
      <c r="AZK387" s="1"/>
      <c r="AZL387" s="1"/>
      <c r="AZM387" s="1"/>
      <c r="AZN387" s="1"/>
      <c r="AZO387" s="1"/>
      <c r="AZP387" s="1"/>
      <c r="AZQ387" s="1"/>
      <c r="AZR387" s="1"/>
      <c r="AZS387" s="1"/>
      <c r="AZT387" s="1"/>
      <c r="AZU387" s="1"/>
      <c r="AZV387" s="1"/>
      <c r="AZW387" s="1"/>
      <c r="AZX387" s="1"/>
      <c r="AZY387" s="1"/>
      <c r="AZZ387" s="1"/>
      <c r="BAA387" s="1"/>
      <c r="BAB387" s="1"/>
      <c r="BAC387" s="1"/>
      <c r="BAD387" s="1"/>
      <c r="BAE387" s="1"/>
      <c r="BAF387" s="1"/>
      <c r="BAG387" s="1"/>
      <c r="BAH387" s="1"/>
      <c r="BAI387" s="1"/>
      <c r="BAJ387" s="1"/>
      <c r="BAK387" s="1"/>
      <c r="BAL387" s="1"/>
      <c r="BAM387" s="1"/>
      <c r="BAN387" s="1"/>
      <c r="BAO387" s="1"/>
      <c r="BAP387" s="1"/>
      <c r="BAQ387" s="1"/>
      <c r="BAR387" s="1"/>
      <c r="BAS387" s="1"/>
      <c r="BAT387" s="1"/>
      <c r="BAU387" s="1"/>
      <c r="BAV387" s="1"/>
      <c r="BAW387" s="1"/>
      <c r="BAX387" s="1"/>
      <c r="BAY387" s="1"/>
      <c r="BAZ387" s="1"/>
      <c r="BBA387" s="1"/>
      <c r="BBB387" s="1"/>
      <c r="BBC387" s="1"/>
      <c r="BBD387" s="1"/>
      <c r="BBE387" s="1"/>
      <c r="BBF387" s="1"/>
      <c r="BBG387" s="1"/>
      <c r="BBH387" s="1"/>
      <c r="BBI387" s="1"/>
      <c r="BBJ387" s="1"/>
      <c r="BBK387" s="1"/>
      <c r="BBL387" s="1"/>
      <c r="BBM387" s="1"/>
      <c r="BBN387" s="1"/>
      <c r="BBO387" s="1"/>
      <c r="BBP387" s="1"/>
      <c r="BBQ387" s="1"/>
      <c r="BBR387" s="1"/>
      <c r="BBS387" s="1"/>
      <c r="BBT387" s="1"/>
      <c r="BBU387" s="1"/>
      <c r="BBV387" s="1"/>
      <c r="BBW387" s="1"/>
      <c r="BBX387" s="1"/>
      <c r="BBY387" s="1"/>
      <c r="BBZ387" s="1"/>
      <c r="BCA387" s="1"/>
      <c r="BCB387" s="1"/>
      <c r="BCC387" s="1"/>
      <c r="BCD387" s="1"/>
      <c r="BCE387" s="1"/>
      <c r="BCF387" s="1"/>
      <c r="BCG387" s="1"/>
      <c r="BCH387" s="1"/>
      <c r="BCI387" s="1"/>
      <c r="BCJ387" s="1"/>
      <c r="BCK387" s="1"/>
      <c r="BCL387" s="1"/>
      <c r="BCM387" s="1"/>
      <c r="BCN387" s="1"/>
      <c r="BCO387" s="1"/>
      <c r="BCP387" s="1"/>
      <c r="BCQ387" s="1"/>
      <c r="BCR387" s="1"/>
      <c r="BCS387" s="1"/>
      <c r="BCT387" s="1"/>
      <c r="BCU387" s="1"/>
      <c r="BCV387" s="1"/>
      <c r="BCW387" s="1"/>
      <c r="BCX387" s="1"/>
      <c r="BCY387" s="1"/>
      <c r="BCZ387" s="1"/>
      <c r="BDA387" s="1"/>
      <c r="BDB387" s="1"/>
      <c r="BDC387" s="1"/>
      <c r="BDD387" s="1"/>
      <c r="BDE387" s="1"/>
      <c r="BDF387" s="1"/>
      <c r="BDG387" s="1"/>
      <c r="BDH387" s="1"/>
      <c r="BDI387" s="1"/>
      <c r="BDJ387" s="1"/>
      <c r="BDK387" s="1"/>
      <c r="BDL387" s="1"/>
    </row>
    <row r="388" spans="1:1468" s="10" customFormat="1" x14ac:dyDescent="0.2">
      <c r="B388" s="10" t="s">
        <v>446</v>
      </c>
      <c r="C388" s="10">
        <v>6000</v>
      </c>
      <c r="E388" s="2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  <c r="RG388" s="1"/>
      <c r="RH388" s="1"/>
      <c r="RI388" s="1"/>
      <c r="RJ388" s="1"/>
      <c r="RK388" s="1"/>
      <c r="RL388" s="1"/>
      <c r="RM388" s="1"/>
      <c r="RN388" s="1"/>
      <c r="RO388" s="1"/>
      <c r="RP388" s="1"/>
      <c r="RQ388" s="1"/>
      <c r="RR388" s="1"/>
      <c r="RS388" s="1"/>
      <c r="RT388" s="1"/>
      <c r="RU388" s="1"/>
      <c r="RV388" s="1"/>
      <c r="RW388" s="1"/>
      <c r="RX388" s="1"/>
      <c r="RY388" s="1"/>
      <c r="RZ388" s="1"/>
      <c r="SA388" s="1"/>
      <c r="SB388" s="1"/>
      <c r="SC388" s="1"/>
      <c r="SD388" s="1"/>
      <c r="SE388" s="1"/>
      <c r="SF388" s="1"/>
      <c r="SG388" s="1"/>
      <c r="SH388" s="1"/>
      <c r="SI388" s="1"/>
      <c r="SJ388" s="1"/>
      <c r="SK388" s="1"/>
      <c r="SL388" s="1"/>
      <c r="SM388" s="1"/>
      <c r="SN388" s="1"/>
      <c r="SO388" s="1"/>
      <c r="SP388" s="1"/>
      <c r="SQ388" s="1"/>
      <c r="SR388" s="1"/>
      <c r="SS388" s="1"/>
      <c r="ST388" s="1"/>
      <c r="SU388" s="1"/>
      <c r="SV388" s="1"/>
      <c r="SW388" s="1"/>
      <c r="SX388" s="1"/>
      <c r="SY388" s="1"/>
      <c r="SZ388" s="1"/>
      <c r="TA388" s="1"/>
      <c r="TB388" s="1"/>
      <c r="TC388" s="1"/>
      <c r="TD388" s="1"/>
      <c r="TE388" s="1"/>
      <c r="TF388" s="1"/>
      <c r="TG388" s="1"/>
      <c r="TH388" s="1"/>
      <c r="TI388" s="1"/>
      <c r="TJ388" s="1"/>
      <c r="TK388" s="1"/>
      <c r="TL388" s="1"/>
      <c r="TM388" s="1"/>
      <c r="TN388" s="1"/>
      <c r="TO388" s="1"/>
      <c r="TP388" s="1"/>
      <c r="TQ388" s="1"/>
      <c r="TR388" s="1"/>
      <c r="TS388" s="1"/>
      <c r="TT388" s="1"/>
      <c r="TU388" s="1"/>
      <c r="TV388" s="1"/>
      <c r="TW388" s="1"/>
      <c r="TX388" s="1"/>
      <c r="TY388" s="1"/>
      <c r="TZ388" s="1"/>
      <c r="UA388" s="1"/>
      <c r="UB388" s="1"/>
      <c r="UC388" s="1"/>
      <c r="UD388" s="1"/>
      <c r="UE388" s="1"/>
      <c r="UF388" s="1"/>
      <c r="UG388" s="1"/>
      <c r="UH388" s="1"/>
      <c r="UI388" s="1"/>
      <c r="UJ388" s="1"/>
      <c r="UK388" s="1"/>
      <c r="UL388" s="1"/>
      <c r="UM388" s="1"/>
      <c r="UN388" s="1"/>
      <c r="UO388" s="1"/>
      <c r="UP388" s="1"/>
      <c r="UQ388" s="1"/>
      <c r="UR388" s="1"/>
      <c r="US388" s="1"/>
      <c r="UT388" s="1"/>
      <c r="UU388" s="1"/>
      <c r="UV388" s="1"/>
      <c r="UW388" s="1"/>
      <c r="UX388" s="1"/>
      <c r="UY388" s="1"/>
      <c r="UZ388" s="1"/>
      <c r="VA388" s="1"/>
      <c r="VB388" s="1"/>
      <c r="VC388" s="1"/>
      <c r="VD388" s="1"/>
      <c r="VE388" s="1"/>
      <c r="VF388" s="1"/>
      <c r="VG388" s="1"/>
      <c r="VH388" s="1"/>
      <c r="VI388" s="1"/>
      <c r="VJ388" s="1"/>
      <c r="VK388" s="1"/>
      <c r="VL388" s="1"/>
      <c r="VM388" s="1"/>
      <c r="VN388" s="1"/>
      <c r="VO388" s="1"/>
      <c r="VP388" s="1"/>
      <c r="VQ388" s="1"/>
      <c r="VR388" s="1"/>
      <c r="VS388" s="1"/>
      <c r="VT388" s="1"/>
      <c r="VU388" s="1"/>
      <c r="VV388" s="1"/>
      <c r="VW388" s="1"/>
      <c r="VX388" s="1"/>
      <c r="VY388" s="1"/>
      <c r="VZ388" s="1"/>
      <c r="WA388" s="1"/>
      <c r="WB388" s="1"/>
      <c r="WC388" s="1"/>
      <c r="WD388" s="1"/>
      <c r="WE388" s="1"/>
      <c r="WF388" s="1"/>
      <c r="WG388" s="1"/>
      <c r="WH388" s="1"/>
      <c r="WI388" s="1"/>
      <c r="WJ388" s="1"/>
      <c r="WK388" s="1"/>
      <c r="WL388" s="1"/>
      <c r="WM388" s="1"/>
      <c r="WN388" s="1"/>
      <c r="WO388" s="1"/>
      <c r="WP388" s="1"/>
      <c r="WQ388" s="1"/>
      <c r="WR388" s="1"/>
      <c r="WS388" s="1"/>
      <c r="WT388" s="1"/>
      <c r="WU388" s="1"/>
      <c r="WV388" s="1"/>
      <c r="WW388" s="1"/>
      <c r="WX388" s="1"/>
      <c r="WY388" s="1"/>
      <c r="WZ388" s="1"/>
      <c r="XA388" s="1"/>
      <c r="XB388" s="1"/>
      <c r="XC388" s="1"/>
      <c r="XD388" s="1"/>
      <c r="XE388" s="1"/>
      <c r="XF388" s="1"/>
      <c r="XG388" s="1"/>
      <c r="XH388" s="1"/>
      <c r="XI388" s="1"/>
      <c r="XJ388" s="1"/>
      <c r="XK388" s="1"/>
      <c r="XL388" s="1"/>
      <c r="XM388" s="1"/>
      <c r="XN388" s="1"/>
      <c r="XO388" s="1"/>
      <c r="XP388" s="1"/>
      <c r="XQ388" s="1"/>
      <c r="XR388" s="1"/>
      <c r="XS388" s="1"/>
      <c r="XT388" s="1"/>
      <c r="XU388" s="1"/>
      <c r="XV388" s="1"/>
      <c r="XW388" s="1"/>
      <c r="XX388" s="1"/>
      <c r="XY388" s="1"/>
      <c r="XZ388" s="1"/>
      <c r="YA388" s="1"/>
      <c r="YB388" s="1"/>
      <c r="YC388" s="1"/>
      <c r="YD388" s="1"/>
      <c r="YE388" s="1"/>
      <c r="YF388" s="1"/>
      <c r="YG388" s="1"/>
      <c r="YH388" s="1"/>
      <c r="YI388" s="1"/>
      <c r="YJ388" s="1"/>
      <c r="YK388" s="1"/>
      <c r="YL388" s="1"/>
      <c r="YM388" s="1"/>
      <c r="YN388" s="1"/>
      <c r="YO388" s="1"/>
      <c r="YP388" s="1"/>
      <c r="YQ388" s="1"/>
      <c r="YR388" s="1"/>
      <c r="YS388" s="1"/>
      <c r="YT388" s="1"/>
      <c r="YU388" s="1"/>
      <c r="YV388" s="1"/>
      <c r="YW388" s="1"/>
      <c r="YX388" s="1"/>
      <c r="YY388" s="1"/>
      <c r="YZ388" s="1"/>
      <c r="ZA388" s="1"/>
      <c r="ZB388" s="1"/>
      <c r="ZC388" s="1"/>
      <c r="ZD388" s="1"/>
      <c r="ZE388" s="1"/>
      <c r="ZF388" s="1"/>
      <c r="ZG388" s="1"/>
      <c r="ZH388" s="1"/>
      <c r="ZI388" s="1"/>
      <c r="ZJ388" s="1"/>
      <c r="ZK388" s="1"/>
      <c r="ZL388" s="1"/>
      <c r="ZM388" s="1"/>
      <c r="ZN388" s="1"/>
      <c r="ZO388" s="1"/>
      <c r="ZP388" s="1"/>
      <c r="ZQ388" s="1"/>
      <c r="ZR388" s="1"/>
      <c r="ZS388" s="1"/>
      <c r="ZT388" s="1"/>
      <c r="ZU388" s="1"/>
      <c r="ZV388" s="1"/>
      <c r="ZW388" s="1"/>
      <c r="ZX388" s="1"/>
      <c r="ZY388" s="1"/>
      <c r="ZZ388" s="1"/>
      <c r="AAA388" s="1"/>
      <c r="AAB388" s="1"/>
      <c r="AAC388" s="1"/>
      <c r="AAD388" s="1"/>
      <c r="AAE388" s="1"/>
      <c r="AAF388" s="1"/>
      <c r="AAG388" s="1"/>
      <c r="AAH388" s="1"/>
      <c r="AAI388" s="1"/>
      <c r="AAJ388" s="1"/>
      <c r="AAK388" s="1"/>
      <c r="AAL388" s="1"/>
      <c r="AAM388" s="1"/>
      <c r="AAN388" s="1"/>
      <c r="AAO388" s="1"/>
      <c r="AAP388" s="1"/>
      <c r="AAQ388" s="1"/>
      <c r="AAR388" s="1"/>
      <c r="AAS388" s="1"/>
      <c r="AAT388" s="1"/>
      <c r="AAU388" s="1"/>
      <c r="AAV388" s="1"/>
      <c r="AAW388" s="1"/>
      <c r="AAX388" s="1"/>
      <c r="AAY388" s="1"/>
      <c r="AAZ388" s="1"/>
      <c r="ABA388" s="1"/>
      <c r="ABB388" s="1"/>
      <c r="ABC388" s="1"/>
      <c r="ABD388" s="1"/>
      <c r="ABE388" s="1"/>
      <c r="ABF388" s="1"/>
      <c r="ABG388" s="1"/>
      <c r="ABH388" s="1"/>
      <c r="ABI388" s="1"/>
      <c r="ABJ388" s="1"/>
      <c r="ABK388" s="1"/>
      <c r="ABL388" s="1"/>
      <c r="ABM388" s="1"/>
      <c r="ABN388" s="1"/>
      <c r="ABO388" s="1"/>
      <c r="ABP388" s="1"/>
      <c r="ABQ388" s="1"/>
      <c r="ABR388" s="1"/>
      <c r="ABS388" s="1"/>
      <c r="ABT388" s="1"/>
      <c r="ABU388" s="1"/>
      <c r="ABV388" s="1"/>
      <c r="ABW388" s="1"/>
      <c r="ABX388" s="1"/>
      <c r="ABY388" s="1"/>
      <c r="ABZ388" s="1"/>
      <c r="ACA388" s="1"/>
      <c r="ACB388" s="1"/>
      <c r="ACC388" s="1"/>
      <c r="ACD388" s="1"/>
      <c r="ACE388" s="1"/>
      <c r="ACF388" s="1"/>
      <c r="ACG388" s="1"/>
      <c r="ACH388" s="1"/>
      <c r="ACI388" s="1"/>
      <c r="ACJ388" s="1"/>
      <c r="ACK388" s="1"/>
      <c r="ACL388" s="1"/>
      <c r="ACM388" s="1"/>
      <c r="ACN388" s="1"/>
      <c r="ACO388" s="1"/>
      <c r="ACP388" s="1"/>
      <c r="ACQ388" s="1"/>
      <c r="ACR388" s="1"/>
      <c r="ACS388" s="1"/>
      <c r="ACT388" s="1"/>
      <c r="ACU388" s="1"/>
      <c r="ACV388" s="1"/>
      <c r="ACW388" s="1"/>
      <c r="ACX388" s="1"/>
      <c r="ACY388" s="1"/>
      <c r="ACZ388" s="1"/>
      <c r="ADA388" s="1"/>
      <c r="ADB388" s="1"/>
      <c r="ADC388" s="1"/>
      <c r="ADD388" s="1"/>
      <c r="ADE388" s="1"/>
      <c r="ADF388" s="1"/>
      <c r="ADG388" s="1"/>
      <c r="ADH388" s="1"/>
      <c r="ADI388" s="1"/>
      <c r="ADJ388" s="1"/>
      <c r="ADK388" s="1"/>
      <c r="ADL388" s="1"/>
      <c r="ADM388" s="1"/>
      <c r="ADN388" s="1"/>
      <c r="ADO388" s="1"/>
      <c r="ADP388" s="1"/>
      <c r="ADQ388" s="1"/>
      <c r="ADR388" s="1"/>
      <c r="ADS388" s="1"/>
      <c r="ADT388" s="1"/>
      <c r="ADU388" s="1"/>
      <c r="ADV388" s="1"/>
      <c r="ADW388" s="1"/>
      <c r="ADX388" s="1"/>
      <c r="ADY388" s="1"/>
      <c r="ADZ388" s="1"/>
      <c r="AEA388" s="1"/>
      <c r="AEB388" s="1"/>
      <c r="AEC388" s="1"/>
      <c r="AED388" s="1"/>
      <c r="AEE388" s="1"/>
      <c r="AEF388" s="1"/>
      <c r="AEG388" s="1"/>
      <c r="AEH388" s="1"/>
      <c r="AEI388" s="1"/>
      <c r="AEJ388" s="1"/>
      <c r="AEK388" s="1"/>
      <c r="AEL388" s="1"/>
      <c r="AEM388" s="1"/>
      <c r="AEN388" s="1"/>
      <c r="AEO388" s="1"/>
      <c r="AEP388" s="1"/>
      <c r="AEQ388" s="1"/>
      <c r="AER388" s="1"/>
      <c r="AES388" s="1"/>
      <c r="AET388" s="1"/>
      <c r="AEU388" s="1"/>
      <c r="AEV388" s="1"/>
      <c r="AEW388" s="1"/>
      <c r="AEX388" s="1"/>
      <c r="AEY388" s="1"/>
      <c r="AEZ388" s="1"/>
      <c r="AFA388" s="1"/>
      <c r="AFB388" s="1"/>
      <c r="AFC388" s="1"/>
      <c r="AFD388" s="1"/>
      <c r="AFE388" s="1"/>
      <c r="AFF388" s="1"/>
      <c r="AFG388" s="1"/>
      <c r="AFH388" s="1"/>
      <c r="AFI388" s="1"/>
      <c r="AFJ388" s="1"/>
      <c r="AFK388" s="1"/>
      <c r="AFL388" s="1"/>
      <c r="AFM388" s="1"/>
      <c r="AFN388" s="1"/>
      <c r="AFO388" s="1"/>
      <c r="AFP388" s="1"/>
      <c r="AFQ388" s="1"/>
      <c r="AFR388" s="1"/>
      <c r="AFS388" s="1"/>
      <c r="AFT388" s="1"/>
      <c r="AFU388" s="1"/>
      <c r="AFV388" s="1"/>
      <c r="AFW388" s="1"/>
      <c r="AFX388" s="1"/>
      <c r="AFY388" s="1"/>
      <c r="AFZ388" s="1"/>
      <c r="AGA388" s="1"/>
      <c r="AGB388" s="1"/>
      <c r="AGC388" s="1"/>
      <c r="AGD388" s="1"/>
      <c r="AGE388" s="1"/>
      <c r="AGF388" s="1"/>
      <c r="AGG388" s="1"/>
      <c r="AGH388" s="1"/>
      <c r="AGI388" s="1"/>
      <c r="AGJ388" s="1"/>
      <c r="AGK388" s="1"/>
      <c r="AGL388" s="1"/>
      <c r="AGM388" s="1"/>
      <c r="AGN388" s="1"/>
      <c r="AGO388" s="1"/>
      <c r="AGP388" s="1"/>
      <c r="AGQ388" s="1"/>
      <c r="AGR388" s="1"/>
      <c r="AGS388" s="1"/>
      <c r="AGT388" s="1"/>
      <c r="AGU388" s="1"/>
      <c r="AGV388" s="1"/>
      <c r="AGW388" s="1"/>
      <c r="AGX388" s="1"/>
      <c r="AGY388" s="1"/>
      <c r="AGZ388" s="1"/>
      <c r="AHA388" s="1"/>
      <c r="AHB388" s="1"/>
      <c r="AHC388" s="1"/>
      <c r="AHD388" s="1"/>
      <c r="AHE388" s="1"/>
      <c r="AHF388" s="1"/>
      <c r="AHG388" s="1"/>
      <c r="AHH388" s="1"/>
      <c r="AHI388" s="1"/>
      <c r="AHJ388" s="1"/>
      <c r="AHK388" s="1"/>
      <c r="AHL388" s="1"/>
      <c r="AHM388" s="1"/>
      <c r="AHN388" s="1"/>
      <c r="AHO388" s="1"/>
      <c r="AHP388" s="1"/>
      <c r="AHQ388" s="1"/>
      <c r="AHR388" s="1"/>
      <c r="AHS388" s="1"/>
      <c r="AHT388" s="1"/>
      <c r="AHU388" s="1"/>
      <c r="AHV388" s="1"/>
      <c r="AHW388" s="1"/>
      <c r="AHX388" s="1"/>
      <c r="AHY388" s="1"/>
      <c r="AHZ388" s="1"/>
      <c r="AIA388" s="1"/>
      <c r="AIB388" s="1"/>
      <c r="AIC388" s="1"/>
      <c r="AID388" s="1"/>
      <c r="AIE388" s="1"/>
      <c r="AIF388" s="1"/>
      <c r="AIG388" s="1"/>
      <c r="AIH388" s="1"/>
      <c r="AII388" s="1"/>
      <c r="AIJ388" s="1"/>
      <c r="AIK388" s="1"/>
      <c r="AIL388" s="1"/>
      <c r="AIM388" s="1"/>
      <c r="AIN388" s="1"/>
      <c r="AIO388" s="1"/>
      <c r="AIP388" s="1"/>
      <c r="AIQ388" s="1"/>
      <c r="AIR388" s="1"/>
      <c r="AIS388" s="1"/>
      <c r="AIT388" s="1"/>
      <c r="AIU388" s="1"/>
      <c r="AIV388" s="1"/>
      <c r="AIW388" s="1"/>
      <c r="AIX388" s="1"/>
      <c r="AIY388" s="1"/>
      <c r="AIZ388" s="1"/>
      <c r="AJA388" s="1"/>
      <c r="AJB388" s="1"/>
      <c r="AJC388" s="1"/>
      <c r="AJD388" s="1"/>
      <c r="AJE388" s="1"/>
      <c r="AJF388" s="1"/>
      <c r="AJG388" s="1"/>
      <c r="AJH388" s="1"/>
      <c r="AJI388" s="1"/>
      <c r="AJJ388" s="1"/>
      <c r="AJK388" s="1"/>
      <c r="AJL388" s="1"/>
      <c r="AJM388" s="1"/>
      <c r="AJN388" s="1"/>
      <c r="AJO388" s="1"/>
      <c r="AJP388" s="1"/>
      <c r="AJQ388" s="1"/>
      <c r="AJR388" s="1"/>
      <c r="AJS388" s="1"/>
      <c r="AJT388" s="1"/>
      <c r="AJU388" s="1"/>
      <c r="AJV388" s="1"/>
      <c r="AJW388" s="1"/>
      <c r="AJX388" s="1"/>
      <c r="AJY388" s="1"/>
      <c r="AJZ388" s="1"/>
      <c r="AKA388" s="1"/>
      <c r="AKB388" s="1"/>
      <c r="AKC388" s="1"/>
      <c r="AKD388" s="1"/>
      <c r="AKE388" s="1"/>
      <c r="AKF388" s="1"/>
      <c r="AKG388" s="1"/>
      <c r="AKH388" s="1"/>
      <c r="AKI388" s="1"/>
      <c r="AKJ388" s="1"/>
      <c r="AKK388" s="1"/>
      <c r="AKL388" s="1"/>
      <c r="AKM388" s="1"/>
      <c r="AKN388" s="1"/>
      <c r="AKO388" s="1"/>
      <c r="AKP388" s="1"/>
      <c r="AKQ388" s="1"/>
      <c r="AKR388" s="1"/>
      <c r="AKS388" s="1"/>
      <c r="AKT388" s="1"/>
      <c r="AKU388" s="1"/>
      <c r="AKV388" s="1"/>
      <c r="AKW388" s="1"/>
      <c r="AKX388" s="1"/>
      <c r="AKY388" s="1"/>
      <c r="AKZ388" s="1"/>
      <c r="ALA388" s="1"/>
      <c r="ALB388" s="1"/>
      <c r="ALC388" s="1"/>
      <c r="ALD388" s="1"/>
      <c r="ALE388" s="1"/>
      <c r="ALF388" s="1"/>
      <c r="ALG388" s="1"/>
      <c r="ALH388" s="1"/>
      <c r="ALI388" s="1"/>
      <c r="ALJ388" s="1"/>
      <c r="ALK388" s="1"/>
      <c r="ALL388" s="1"/>
      <c r="ALM388" s="1"/>
      <c r="ALN388" s="1"/>
      <c r="ALO388" s="1"/>
      <c r="ALP388" s="1"/>
      <c r="ALQ388" s="1"/>
      <c r="ALR388" s="1"/>
      <c r="ALS388" s="1"/>
      <c r="ALT388" s="1"/>
      <c r="ALU388" s="1"/>
      <c r="ALV388" s="1"/>
      <c r="ALW388" s="1"/>
      <c r="ALX388" s="1"/>
      <c r="ALY388" s="1"/>
      <c r="ALZ388" s="1"/>
      <c r="AMA388" s="1"/>
      <c r="AMB388" s="1"/>
      <c r="AMC388" s="1"/>
      <c r="AMD388" s="1"/>
      <c r="AME388" s="1"/>
      <c r="AMF388" s="1"/>
      <c r="AMG388" s="1"/>
      <c r="AMH388" s="1"/>
      <c r="AMI388" s="1"/>
      <c r="AMJ388" s="1"/>
      <c r="AMK388" s="1"/>
      <c r="AML388" s="1"/>
      <c r="AMM388" s="1"/>
      <c r="AMN388" s="1"/>
      <c r="AMO388" s="1"/>
      <c r="AMP388" s="1"/>
      <c r="AMQ388" s="1"/>
      <c r="AMR388" s="1"/>
      <c r="AMS388" s="1"/>
      <c r="AMT388" s="1"/>
      <c r="AMU388" s="1"/>
      <c r="AMV388" s="1"/>
      <c r="AMW388" s="1"/>
      <c r="AMX388" s="1"/>
      <c r="AMY388" s="1"/>
      <c r="AMZ388" s="1"/>
      <c r="ANA388" s="1"/>
      <c r="ANB388" s="1"/>
      <c r="ANC388" s="1"/>
      <c r="AND388" s="1"/>
      <c r="ANE388" s="1"/>
      <c r="ANF388" s="1"/>
      <c r="ANG388" s="1"/>
      <c r="ANH388" s="1"/>
      <c r="ANI388" s="1"/>
      <c r="ANJ388" s="1"/>
      <c r="ANK388" s="1"/>
      <c r="ANL388" s="1"/>
      <c r="ANM388" s="1"/>
      <c r="ANN388" s="1"/>
      <c r="ANO388" s="1"/>
      <c r="ANP388" s="1"/>
      <c r="ANQ388" s="1"/>
      <c r="ANR388" s="1"/>
      <c r="ANS388" s="1"/>
      <c r="ANT388" s="1"/>
      <c r="ANU388" s="1"/>
      <c r="ANV388" s="1"/>
      <c r="ANW388" s="1"/>
      <c r="ANX388" s="1"/>
      <c r="ANY388" s="1"/>
      <c r="ANZ388" s="1"/>
      <c r="AOA388" s="1"/>
      <c r="AOB388" s="1"/>
      <c r="AOC388" s="1"/>
      <c r="AOD388" s="1"/>
      <c r="AOE388" s="1"/>
      <c r="AOF388" s="1"/>
      <c r="AOG388" s="1"/>
      <c r="AOH388" s="1"/>
      <c r="AOI388" s="1"/>
      <c r="AOJ388" s="1"/>
      <c r="AOK388" s="1"/>
      <c r="AOL388" s="1"/>
      <c r="AOM388" s="1"/>
      <c r="AON388" s="1"/>
      <c r="AOO388" s="1"/>
      <c r="AOP388" s="1"/>
      <c r="AOQ388" s="1"/>
      <c r="AOR388" s="1"/>
      <c r="AOS388" s="1"/>
      <c r="AOT388" s="1"/>
      <c r="AOU388" s="1"/>
      <c r="AOV388" s="1"/>
      <c r="AOW388" s="1"/>
      <c r="AOX388" s="1"/>
      <c r="AOY388" s="1"/>
      <c r="AOZ388" s="1"/>
      <c r="APA388" s="1"/>
      <c r="APB388" s="1"/>
      <c r="APC388" s="1"/>
      <c r="APD388" s="1"/>
      <c r="APE388" s="1"/>
      <c r="APF388" s="1"/>
      <c r="APG388" s="1"/>
      <c r="APH388" s="1"/>
      <c r="API388" s="1"/>
      <c r="APJ388" s="1"/>
      <c r="APK388" s="1"/>
      <c r="APL388" s="1"/>
      <c r="APM388" s="1"/>
      <c r="APN388" s="1"/>
      <c r="APO388" s="1"/>
      <c r="APP388" s="1"/>
      <c r="APQ388" s="1"/>
      <c r="APR388" s="1"/>
      <c r="APS388" s="1"/>
      <c r="APT388" s="1"/>
      <c r="APU388" s="1"/>
      <c r="APV388" s="1"/>
      <c r="APW388" s="1"/>
      <c r="APX388" s="1"/>
      <c r="APY388" s="1"/>
      <c r="APZ388" s="1"/>
      <c r="AQA388" s="1"/>
      <c r="AQB388" s="1"/>
      <c r="AQC388" s="1"/>
      <c r="AQD388" s="1"/>
      <c r="AQE388" s="1"/>
      <c r="AQF388" s="1"/>
      <c r="AQG388" s="1"/>
      <c r="AQH388" s="1"/>
      <c r="AQI388" s="1"/>
      <c r="AQJ388" s="1"/>
      <c r="AQK388" s="1"/>
      <c r="AQL388" s="1"/>
      <c r="AQM388" s="1"/>
      <c r="AQN388" s="1"/>
      <c r="AQO388" s="1"/>
      <c r="AQP388" s="1"/>
      <c r="AQQ388" s="1"/>
      <c r="AQR388" s="1"/>
      <c r="AQS388" s="1"/>
      <c r="AQT388" s="1"/>
      <c r="AQU388" s="1"/>
      <c r="AQV388" s="1"/>
      <c r="AQW388" s="1"/>
      <c r="AQX388" s="1"/>
      <c r="AQY388" s="1"/>
      <c r="AQZ388" s="1"/>
      <c r="ARA388" s="1"/>
      <c r="ARB388" s="1"/>
      <c r="ARC388" s="1"/>
      <c r="ARD388" s="1"/>
      <c r="ARE388" s="1"/>
      <c r="ARF388" s="1"/>
      <c r="ARG388" s="1"/>
      <c r="ARH388" s="1"/>
      <c r="ARI388" s="1"/>
      <c r="ARJ388" s="1"/>
      <c r="ARK388" s="1"/>
      <c r="ARL388" s="1"/>
      <c r="ARM388" s="1"/>
      <c r="ARN388" s="1"/>
      <c r="ARO388" s="1"/>
      <c r="ARP388" s="1"/>
      <c r="ARQ388" s="1"/>
      <c r="ARR388" s="1"/>
      <c r="ARS388" s="1"/>
      <c r="ART388" s="1"/>
      <c r="ARU388" s="1"/>
      <c r="ARV388" s="1"/>
      <c r="ARW388" s="1"/>
      <c r="ARX388" s="1"/>
      <c r="ARY388" s="1"/>
      <c r="ARZ388" s="1"/>
      <c r="ASA388" s="1"/>
      <c r="ASB388" s="1"/>
      <c r="ASC388" s="1"/>
      <c r="ASD388" s="1"/>
      <c r="ASE388" s="1"/>
      <c r="ASF388" s="1"/>
      <c r="ASG388" s="1"/>
      <c r="ASH388" s="1"/>
      <c r="ASI388" s="1"/>
      <c r="ASJ388" s="1"/>
      <c r="ASK388" s="1"/>
      <c r="ASL388" s="1"/>
      <c r="ASM388" s="1"/>
      <c r="ASN388" s="1"/>
      <c r="ASO388" s="1"/>
      <c r="ASP388" s="1"/>
      <c r="ASQ388" s="1"/>
      <c r="ASR388" s="1"/>
      <c r="ASS388" s="1"/>
      <c r="AST388" s="1"/>
      <c r="ASU388" s="1"/>
      <c r="ASV388" s="1"/>
      <c r="ASW388" s="1"/>
      <c r="ASX388" s="1"/>
      <c r="ASY388" s="1"/>
      <c r="ASZ388" s="1"/>
      <c r="ATA388" s="1"/>
      <c r="ATB388" s="1"/>
      <c r="ATC388" s="1"/>
      <c r="ATD388" s="1"/>
      <c r="ATE388" s="1"/>
      <c r="ATF388" s="1"/>
      <c r="ATG388" s="1"/>
      <c r="ATH388" s="1"/>
      <c r="ATI388" s="1"/>
      <c r="ATJ388" s="1"/>
      <c r="ATK388" s="1"/>
      <c r="ATL388" s="1"/>
      <c r="ATM388" s="1"/>
      <c r="ATN388" s="1"/>
      <c r="ATO388" s="1"/>
      <c r="ATP388" s="1"/>
      <c r="ATQ388" s="1"/>
      <c r="ATR388" s="1"/>
      <c r="ATS388" s="1"/>
      <c r="ATT388" s="1"/>
      <c r="ATU388" s="1"/>
      <c r="ATV388" s="1"/>
      <c r="ATW388" s="1"/>
      <c r="ATX388" s="1"/>
      <c r="ATY388" s="1"/>
      <c r="ATZ388" s="1"/>
      <c r="AUA388" s="1"/>
      <c r="AUB388" s="1"/>
      <c r="AUC388" s="1"/>
      <c r="AUD388" s="1"/>
      <c r="AUE388" s="1"/>
      <c r="AUF388" s="1"/>
      <c r="AUG388" s="1"/>
      <c r="AUH388" s="1"/>
      <c r="AUI388" s="1"/>
      <c r="AUJ388" s="1"/>
      <c r="AUK388" s="1"/>
      <c r="AUL388" s="1"/>
      <c r="AUM388" s="1"/>
      <c r="AUN388" s="1"/>
      <c r="AUO388" s="1"/>
      <c r="AUP388" s="1"/>
      <c r="AUQ388" s="1"/>
      <c r="AUR388" s="1"/>
      <c r="AUS388" s="1"/>
      <c r="AUT388" s="1"/>
      <c r="AUU388" s="1"/>
      <c r="AUV388" s="1"/>
      <c r="AUW388" s="1"/>
      <c r="AUX388" s="1"/>
      <c r="AUY388" s="1"/>
      <c r="AUZ388" s="1"/>
      <c r="AVA388" s="1"/>
      <c r="AVB388" s="1"/>
      <c r="AVC388" s="1"/>
      <c r="AVD388" s="1"/>
      <c r="AVE388" s="1"/>
      <c r="AVF388" s="1"/>
      <c r="AVG388" s="1"/>
      <c r="AVH388" s="1"/>
      <c r="AVI388" s="1"/>
      <c r="AVJ388" s="1"/>
      <c r="AVK388" s="1"/>
      <c r="AVL388" s="1"/>
      <c r="AVM388" s="1"/>
      <c r="AVN388" s="1"/>
      <c r="AVO388" s="1"/>
      <c r="AVP388" s="1"/>
      <c r="AVQ388" s="1"/>
      <c r="AVR388" s="1"/>
      <c r="AVS388" s="1"/>
      <c r="AVT388" s="1"/>
      <c r="AVU388" s="1"/>
      <c r="AVV388" s="1"/>
      <c r="AVW388" s="1"/>
      <c r="AVX388" s="1"/>
      <c r="AVY388" s="1"/>
      <c r="AVZ388" s="1"/>
      <c r="AWA388" s="1"/>
      <c r="AWB388" s="1"/>
      <c r="AWC388" s="1"/>
      <c r="AWD388" s="1"/>
      <c r="AWE388" s="1"/>
      <c r="AWF388" s="1"/>
      <c r="AWG388" s="1"/>
      <c r="AWH388" s="1"/>
      <c r="AWI388" s="1"/>
      <c r="AWJ388" s="1"/>
      <c r="AWK388" s="1"/>
      <c r="AWL388" s="1"/>
      <c r="AWM388" s="1"/>
      <c r="AWN388" s="1"/>
      <c r="AWO388" s="1"/>
      <c r="AWP388" s="1"/>
      <c r="AWQ388" s="1"/>
      <c r="AWR388" s="1"/>
      <c r="AWS388" s="1"/>
      <c r="AWT388" s="1"/>
      <c r="AWU388" s="1"/>
      <c r="AWV388" s="1"/>
      <c r="AWW388" s="1"/>
      <c r="AWX388" s="1"/>
      <c r="AWY388" s="1"/>
      <c r="AWZ388" s="1"/>
      <c r="AXA388" s="1"/>
      <c r="AXB388" s="1"/>
      <c r="AXC388" s="1"/>
      <c r="AXD388" s="1"/>
      <c r="AXE388" s="1"/>
      <c r="AXF388" s="1"/>
      <c r="AXG388" s="1"/>
      <c r="AXH388" s="1"/>
      <c r="AXI388" s="1"/>
      <c r="AXJ388" s="1"/>
      <c r="AXK388" s="1"/>
      <c r="AXL388" s="1"/>
      <c r="AXM388" s="1"/>
      <c r="AXN388" s="1"/>
      <c r="AXO388" s="1"/>
      <c r="AXP388" s="1"/>
      <c r="AXQ388" s="1"/>
      <c r="AXR388" s="1"/>
      <c r="AXS388" s="1"/>
      <c r="AXT388" s="1"/>
      <c r="AXU388" s="1"/>
      <c r="AXV388" s="1"/>
      <c r="AXW388" s="1"/>
      <c r="AXX388" s="1"/>
      <c r="AXY388" s="1"/>
      <c r="AXZ388" s="1"/>
      <c r="AYA388" s="1"/>
      <c r="AYB388" s="1"/>
      <c r="AYC388" s="1"/>
      <c r="AYD388" s="1"/>
      <c r="AYE388" s="1"/>
      <c r="AYF388" s="1"/>
      <c r="AYG388" s="1"/>
      <c r="AYH388" s="1"/>
      <c r="AYI388" s="1"/>
      <c r="AYJ388" s="1"/>
      <c r="AYK388" s="1"/>
      <c r="AYL388" s="1"/>
      <c r="AYM388" s="1"/>
      <c r="AYN388" s="1"/>
      <c r="AYO388" s="1"/>
      <c r="AYP388" s="1"/>
      <c r="AYQ388" s="1"/>
      <c r="AYR388" s="1"/>
      <c r="AYS388" s="1"/>
      <c r="AYT388" s="1"/>
      <c r="AYU388" s="1"/>
      <c r="AYV388" s="1"/>
      <c r="AYW388" s="1"/>
      <c r="AYX388" s="1"/>
      <c r="AYY388" s="1"/>
      <c r="AYZ388" s="1"/>
      <c r="AZA388" s="1"/>
      <c r="AZB388" s="1"/>
      <c r="AZC388" s="1"/>
      <c r="AZD388" s="1"/>
      <c r="AZE388" s="1"/>
      <c r="AZF388" s="1"/>
      <c r="AZG388" s="1"/>
      <c r="AZH388" s="1"/>
      <c r="AZI388" s="1"/>
      <c r="AZJ388" s="1"/>
      <c r="AZK388" s="1"/>
      <c r="AZL388" s="1"/>
      <c r="AZM388" s="1"/>
      <c r="AZN388" s="1"/>
      <c r="AZO388" s="1"/>
      <c r="AZP388" s="1"/>
      <c r="AZQ388" s="1"/>
      <c r="AZR388" s="1"/>
      <c r="AZS388" s="1"/>
      <c r="AZT388" s="1"/>
      <c r="AZU388" s="1"/>
      <c r="AZV388" s="1"/>
      <c r="AZW388" s="1"/>
      <c r="AZX388" s="1"/>
      <c r="AZY388" s="1"/>
      <c r="AZZ388" s="1"/>
      <c r="BAA388" s="1"/>
      <c r="BAB388" s="1"/>
      <c r="BAC388" s="1"/>
      <c r="BAD388" s="1"/>
      <c r="BAE388" s="1"/>
      <c r="BAF388" s="1"/>
      <c r="BAG388" s="1"/>
      <c r="BAH388" s="1"/>
      <c r="BAI388" s="1"/>
      <c r="BAJ388" s="1"/>
      <c r="BAK388" s="1"/>
      <c r="BAL388" s="1"/>
      <c r="BAM388" s="1"/>
      <c r="BAN388" s="1"/>
      <c r="BAO388" s="1"/>
      <c r="BAP388" s="1"/>
      <c r="BAQ388" s="1"/>
      <c r="BAR388" s="1"/>
      <c r="BAS388" s="1"/>
      <c r="BAT388" s="1"/>
      <c r="BAU388" s="1"/>
      <c r="BAV388" s="1"/>
      <c r="BAW388" s="1"/>
      <c r="BAX388" s="1"/>
      <c r="BAY388" s="1"/>
      <c r="BAZ388" s="1"/>
      <c r="BBA388" s="1"/>
      <c r="BBB388" s="1"/>
      <c r="BBC388" s="1"/>
      <c r="BBD388" s="1"/>
      <c r="BBE388" s="1"/>
      <c r="BBF388" s="1"/>
      <c r="BBG388" s="1"/>
      <c r="BBH388" s="1"/>
      <c r="BBI388" s="1"/>
      <c r="BBJ388" s="1"/>
      <c r="BBK388" s="1"/>
      <c r="BBL388" s="1"/>
      <c r="BBM388" s="1"/>
      <c r="BBN388" s="1"/>
      <c r="BBO388" s="1"/>
      <c r="BBP388" s="1"/>
      <c r="BBQ388" s="1"/>
      <c r="BBR388" s="1"/>
      <c r="BBS388" s="1"/>
      <c r="BBT388" s="1"/>
      <c r="BBU388" s="1"/>
      <c r="BBV388" s="1"/>
      <c r="BBW388" s="1"/>
      <c r="BBX388" s="1"/>
      <c r="BBY388" s="1"/>
      <c r="BBZ388" s="1"/>
      <c r="BCA388" s="1"/>
      <c r="BCB388" s="1"/>
      <c r="BCC388" s="1"/>
      <c r="BCD388" s="1"/>
      <c r="BCE388" s="1"/>
      <c r="BCF388" s="1"/>
      <c r="BCG388" s="1"/>
      <c r="BCH388" s="1"/>
      <c r="BCI388" s="1"/>
      <c r="BCJ388" s="1"/>
      <c r="BCK388" s="1"/>
      <c r="BCL388" s="1"/>
      <c r="BCM388" s="1"/>
      <c r="BCN388" s="1"/>
      <c r="BCO388" s="1"/>
      <c r="BCP388" s="1"/>
      <c r="BCQ388" s="1"/>
      <c r="BCR388" s="1"/>
      <c r="BCS388" s="1"/>
      <c r="BCT388" s="1"/>
      <c r="BCU388" s="1"/>
      <c r="BCV388" s="1"/>
      <c r="BCW388" s="1"/>
      <c r="BCX388" s="1"/>
      <c r="BCY388" s="1"/>
      <c r="BCZ388" s="1"/>
      <c r="BDA388" s="1"/>
      <c r="BDB388" s="1"/>
      <c r="BDC388" s="1"/>
      <c r="BDD388" s="1"/>
      <c r="BDE388" s="1"/>
      <c r="BDF388" s="1"/>
      <c r="BDG388" s="1"/>
      <c r="BDH388" s="1"/>
      <c r="BDI388" s="1"/>
      <c r="BDJ388" s="1"/>
      <c r="BDK388" s="1"/>
      <c r="BDL388" s="1"/>
    </row>
    <row r="389" spans="1:1468" s="10" customFormat="1" x14ac:dyDescent="0.2">
      <c r="B389" s="10" t="s">
        <v>170</v>
      </c>
      <c r="C389" s="10">
        <v>2000</v>
      </c>
      <c r="E389" s="2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  <c r="RG389" s="1"/>
      <c r="RH389" s="1"/>
      <c r="RI389" s="1"/>
      <c r="RJ389" s="1"/>
      <c r="RK389" s="1"/>
      <c r="RL389" s="1"/>
      <c r="RM389" s="1"/>
      <c r="RN389" s="1"/>
      <c r="RO389" s="1"/>
      <c r="RP389" s="1"/>
      <c r="RQ389" s="1"/>
      <c r="RR389" s="1"/>
      <c r="RS389" s="1"/>
      <c r="RT389" s="1"/>
      <c r="RU389" s="1"/>
      <c r="RV389" s="1"/>
      <c r="RW389" s="1"/>
      <c r="RX389" s="1"/>
      <c r="RY389" s="1"/>
      <c r="RZ389" s="1"/>
      <c r="SA389" s="1"/>
      <c r="SB389" s="1"/>
      <c r="SC389" s="1"/>
      <c r="SD389" s="1"/>
      <c r="SE389" s="1"/>
      <c r="SF389" s="1"/>
      <c r="SG389" s="1"/>
      <c r="SH389" s="1"/>
      <c r="SI389" s="1"/>
      <c r="SJ389" s="1"/>
      <c r="SK389" s="1"/>
      <c r="SL389" s="1"/>
      <c r="SM389" s="1"/>
      <c r="SN389" s="1"/>
      <c r="SO389" s="1"/>
      <c r="SP389" s="1"/>
      <c r="SQ389" s="1"/>
      <c r="SR389" s="1"/>
      <c r="SS389" s="1"/>
      <c r="ST389" s="1"/>
      <c r="SU389" s="1"/>
      <c r="SV389" s="1"/>
      <c r="SW389" s="1"/>
      <c r="SX389" s="1"/>
      <c r="SY389" s="1"/>
      <c r="SZ389" s="1"/>
      <c r="TA389" s="1"/>
      <c r="TB389" s="1"/>
      <c r="TC389" s="1"/>
      <c r="TD389" s="1"/>
      <c r="TE389" s="1"/>
      <c r="TF389" s="1"/>
      <c r="TG389" s="1"/>
      <c r="TH389" s="1"/>
      <c r="TI389" s="1"/>
      <c r="TJ389" s="1"/>
      <c r="TK389" s="1"/>
      <c r="TL389" s="1"/>
      <c r="TM389" s="1"/>
      <c r="TN389" s="1"/>
      <c r="TO389" s="1"/>
      <c r="TP389" s="1"/>
      <c r="TQ389" s="1"/>
      <c r="TR389" s="1"/>
      <c r="TS389" s="1"/>
      <c r="TT389" s="1"/>
      <c r="TU389" s="1"/>
      <c r="TV389" s="1"/>
      <c r="TW389" s="1"/>
      <c r="TX389" s="1"/>
      <c r="TY389" s="1"/>
      <c r="TZ389" s="1"/>
      <c r="UA389" s="1"/>
      <c r="UB389" s="1"/>
      <c r="UC389" s="1"/>
      <c r="UD389" s="1"/>
      <c r="UE389" s="1"/>
      <c r="UF389" s="1"/>
      <c r="UG389" s="1"/>
      <c r="UH389" s="1"/>
      <c r="UI389" s="1"/>
      <c r="UJ389" s="1"/>
      <c r="UK389" s="1"/>
      <c r="UL389" s="1"/>
      <c r="UM389" s="1"/>
      <c r="UN389" s="1"/>
      <c r="UO389" s="1"/>
      <c r="UP389" s="1"/>
      <c r="UQ389" s="1"/>
      <c r="UR389" s="1"/>
      <c r="US389" s="1"/>
      <c r="UT389" s="1"/>
      <c r="UU389" s="1"/>
      <c r="UV389" s="1"/>
      <c r="UW389" s="1"/>
      <c r="UX389" s="1"/>
      <c r="UY389" s="1"/>
      <c r="UZ389" s="1"/>
      <c r="VA389" s="1"/>
      <c r="VB389" s="1"/>
      <c r="VC389" s="1"/>
      <c r="VD389" s="1"/>
      <c r="VE389" s="1"/>
      <c r="VF389" s="1"/>
      <c r="VG389" s="1"/>
      <c r="VH389" s="1"/>
      <c r="VI389" s="1"/>
      <c r="VJ389" s="1"/>
      <c r="VK389" s="1"/>
      <c r="VL389" s="1"/>
      <c r="VM389" s="1"/>
      <c r="VN389" s="1"/>
      <c r="VO389" s="1"/>
      <c r="VP389" s="1"/>
      <c r="VQ389" s="1"/>
      <c r="VR389" s="1"/>
      <c r="VS389" s="1"/>
      <c r="VT389" s="1"/>
      <c r="VU389" s="1"/>
      <c r="VV389" s="1"/>
      <c r="VW389" s="1"/>
      <c r="VX389" s="1"/>
      <c r="VY389" s="1"/>
      <c r="VZ389" s="1"/>
      <c r="WA389" s="1"/>
      <c r="WB389" s="1"/>
      <c r="WC389" s="1"/>
      <c r="WD389" s="1"/>
      <c r="WE389" s="1"/>
      <c r="WF389" s="1"/>
      <c r="WG389" s="1"/>
      <c r="WH389" s="1"/>
      <c r="WI389" s="1"/>
      <c r="WJ389" s="1"/>
      <c r="WK389" s="1"/>
      <c r="WL389" s="1"/>
      <c r="WM389" s="1"/>
      <c r="WN389" s="1"/>
      <c r="WO389" s="1"/>
      <c r="WP389" s="1"/>
      <c r="WQ389" s="1"/>
      <c r="WR389" s="1"/>
      <c r="WS389" s="1"/>
      <c r="WT389" s="1"/>
      <c r="WU389" s="1"/>
      <c r="WV389" s="1"/>
      <c r="WW389" s="1"/>
      <c r="WX389" s="1"/>
      <c r="WY389" s="1"/>
      <c r="WZ389" s="1"/>
      <c r="XA389" s="1"/>
      <c r="XB389" s="1"/>
      <c r="XC389" s="1"/>
      <c r="XD389" s="1"/>
      <c r="XE389" s="1"/>
      <c r="XF389" s="1"/>
      <c r="XG389" s="1"/>
      <c r="XH389" s="1"/>
      <c r="XI389" s="1"/>
      <c r="XJ389" s="1"/>
      <c r="XK389" s="1"/>
      <c r="XL389" s="1"/>
      <c r="XM389" s="1"/>
      <c r="XN389" s="1"/>
      <c r="XO389" s="1"/>
      <c r="XP389" s="1"/>
      <c r="XQ389" s="1"/>
      <c r="XR389" s="1"/>
      <c r="XS389" s="1"/>
      <c r="XT389" s="1"/>
      <c r="XU389" s="1"/>
      <c r="XV389" s="1"/>
      <c r="XW389" s="1"/>
      <c r="XX389" s="1"/>
      <c r="XY389" s="1"/>
      <c r="XZ389" s="1"/>
      <c r="YA389" s="1"/>
      <c r="YB389" s="1"/>
      <c r="YC389" s="1"/>
      <c r="YD389" s="1"/>
      <c r="YE389" s="1"/>
      <c r="YF389" s="1"/>
      <c r="YG389" s="1"/>
      <c r="YH389" s="1"/>
      <c r="YI389" s="1"/>
      <c r="YJ389" s="1"/>
      <c r="YK389" s="1"/>
      <c r="YL389" s="1"/>
      <c r="YM389" s="1"/>
      <c r="YN389" s="1"/>
      <c r="YO389" s="1"/>
      <c r="YP389" s="1"/>
      <c r="YQ389" s="1"/>
      <c r="YR389" s="1"/>
      <c r="YS389" s="1"/>
      <c r="YT389" s="1"/>
      <c r="YU389" s="1"/>
      <c r="YV389" s="1"/>
      <c r="YW389" s="1"/>
      <c r="YX389" s="1"/>
      <c r="YY389" s="1"/>
      <c r="YZ389" s="1"/>
      <c r="ZA389" s="1"/>
      <c r="ZB389" s="1"/>
      <c r="ZC389" s="1"/>
      <c r="ZD389" s="1"/>
      <c r="ZE389" s="1"/>
      <c r="ZF389" s="1"/>
      <c r="ZG389" s="1"/>
      <c r="ZH389" s="1"/>
      <c r="ZI389" s="1"/>
      <c r="ZJ389" s="1"/>
      <c r="ZK389" s="1"/>
      <c r="ZL389" s="1"/>
      <c r="ZM389" s="1"/>
      <c r="ZN389" s="1"/>
      <c r="ZO389" s="1"/>
      <c r="ZP389" s="1"/>
      <c r="ZQ389" s="1"/>
      <c r="ZR389" s="1"/>
      <c r="ZS389" s="1"/>
      <c r="ZT389" s="1"/>
      <c r="ZU389" s="1"/>
      <c r="ZV389" s="1"/>
      <c r="ZW389" s="1"/>
      <c r="ZX389" s="1"/>
      <c r="ZY389" s="1"/>
      <c r="ZZ389" s="1"/>
      <c r="AAA389" s="1"/>
      <c r="AAB389" s="1"/>
      <c r="AAC389" s="1"/>
      <c r="AAD389" s="1"/>
      <c r="AAE389" s="1"/>
      <c r="AAF389" s="1"/>
      <c r="AAG389" s="1"/>
      <c r="AAH389" s="1"/>
      <c r="AAI389" s="1"/>
      <c r="AAJ389" s="1"/>
      <c r="AAK389" s="1"/>
      <c r="AAL389" s="1"/>
      <c r="AAM389" s="1"/>
      <c r="AAN389" s="1"/>
      <c r="AAO389" s="1"/>
      <c r="AAP389" s="1"/>
      <c r="AAQ389" s="1"/>
      <c r="AAR389" s="1"/>
      <c r="AAS389" s="1"/>
      <c r="AAT389" s="1"/>
      <c r="AAU389" s="1"/>
      <c r="AAV389" s="1"/>
      <c r="AAW389" s="1"/>
      <c r="AAX389" s="1"/>
      <c r="AAY389" s="1"/>
      <c r="AAZ389" s="1"/>
      <c r="ABA389" s="1"/>
      <c r="ABB389" s="1"/>
      <c r="ABC389" s="1"/>
      <c r="ABD389" s="1"/>
      <c r="ABE389" s="1"/>
      <c r="ABF389" s="1"/>
      <c r="ABG389" s="1"/>
      <c r="ABH389" s="1"/>
      <c r="ABI389" s="1"/>
      <c r="ABJ389" s="1"/>
      <c r="ABK389" s="1"/>
      <c r="ABL389" s="1"/>
      <c r="ABM389" s="1"/>
      <c r="ABN389" s="1"/>
      <c r="ABO389" s="1"/>
      <c r="ABP389" s="1"/>
      <c r="ABQ389" s="1"/>
      <c r="ABR389" s="1"/>
      <c r="ABS389" s="1"/>
      <c r="ABT389" s="1"/>
      <c r="ABU389" s="1"/>
      <c r="ABV389" s="1"/>
      <c r="ABW389" s="1"/>
      <c r="ABX389" s="1"/>
      <c r="ABY389" s="1"/>
      <c r="ABZ389" s="1"/>
      <c r="ACA389" s="1"/>
      <c r="ACB389" s="1"/>
      <c r="ACC389" s="1"/>
      <c r="ACD389" s="1"/>
      <c r="ACE389" s="1"/>
      <c r="ACF389" s="1"/>
      <c r="ACG389" s="1"/>
      <c r="ACH389" s="1"/>
      <c r="ACI389" s="1"/>
      <c r="ACJ389" s="1"/>
      <c r="ACK389" s="1"/>
      <c r="ACL389" s="1"/>
      <c r="ACM389" s="1"/>
      <c r="ACN389" s="1"/>
      <c r="ACO389" s="1"/>
      <c r="ACP389" s="1"/>
      <c r="ACQ389" s="1"/>
      <c r="ACR389" s="1"/>
      <c r="ACS389" s="1"/>
      <c r="ACT389" s="1"/>
      <c r="ACU389" s="1"/>
      <c r="ACV389" s="1"/>
      <c r="ACW389" s="1"/>
      <c r="ACX389" s="1"/>
      <c r="ACY389" s="1"/>
      <c r="ACZ389" s="1"/>
      <c r="ADA389" s="1"/>
      <c r="ADB389" s="1"/>
      <c r="ADC389" s="1"/>
      <c r="ADD389" s="1"/>
      <c r="ADE389" s="1"/>
      <c r="ADF389" s="1"/>
      <c r="ADG389" s="1"/>
      <c r="ADH389" s="1"/>
      <c r="ADI389" s="1"/>
      <c r="ADJ389" s="1"/>
      <c r="ADK389" s="1"/>
      <c r="ADL389" s="1"/>
      <c r="ADM389" s="1"/>
      <c r="ADN389" s="1"/>
      <c r="ADO389" s="1"/>
      <c r="ADP389" s="1"/>
      <c r="ADQ389" s="1"/>
      <c r="ADR389" s="1"/>
      <c r="ADS389" s="1"/>
      <c r="ADT389" s="1"/>
      <c r="ADU389" s="1"/>
      <c r="ADV389" s="1"/>
      <c r="ADW389" s="1"/>
      <c r="ADX389" s="1"/>
      <c r="ADY389" s="1"/>
      <c r="ADZ389" s="1"/>
      <c r="AEA389" s="1"/>
      <c r="AEB389" s="1"/>
      <c r="AEC389" s="1"/>
      <c r="AED389" s="1"/>
      <c r="AEE389" s="1"/>
      <c r="AEF389" s="1"/>
      <c r="AEG389" s="1"/>
      <c r="AEH389" s="1"/>
      <c r="AEI389" s="1"/>
      <c r="AEJ389" s="1"/>
      <c r="AEK389" s="1"/>
      <c r="AEL389" s="1"/>
      <c r="AEM389" s="1"/>
      <c r="AEN389" s="1"/>
      <c r="AEO389" s="1"/>
      <c r="AEP389" s="1"/>
      <c r="AEQ389" s="1"/>
      <c r="AER389" s="1"/>
      <c r="AES389" s="1"/>
      <c r="AET389" s="1"/>
      <c r="AEU389" s="1"/>
      <c r="AEV389" s="1"/>
      <c r="AEW389" s="1"/>
      <c r="AEX389" s="1"/>
      <c r="AEY389" s="1"/>
      <c r="AEZ389" s="1"/>
      <c r="AFA389" s="1"/>
      <c r="AFB389" s="1"/>
      <c r="AFC389" s="1"/>
      <c r="AFD389" s="1"/>
      <c r="AFE389" s="1"/>
      <c r="AFF389" s="1"/>
      <c r="AFG389" s="1"/>
      <c r="AFH389" s="1"/>
      <c r="AFI389" s="1"/>
      <c r="AFJ389" s="1"/>
      <c r="AFK389" s="1"/>
      <c r="AFL389" s="1"/>
      <c r="AFM389" s="1"/>
      <c r="AFN389" s="1"/>
      <c r="AFO389" s="1"/>
      <c r="AFP389" s="1"/>
      <c r="AFQ389" s="1"/>
      <c r="AFR389" s="1"/>
      <c r="AFS389" s="1"/>
      <c r="AFT389" s="1"/>
      <c r="AFU389" s="1"/>
      <c r="AFV389" s="1"/>
      <c r="AFW389" s="1"/>
      <c r="AFX389" s="1"/>
      <c r="AFY389" s="1"/>
      <c r="AFZ389" s="1"/>
      <c r="AGA389" s="1"/>
      <c r="AGB389" s="1"/>
      <c r="AGC389" s="1"/>
      <c r="AGD389" s="1"/>
      <c r="AGE389" s="1"/>
      <c r="AGF389" s="1"/>
      <c r="AGG389" s="1"/>
      <c r="AGH389" s="1"/>
      <c r="AGI389" s="1"/>
      <c r="AGJ389" s="1"/>
      <c r="AGK389" s="1"/>
      <c r="AGL389" s="1"/>
      <c r="AGM389" s="1"/>
      <c r="AGN389" s="1"/>
      <c r="AGO389" s="1"/>
      <c r="AGP389" s="1"/>
      <c r="AGQ389" s="1"/>
      <c r="AGR389" s="1"/>
      <c r="AGS389" s="1"/>
      <c r="AGT389" s="1"/>
      <c r="AGU389" s="1"/>
      <c r="AGV389" s="1"/>
      <c r="AGW389" s="1"/>
      <c r="AGX389" s="1"/>
      <c r="AGY389" s="1"/>
      <c r="AGZ389" s="1"/>
      <c r="AHA389" s="1"/>
      <c r="AHB389" s="1"/>
      <c r="AHC389" s="1"/>
      <c r="AHD389" s="1"/>
      <c r="AHE389" s="1"/>
      <c r="AHF389" s="1"/>
      <c r="AHG389" s="1"/>
      <c r="AHH389" s="1"/>
      <c r="AHI389" s="1"/>
      <c r="AHJ389" s="1"/>
      <c r="AHK389" s="1"/>
      <c r="AHL389" s="1"/>
      <c r="AHM389" s="1"/>
      <c r="AHN389" s="1"/>
      <c r="AHO389" s="1"/>
      <c r="AHP389" s="1"/>
      <c r="AHQ389" s="1"/>
      <c r="AHR389" s="1"/>
      <c r="AHS389" s="1"/>
      <c r="AHT389" s="1"/>
      <c r="AHU389" s="1"/>
      <c r="AHV389" s="1"/>
      <c r="AHW389" s="1"/>
      <c r="AHX389" s="1"/>
      <c r="AHY389" s="1"/>
      <c r="AHZ389" s="1"/>
      <c r="AIA389" s="1"/>
      <c r="AIB389" s="1"/>
      <c r="AIC389" s="1"/>
      <c r="AID389" s="1"/>
      <c r="AIE389" s="1"/>
      <c r="AIF389" s="1"/>
      <c r="AIG389" s="1"/>
      <c r="AIH389" s="1"/>
      <c r="AII389" s="1"/>
      <c r="AIJ389" s="1"/>
      <c r="AIK389" s="1"/>
      <c r="AIL389" s="1"/>
      <c r="AIM389" s="1"/>
      <c r="AIN389" s="1"/>
      <c r="AIO389" s="1"/>
      <c r="AIP389" s="1"/>
      <c r="AIQ389" s="1"/>
      <c r="AIR389" s="1"/>
      <c r="AIS389" s="1"/>
      <c r="AIT389" s="1"/>
      <c r="AIU389" s="1"/>
      <c r="AIV389" s="1"/>
      <c r="AIW389" s="1"/>
      <c r="AIX389" s="1"/>
      <c r="AIY389" s="1"/>
      <c r="AIZ389" s="1"/>
      <c r="AJA389" s="1"/>
      <c r="AJB389" s="1"/>
      <c r="AJC389" s="1"/>
      <c r="AJD389" s="1"/>
      <c r="AJE389" s="1"/>
      <c r="AJF389" s="1"/>
      <c r="AJG389" s="1"/>
      <c r="AJH389" s="1"/>
      <c r="AJI389" s="1"/>
      <c r="AJJ389" s="1"/>
      <c r="AJK389" s="1"/>
      <c r="AJL389" s="1"/>
      <c r="AJM389" s="1"/>
      <c r="AJN389" s="1"/>
      <c r="AJO389" s="1"/>
      <c r="AJP389" s="1"/>
      <c r="AJQ389" s="1"/>
      <c r="AJR389" s="1"/>
      <c r="AJS389" s="1"/>
      <c r="AJT389" s="1"/>
      <c r="AJU389" s="1"/>
      <c r="AJV389" s="1"/>
      <c r="AJW389" s="1"/>
      <c r="AJX389" s="1"/>
      <c r="AJY389" s="1"/>
      <c r="AJZ389" s="1"/>
      <c r="AKA389" s="1"/>
      <c r="AKB389" s="1"/>
      <c r="AKC389" s="1"/>
      <c r="AKD389" s="1"/>
      <c r="AKE389" s="1"/>
      <c r="AKF389" s="1"/>
      <c r="AKG389" s="1"/>
      <c r="AKH389" s="1"/>
      <c r="AKI389" s="1"/>
      <c r="AKJ389" s="1"/>
      <c r="AKK389" s="1"/>
      <c r="AKL389" s="1"/>
      <c r="AKM389" s="1"/>
      <c r="AKN389" s="1"/>
      <c r="AKO389" s="1"/>
      <c r="AKP389" s="1"/>
      <c r="AKQ389" s="1"/>
      <c r="AKR389" s="1"/>
      <c r="AKS389" s="1"/>
      <c r="AKT389" s="1"/>
      <c r="AKU389" s="1"/>
      <c r="AKV389" s="1"/>
      <c r="AKW389" s="1"/>
      <c r="AKX389" s="1"/>
      <c r="AKY389" s="1"/>
      <c r="AKZ389" s="1"/>
      <c r="ALA389" s="1"/>
      <c r="ALB389" s="1"/>
      <c r="ALC389" s="1"/>
      <c r="ALD389" s="1"/>
      <c r="ALE389" s="1"/>
      <c r="ALF389" s="1"/>
      <c r="ALG389" s="1"/>
      <c r="ALH389" s="1"/>
      <c r="ALI389" s="1"/>
      <c r="ALJ389" s="1"/>
      <c r="ALK389" s="1"/>
      <c r="ALL389" s="1"/>
      <c r="ALM389" s="1"/>
      <c r="ALN389" s="1"/>
      <c r="ALO389" s="1"/>
      <c r="ALP389" s="1"/>
      <c r="ALQ389" s="1"/>
      <c r="ALR389" s="1"/>
      <c r="ALS389" s="1"/>
      <c r="ALT389" s="1"/>
      <c r="ALU389" s="1"/>
      <c r="ALV389" s="1"/>
      <c r="ALW389" s="1"/>
      <c r="ALX389" s="1"/>
      <c r="ALY389" s="1"/>
      <c r="ALZ389" s="1"/>
      <c r="AMA389" s="1"/>
      <c r="AMB389" s="1"/>
      <c r="AMC389" s="1"/>
      <c r="AMD389" s="1"/>
      <c r="AME389" s="1"/>
      <c r="AMF389" s="1"/>
      <c r="AMG389" s="1"/>
      <c r="AMH389" s="1"/>
      <c r="AMI389" s="1"/>
      <c r="AMJ389" s="1"/>
      <c r="AMK389" s="1"/>
      <c r="AML389" s="1"/>
      <c r="AMM389" s="1"/>
      <c r="AMN389" s="1"/>
      <c r="AMO389" s="1"/>
      <c r="AMP389" s="1"/>
      <c r="AMQ389" s="1"/>
      <c r="AMR389" s="1"/>
      <c r="AMS389" s="1"/>
      <c r="AMT389" s="1"/>
      <c r="AMU389" s="1"/>
      <c r="AMV389" s="1"/>
      <c r="AMW389" s="1"/>
      <c r="AMX389" s="1"/>
      <c r="AMY389" s="1"/>
      <c r="AMZ389" s="1"/>
      <c r="ANA389" s="1"/>
      <c r="ANB389" s="1"/>
      <c r="ANC389" s="1"/>
      <c r="AND389" s="1"/>
      <c r="ANE389" s="1"/>
      <c r="ANF389" s="1"/>
      <c r="ANG389" s="1"/>
      <c r="ANH389" s="1"/>
      <c r="ANI389" s="1"/>
      <c r="ANJ389" s="1"/>
      <c r="ANK389" s="1"/>
      <c r="ANL389" s="1"/>
      <c r="ANM389" s="1"/>
      <c r="ANN389" s="1"/>
      <c r="ANO389" s="1"/>
      <c r="ANP389" s="1"/>
      <c r="ANQ389" s="1"/>
      <c r="ANR389" s="1"/>
      <c r="ANS389" s="1"/>
      <c r="ANT389" s="1"/>
      <c r="ANU389" s="1"/>
      <c r="ANV389" s="1"/>
      <c r="ANW389" s="1"/>
      <c r="ANX389" s="1"/>
      <c r="ANY389" s="1"/>
      <c r="ANZ389" s="1"/>
      <c r="AOA389" s="1"/>
      <c r="AOB389" s="1"/>
      <c r="AOC389" s="1"/>
      <c r="AOD389" s="1"/>
      <c r="AOE389" s="1"/>
      <c r="AOF389" s="1"/>
      <c r="AOG389" s="1"/>
      <c r="AOH389" s="1"/>
      <c r="AOI389" s="1"/>
      <c r="AOJ389" s="1"/>
      <c r="AOK389" s="1"/>
      <c r="AOL389" s="1"/>
      <c r="AOM389" s="1"/>
      <c r="AON389" s="1"/>
      <c r="AOO389" s="1"/>
      <c r="AOP389" s="1"/>
      <c r="AOQ389" s="1"/>
      <c r="AOR389" s="1"/>
      <c r="AOS389" s="1"/>
      <c r="AOT389" s="1"/>
      <c r="AOU389" s="1"/>
      <c r="AOV389" s="1"/>
      <c r="AOW389" s="1"/>
      <c r="AOX389" s="1"/>
      <c r="AOY389" s="1"/>
      <c r="AOZ389" s="1"/>
      <c r="APA389" s="1"/>
      <c r="APB389" s="1"/>
      <c r="APC389" s="1"/>
      <c r="APD389" s="1"/>
      <c r="APE389" s="1"/>
      <c r="APF389" s="1"/>
      <c r="APG389" s="1"/>
      <c r="APH389" s="1"/>
      <c r="API389" s="1"/>
      <c r="APJ389" s="1"/>
      <c r="APK389" s="1"/>
      <c r="APL389" s="1"/>
      <c r="APM389" s="1"/>
      <c r="APN389" s="1"/>
      <c r="APO389" s="1"/>
      <c r="APP389" s="1"/>
      <c r="APQ389" s="1"/>
      <c r="APR389" s="1"/>
      <c r="APS389" s="1"/>
      <c r="APT389" s="1"/>
      <c r="APU389" s="1"/>
      <c r="APV389" s="1"/>
      <c r="APW389" s="1"/>
      <c r="APX389" s="1"/>
      <c r="APY389" s="1"/>
      <c r="APZ389" s="1"/>
      <c r="AQA389" s="1"/>
      <c r="AQB389" s="1"/>
      <c r="AQC389" s="1"/>
      <c r="AQD389" s="1"/>
      <c r="AQE389" s="1"/>
      <c r="AQF389" s="1"/>
      <c r="AQG389" s="1"/>
      <c r="AQH389" s="1"/>
      <c r="AQI389" s="1"/>
      <c r="AQJ389" s="1"/>
      <c r="AQK389" s="1"/>
      <c r="AQL389" s="1"/>
      <c r="AQM389" s="1"/>
      <c r="AQN389" s="1"/>
      <c r="AQO389" s="1"/>
      <c r="AQP389" s="1"/>
      <c r="AQQ389" s="1"/>
      <c r="AQR389" s="1"/>
      <c r="AQS389" s="1"/>
      <c r="AQT389" s="1"/>
      <c r="AQU389" s="1"/>
      <c r="AQV389" s="1"/>
      <c r="AQW389" s="1"/>
      <c r="AQX389" s="1"/>
      <c r="AQY389" s="1"/>
      <c r="AQZ389" s="1"/>
      <c r="ARA389" s="1"/>
      <c r="ARB389" s="1"/>
      <c r="ARC389" s="1"/>
      <c r="ARD389" s="1"/>
      <c r="ARE389" s="1"/>
      <c r="ARF389" s="1"/>
      <c r="ARG389" s="1"/>
      <c r="ARH389" s="1"/>
      <c r="ARI389" s="1"/>
      <c r="ARJ389" s="1"/>
      <c r="ARK389" s="1"/>
      <c r="ARL389" s="1"/>
      <c r="ARM389" s="1"/>
      <c r="ARN389" s="1"/>
      <c r="ARO389" s="1"/>
      <c r="ARP389" s="1"/>
      <c r="ARQ389" s="1"/>
      <c r="ARR389" s="1"/>
      <c r="ARS389" s="1"/>
      <c r="ART389" s="1"/>
      <c r="ARU389" s="1"/>
      <c r="ARV389" s="1"/>
      <c r="ARW389" s="1"/>
      <c r="ARX389" s="1"/>
      <c r="ARY389" s="1"/>
      <c r="ARZ389" s="1"/>
      <c r="ASA389" s="1"/>
      <c r="ASB389" s="1"/>
      <c r="ASC389" s="1"/>
      <c r="ASD389" s="1"/>
      <c r="ASE389" s="1"/>
      <c r="ASF389" s="1"/>
      <c r="ASG389" s="1"/>
      <c r="ASH389" s="1"/>
      <c r="ASI389" s="1"/>
      <c r="ASJ389" s="1"/>
      <c r="ASK389" s="1"/>
      <c r="ASL389" s="1"/>
      <c r="ASM389" s="1"/>
      <c r="ASN389" s="1"/>
      <c r="ASO389" s="1"/>
      <c r="ASP389" s="1"/>
      <c r="ASQ389" s="1"/>
      <c r="ASR389" s="1"/>
      <c r="ASS389" s="1"/>
      <c r="AST389" s="1"/>
      <c r="ASU389" s="1"/>
      <c r="ASV389" s="1"/>
      <c r="ASW389" s="1"/>
      <c r="ASX389" s="1"/>
      <c r="ASY389" s="1"/>
      <c r="ASZ389" s="1"/>
      <c r="ATA389" s="1"/>
      <c r="ATB389" s="1"/>
      <c r="ATC389" s="1"/>
      <c r="ATD389" s="1"/>
      <c r="ATE389" s="1"/>
      <c r="ATF389" s="1"/>
      <c r="ATG389" s="1"/>
      <c r="ATH389" s="1"/>
      <c r="ATI389" s="1"/>
      <c r="ATJ389" s="1"/>
      <c r="ATK389" s="1"/>
      <c r="ATL389" s="1"/>
      <c r="ATM389" s="1"/>
      <c r="ATN389" s="1"/>
      <c r="ATO389" s="1"/>
      <c r="ATP389" s="1"/>
      <c r="ATQ389" s="1"/>
      <c r="ATR389" s="1"/>
      <c r="ATS389" s="1"/>
      <c r="ATT389" s="1"/>
      <c r="ATU389" s="1"/>
      <c r="ATV389" s="1"/>
      <c r="ATW389" s="1"/>
      <c r="ATX389" s="1"/>
      <c r="ATY389" s="1"/>
      <c r="ATZ389" s="1"/>
      <c r="AUA389" s="1"/>
      <c r="AUB389" s="1"/>
      <c r="AUC389" s="1"/>
      <c r="AUD389" s="1"/>
      <c r="AUE389" s="1"/>
      <c r="AUF389" s="1"/>
      <c r="AUG389" s="1"/>
      <c r="AUH389" s="1"/>
      <c r="AUI389" s="1"/>
      <c r="AUJ389" s="1"/>
      <c r="AUK389" s="1"/>
      <c r="AUL389" s="1"/>
      <c r="AUM389" s="1"/>
      <c r="AUN389" s="1"/>
      <c r="AUO389" s="1"/>
      <c r="AUP389" s="1"/>
      <c r="AUQ389" s="1"/>
      <c r="AUR389" s="1"/>
      <c r="AUS389" s="1"/>
      <c r="AUT389" s="1"/>
      <c r="AUU389" s="1"/>
      <c r="AUV389" s="1"/>
      <c r="AUW389" s="1"/>
      <c r="AUX389" s="1"/>
      <c r="AUY389" s="1"/>
      <c r="AUZ389" s="1"/>
      <c r="AVA389" s="1"/>
      <c r="AVB389" s="1"/>
      <c r="AVC389" s="1"/>
      <c r="AVD389" s="1"/>
      <c r="AVE389" s="1"/>
      <c r="AVF389" s="1"/>
      <c r="AVG389" s="1"/>
      <c r="AVH389" s="1"/>
      <c r="AVI389" s="1"/>
      <c r="AVJ389" s="1"/>
      <c r="AVK389" s="1"/>
      <c r="AVL389" s="1"/>
      <c r="AVM389" s="1"/>
      <c r="AVN389" s="1"/>
      <c r="AVO389" s="1"/>
      <c r="AVP389" s="1"/>
      <c r="AVQ389" s="1"/>
      <c r="AVR389" s="1"/>
      <c r="AVS389" s="1"/>
      <c r="AVT389" s="1"/>
      <c r="AVU389" s="1"/>
      <c r="AVV389" s="1"/>
      <c r="AVW389" s="1"/>
      <c r="AVX389" s="1"/>
      <c r="AVY389" s="1"/>
      <c r="AVZ389" s="1"/>
      <c r="AWA389" s="1"/>
      <c r="AWB389" s="1"/>
      <c r="AWC389" s="1"/>
      <c r="AWD389" s="1"/>
      <c r="AWE389" s="1"/>
      <c r="AWF389" s="1"/>
      <c r="AWG389" s="1"/>
      <c r="AWH389" s="1"/>
      <c r="AWI389" s="1"/>
      <c r="AWJ389" s="1"/>
      <c r="AWK389" s="1"/>
      <c r="AWL389" s="1"/>
      <c r="AWM389" s="1"/>
      <c r="AWN389" s="1"/>
      <c r="AWO389" s="1"/>
      <c r="AWP389" s="1"/>
      <c r="AWQ389" s="1"/>
      <c r="AWR389" s="1"/>
      <c r="AWS389" s="1"/>
      <c r="AWT389" s="1"/>
      <c r="AWU389" s="1"/>
      <c r="AWV389" s="1"/>
      <c r="AWW389" s="1"/>
      <c r="AWX389" s="1"/>
      <c r="AWY389" s="1"/>
      <c r="AWZ389" s="1"/>
      <c r="AXA389" s="1"/>
      <c r="AXB389" s="1"/>
      <c r="AXC389" s="1"/>
      <c r="AXD389" s="1"/>
      <c r="AXE389" s="1"/>
      <c r="AXF389" s="1"/>
      <c r="AXG389" s="1"/>
      <c r="AXH389" s="1"/>
      <c r="AXI389" s="1"/>
      <c r="AXJ389" s="1"/>
      <c r="AXK389" s="1"/>
      <c r="AXL389" s="1"/>
      <c r="AXM389" s="1"/>
      <c r="AXN389" s="1"/>
      <c r="AXO389" s="1"/>
      <c r="AXP389" s="1"/>
      <c r="AXQ389" s="1"/>
      <c r="AXR389" s="1"/>
      <c r="AXS389" s="1"/>
      <c r="AXT389" s="1"/>
      <c r="AXU389" s="1"/>
      <c r="AXV389" s="1"/>
      <c r="AXW389" s="1"/>
      <c r="AXX389" s="1"/>
      <c r="AXY389" s="1"/>
      <c r="AXZ389" s="1"/>
      <c r="AYA389" s="1"/>
      <c r="AYB389" s="1"/>
      <c r="AYC389" s="1"/>
      <c r="AYD389" s="1"/>
      <c r="AYE389" s="1"/>
      <c r="AYF389" s="1"/>
      <c r="AYG389" s="1"/>
      <c r="AYH389" s="1"/>
      <c r="AYI389" s="1"/>
      <c r="AYJ389" s="1"/>
      <c r="AYK389" s="1"/>
      <c r="AYL389" s="1"/>
      <c r="AYM389" s="1"/>
      <c r="AYN389" s="1"/>
      <c r="AYO389" s="1"/>
      <c r="AYP389" s="1"/>
      <c r="AYQ389" s="1"/>
      <c r="AYR389" s="1"/>
      <c r="AYS389" s="1"/>
      <c r="AYT389" s="1"/>
      <c r="AYU389" s="1"/>
      <c r="AYV389" s="1"/>
      <c r="AYW389" s="1"/>
      <c r="AYX389" s="1"/>
      <c r="AYY389" s="1"/>
      <c r="AYZ389" s="1"/>
      <c r="AZA389" s="1"/>
      <c r="AZB389" s="1"/>
      <c r="AZC389" s="1"/>
      <c r="AZD389" s="1"/>
      <c r="AZE389" s="1"/>
      <c r="AZF389" s="1"/>
      <c r="AZG389" s="1"/>
      <c r="AZH389" s="1"/>
      <c r="AZI389" s="1"/>
      <c r="AZJ389" s="1"/>
      <c r="AZK389" s="1"/>
      <c r="AZL389" s="1"/>
      <c r="AZM389" s="1"/>
      <c r="AZN389" s="1"/>
      <c r="AZO389" s="1"/>
      <c r="AZP389" s="1"/>
      <c r="AZQ389" s="1"/>
      <c r="AZR389" s="1"/>
      <c r="AZS389" s="1"/>
      <c r="AZT389" s="1"/>
      <c r="AZU389" s="1"/>
      <c r="AZV389" s="1"/>
      <c r="AZW389" s="1"/>
      <c r="AZX389" s="1"/>
      <c r="AZY389" s="1"/>
      <c r="AZZ389" s="1"/>
      <c r="BAA389" s="1"/>
      <c r="BAB389" s="1"/>
      <c r="BAC389" s="1"/>
      <c r="BAD389" s="1"/>
      <c r="BAE389" s="1"/>
      <c r="BAF389" s="1"/>
      <c r="BAG389" s="1"/>
      <c r="BAH389" s="1"/>
      <c r="BAI389" s="1"/>
      <c r="BAJ389" s="1"/>
      <c r="BAK389" s="1"/>
      <c r="BAL389" s="1"/>
      <c r="BAM389" s="1"/>
      <c r="BAN389" s="1"/>
      <c r="BAO389" s="1"/>
      <c r="BAP389" s="1"/>
      <c r="BAQ389" s="1"/>
      <c r="BAR389" s="1"/>
      <c r="BAS389" s="1"/>
      <c r="BAT389" s="1"/>
      <c r="BAU389" s="1"/>
      <c r="BAV389" s="1"/>
      <c r="BAW389" s="1"/>
      <c r="BAX389" s="1"/>
      <c r="BAY389" s="1"/>
      <c r="BAZ389" s="1"/>
      <c r="BBA389" s="1"/>
      <c r="BBB389" s="1"/>
      <c r="BBC389" s="1"/>
      <c r="BBD389" s="1"/>
      <c r="BBE389" s="1"/>
      <c r="BBF389" s="1"/>
      <c r="BBG389" s="1"/>
      <c r="BBH389" s="1"/>
      <c r="BBI389" s="1"/>
      <c r="BBJ389" s="1"/>
      <c r="BBK389" s="1"/>
      <c r="BBL389" s="1"/>
      <c r="BBM389" s="1"/>
      <c r="BBN389" s="1"/>
      <c r="BBO389" s="1"/>
      <c r="BBP389" s="1"/>
      <c r="BBQ389" s="1"/>
      <c r="BBR389" s="1"/>
      <c r="BBS389" s="1"/>
      <c r="BBT389" s="1"/>
      <c r="BBU389" s="1"/>
      <c r="BBV389" s="1"/>
      <c r="BBW389" s="1"/>
      <c r="BBX389" s="1"/>
      <c r="BBY389" s="1"/>
      <c r="BBZ389" s="1"/>
      <c r="BCA389" s="1"/>
      <c r="BCB389" s="1"/>
      <c r="BCC389" s="1"/>
      <c r="BCD389" s="1"/>
      <c r="BCE389" s="1"/>
      <c r="BCF389" s="1"/>
      <c r="BCG389" s="1"/>
      <c r="BCH389" s="1"/>
      <c r="BCI389" s="1"/>
      <c r="BCJ389" s="1"/>
      <c r="BCK389" s="1"/>
      <c r="BCL389" s="1"/>
      <c r="BCM389" s="1"/>
      <c r="BCN389" s="1"/>
      <c r="BCO389" s="1"/>
      <c r="BCP389" s="1"/>
      <c r="BCQ389" s="1"/>
      <c r="BCR389" s="1"/>
      <c r="BCS389" s="1"/>
      <c r="BCT389" s="1"/>
      <c r="BCU389" s="1"/>
      <c r="BCV389" s="1"/>
      <c r="BCW389" s="1"/>
      <c r="BCX389" s="1"/>
      <c r="BCY389" s="1"/>
      <c r="BCZ389" s="1"/>
      <c r="BDA389" s="1"/>
      <c r="BDB389" s="1"/>
      <c r="BDC389" s="1"/>
      <c r="BDD389" s="1"/>
      <c r="BDE389" s="1"/>
      <c r="BDF389" s="1"/>
      <c r="BDG389" s="1"/>
      <c r="BDH389" s="1"/>
      <c r="BDI389" s="1"/>
      <c r="BDJ389" s="1"/>
      <c r="BDK389" s="1"/>
      <c r="BDL389" s="1"/>
    </row>
    <row r="390" spans="1:1468" s="10" customFormat="1" x14ac:dyDescent="0.2">
      <c r="B390" s="10" t="s">
        <v>447</v>
      </c>
      <c r="C390" s="10">
        <v>1000</v>
      </c>
      <c r="E390" s="2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  <c r="OO390" s="1"/>
      <c r="OP390" s="1"/>
      <c r="OQ390" s="1"/>
      <c r="OR390" s="1"/>
      <c r="OS390" s="1"/>
      <c r="OT390" s="1"/>
      <c r="OU390" s="1"/>
      <c r="OV390" s="1"/>
      <c r="OW390" s="1"/>
      <c r="OX390" s="1"/>
      <c r="OY390" s="1"/>
      <c r="OZ390" s="1"/>
      <c r="PA390" s="1"/>
      <c r="PB390" s="1"/>
      <c r="PC390" s="1"/>
      <c r="PD390" s="1"/>
      <c r="PE390" s="1"/>
      <c r="PF390" s="1"/>
      <c r="PG390" s="1"/>
      <c r="PH390" s="1"/>
      <c r="PI390" s="1"/>
      <c r="PJ390" s="1"/>
      <c r="PK390" s="1"/>
      <c r="PL390" s="1"/>
      <c r="PM390" s="1"/>
      <c r="PN390" s="1"/>
      <c r="PO390" s="1"/>
      <c r="PP390" s="1"/>
      <c r="PQ390" s="1"/>
      <c r="PR390" s="1"/>
      <c r="PS390" s="1"/>
      <c r="PT390" s="1"/>
      <c r="PU390" s="1"/>
      <c r="PV390" s="1"/>
      <c r="PW390" s="1"/>
      <c r="PX390" s="1"/>
      <c r="PY390" s="1"/>
      <c r="PZ390" s="1"/>
      <c r="QA390" s="1"/>
      <c r="QB390" s="1"/>
      <c r="QC390" s="1"/>
      <c r="QD390" s="1"/>
      <c r="QE390" s="1"/>
      <c r="QF390" s="1"/>
      <c r="QG390" s="1"/>
      <c r="QH390" s="1"/>
      <c r="QI390" s="1"/>
      <c r="QJ390" s="1"/>
      <c r="QK390" s="1"/>
      <c r="QL390" s="1"/>
      <c r="QM390" s="1"/>
      <c r="QN390" s="1"/>
      <c r="QO390" s="1"/>
      <c r="QP390" s="1"/>
      <c r="QQ390" s="1"/>
      <c r="QR390" s="1"/>
      <c r="QS390" s="1"/>
      <c r="QT390" s="1"/>
      <c r="QU390" s="1"/>
      <c r="QV390" s="1"/>
      <c r="QW390" s="1"/>
      <c r="QX390" s="1"/>
      <c r="QY390" s="1"/>
      <c r="QZ390" s="1"/>
      <c r="RA390" s="1"/>
      <c r="RB390" s="1"/>
      <c r="RC390" s="1"/>
      <c r="RD390" s="1"/>
      <c r="RE390" s="1"/>
      <c r="RF390" s="1"/>
      <c r="RG390" s="1"/>
      <c r="RH390" s="1"/>
      <c r="RI390" s="1"/>
      <c r="RJ390" s="1"/>
      <c r="RK390" s="1"/>
      <c r="RL390" s="1"/>
      <c r="RM390" s="1"/>
      <c r="RN390" s="1"/>
      <c r="RO390" s="1"/>
      <c r="RP390" s="1"/>
      <c r="RQ390" s="1"/>
      <c r="RR390" s="1"/>
      <c r="RS390" s="1"/>
      <c r="RT390" s="1"/>
      <c r="RU390" s="1"/>
      <c r="RV390" s="1"/>
      <c r="RW390" s="1"/>
      <c r="RX390" s="1"/>
      <c r="RY390" s="1"/>
      <c r="RZ390" s="1"/>
      <c r="SA390" s="1"/>
      <c r="SB390" s="1"/>
      <c r="SC390" s="1"/>
      <c r="SD390" s="1"/>
      <c r="SE390" s="1"/>
      <c r="SF390" s="1"/>
      <c r="SG390" s="1"/>
      <c r="SH390" s="1"/>
      <c r="SI390" s="1"/>
      <c r="SJ390" s="1"/>
      <c r="SK390" s="1"/>
      <c r="SL390" s="1"/>
      <c r="SM390" s="1"/>
      <c r="SN390" s="1"/>
      <c r="SO390" s="1"/>
      <c r="SP390" s="1"/>
      <c r="SQ390" s="1"/>
      <c r="SR390" s="1"/>
      <c r="SS390" s="1"/>
      <c r="ST390" s="1"/>
      <c r="SU390" s="1"/>
      <c r="SV390" s="1"/>
      <c r="SW390" s="1"/>
      <c r="SX390" s="1"/>
      <c r="SY390" s="1"/>
      <c r="SZ390" s="1"/>
      <c r="TA390" s="1"/>
      <c r="TB390" s="1"/>
      <c r="TC390" s="1"/>
      <c r="TD390" s="1"/>
      <c r="TE390" s="1"/>
      <c r="TF390" s="1"/>
      <c r="TG390" s="1"/>
      <c r="TH390" s="1"/>
      <c r="TI390" s="1"/>
      <c r="TJ390" s="1"/>
      <c r="TK390" s="1"/>
      <c r="TL390" s="1"/>
      <c r="TM390" s="1"/>
      <c r="TN390" s="1"/>
      <c r="TO390" s="1"/>
      <c r="TP390" s="1"/>
      <c r="TQ390" s="1"/>
      <c r="TR390" s="1"/>
      <c r="TS390" s="1"/>
      <c r="TT390" s="1"/>
      <c r="TU390" s="1"/>
      <c r="TV390" s="1"/>
      <c r="TW390" s="1"/>
      <c r="TX390" s="1"/>
      <c r="TY390" s="1"/>
      <c r="TZ390" s="1"/>
      <c r="UA390" s="1"/>
      <c r="UB390" s="1"/>
      <c r="UC390" s="1"/>
      <c r="UD390" s="1"/>
      <c r="UE390" s="1"/>
      <c r="UF390" s="1"/>
      <c r="UG390" s="1"/>
      <c r="UH390" s="1"/>
      <c r="UI390" s="1"/>
      <c r="UJ390" s="1"/>
      <c r="UK390" s="1"/>
      <c r="UL390" s="1"/>
      <c r="UM390" s="1"/>
      <c r="UN390" s="1"/>
      <c r="UO390" s="1"/>
      <c r="UP390" s="1"/>
      <c r="UQ390" s="1"/>
      <c r="UR390" s="1"/>
      <c r="US390" s="1"/>
      <c r="UT390" s="1"/>
      <c r="UU390" s="1"/>
      <c r="UV390" s="1"/>
      <c r="UW390" s="1"/>
      <c r="UX390" s="1"/>
      <c r="UY390" s="1"/>
      <c r="UZ390" s="1"/>
      <c r="VA390" s="1"/>
      <c r="VB390" s="1"/>
      <c r="VC390" s="1"/>
      <c r="VD390" s="1"/>
      <c r="VE390" s="1"/>
      <c r="VF390" s="1"/>
      <c r="VG390" s="1"/>
      <c r="VH390" s="1"/>
      <c r="VI390" s="1"/>
      <c r="VJ390" s="1"/>
      <c r="VK390" s="1"/>
      <c r="VL390" s="1"/>
      <c r="VM390" s="1"/>
      <c r="VN390" s="1"/>
      <c r="VO390" s="1"/>
      <c r="VP390" s="1"/>
      <c r="VQ390" s="1"/>
      <c r="VR390" s="1"/>
      <c r="VS390" s="1"/>
      <c r="VT390" s="1"/>
      <c r="VU390" s="1"/>
      <c r="VV390" s="1"/>
      <c r="VW390" s="1"/>
      <c r="VX390" s="1"/>
      <c r="VY390" s="1"/>
      <c r="VZ390" s="1"/>
      <c r="WA390" s="1"/>
      <c r="WB390" s="1"/>
      <c r="WC390" s="1"/>
      <c r="WD390" s="1"/>
      <c r="WE390" s="1"/>
      <c r="WF390" s="1"/>
      <c r="WG390" s="1"/>
      <c r="WH390" s="1"/>
      <c r="WI390" s="1"/>
      <c r="WJ390" s="1"/>
      <c r="WK390" s="1"/>
      <c r="WL390" s="1"/>
      <c r="WM390" s="1"/>
      <c r="WN390" s="1"/>
      <c r="WO390" s="1"/>
      <c r="WP390" s="1"/>
      <c r="WQ390" s="1"/>
      <c r="WR390" s="1"/>
      <c r="WS390" s="1"/>
      <c r="WT390" s="1"/>
      <c r="WU390" s="1"/>
      <c r="WV390" s="1"/>
      <c r="WW390" s="1"/>
      <c r="WX390" s="1"/>
      <c r="WY390" s="1"/>
      <c r="WZ390" s="1"/>
      <c r="XA390" s="1"/>
      <c r="XB390" s="1"/>
      <c r="XC390" s="1"/>
      <c r="XD390" s="1"/>
      <c r="XE390" s="1"/>
      <c r="XF390" s="1"/>
      <c r="XG390" s="1"/>
      <c r="XH390" s="1"/>
      <c r="XI390" s="1"/>
      <c r="XJ390" s="1"/>
      <c r="XK390" s="1"/>
      <c r="XL390" s="1"/>
      <c r="XM390" s="1"/>
      <c r="XN390" s="1"/>
      <c r="XO390" s="1"/>
      <c r="XP390" s="1"/>
      <c r="XQ390" s="1"/>
      <c r="XR390" s="1"/>
      <c r="XS390" s="1"/>
      <c r="XT390" s="1"/>
      <c r="XU390" s="1"/>
      <c r="XV390" s="1"/>
      <c r="XW390" s="1"/>
      <c r="XX390" s="1"/>
      <c r="XY390" s="1"/>
      <c r="XZ390" s="1"/>
      <c r="YA390" s="1"/>
      <c r="YB390" s="1"/>
      <c r="YC390" s="1"/>
      <c r="YD390" s="1"/>
      <c r="YE390" s="1"/>
      <c r="YF390" s="1"/>
      <c r="YG390" s="1"/>
      <c r="YH390" s="1"/>
      <c r="YI390" s="1"/>
      <c r="YJ390" s="1"/>
      <c r="YK390" s="1"/>
      <c r="YL390" s="1"/>
      <c r="YM390" s="1"/>
      <c r="YN390" s="1"/>
      <c r="YO390" s="1"/>
      <c r="YP390" s="1"/>
      <c r="YQ390" s="1"/>
      <c r="YR390" s="1"/>
      <c r="YS390" s="1"/>
      <c r="YT390" s="1"/>
      <c r="YU390" s="1"/>
      <c r="YV390" s="1"/>
      <c r="YW390" s="1"/>
      <c r="YX390" s="1"/>
      <c r="YY390" s="1"/>
      <c r="YZ390" s="1"/>
      <c r="ZA390" s="1"/>
      <c r="ZB390" s="1"/>
      <c r="ZC390" s="1"/>
      <c r="ZD390" s="1"/>
      <c r="ZE390" s="1"/>
      <c r="ZF390" s="1"/>
      <c r="ZG390" s="1"/>
      <c r="ZH390" s="1"/>
      <c r="ZI390" s="1"/>
      <c r="ZJ390" s="1"/>
      <c r="ZK390" s="1"/>
      <c r="ZL390" s="1"/>
      <c r="ZM390" s="1"/>
      <c r="ZN390" s="1"/>
      <c r="ZO390" s="1"/>
      <c r="ZP390" s="1"/>
      <c r="ZQ390" s="1"/>
      <c r="ZR390" s="1"/>
      <c r="ZS390" s="1"/>
      <c r="ZT390" s="1"/>
      <c r="ZU390" s="1"/>
      <c r="ZV390" s="1"/>
      <c r="ZW390" s="1"/>
      <c r="ZX390" s="1"/>
      <c r="ZY390" s="1"/>
      <c r="ZZ390" s="1"/>
      <c r="AAA390" s="1"/>
      <c r="AAB390" s="1"/>
      <c r="AAC390" s="1"/>
      <c r="AAD390" s="1"/>
      <c r="AAE390" s="1"/>
      <c r="AAF390" s="1"/>
      <c r="AAG390" s="1"/>
      <c r="AAH390" s="1"/>
      <c r="AAI390" s="1"/>
      <c r="AAJ390" s="1"/>
      <c r="AAK390" s="1"/>
      <c r="AAL390" s="1"/>
      <c r="AAM390" s="1"/>
      <c r="AAN390" s="1"/>
      <c r="AAO390" s="1"/>
      <c r="AAP390" s="1"/>
      <c r="AAQ390" s="1"/>
      <c r="AAR390" s="1"/>
      <c r="AAS390" s="1"/>
      <c r="AAT390" s="1"/>
      <c r="AAU390" s="1"/>
      <c r="AAV390" s="1"/>
      <c r="AAW390" s="1"/>
      <c r="AAX390" s="1"/>
      <c r="AAY390" s="1"/>
      <c r="AAZ390" s="1"/>
      <c r="ABA390" s="1"/>
      <c r="ABB390" s="1"/>
      <c r="ABC390" s="1"/>
      <c r="ABD390" s="1"/>
      <c r="ABE390" s="1"/>
      <c r="ABF390" s="1"/>
      <c r="ABG390" s="1"/>
      <c r="ABH390" s="1"/>
      <c r="ABI390" s="1"/>
      <c r="ABJ390" s="1"/>
      <c r="ABK390" s="1"/>
      <c r="ABL390" s="1"/>
      <c r="ABM390" s="1"/>
      <c r="ABN390" s="1"/>
      <c r="ABO390" s="1"/>
      <c r="ABP390" s="1"/>
      <c r="ABQ390" s="1"/>
      <c r="ABR390" s="1"/>
      <c r="ABS390" s="1"/>
      <c r="ABT390" s="1"/>
      <c r="ABU390" s="1"/>
      <c r="ABV390" s="1"/>
      <c r="ABW390" s="1"/>
      <c r="ABX390" s="1"/>
      <c r="ABY390" s="1"/>
      <c r="ABZ390" s="1"/>
      <c r="ACA390" s="1"/>
      <c r="ACB390" s="1"/>
      <c r="ACC390" s="1"/>
      <c r="ACD390" s="1"/>
      <c r="ACE390" s="1"/>
      <c r="ACF390" s="1"/>
      <c r="ACG390" s="1"/>
      <c r="ACH390" s="1"/>
      <c r="ACI390" s="1"/>
      <c r="ACJ390" s="1"/>
      <c r="ACK390" s="1"/>
      <c r="ACL390" s="1"/>
      <c r="ACM390" s="1"/>
      <c r="ACN390" s="1"/>
      <c r="ACO390" s="1"/>
      <c r="ACP390" s="1"/>
      <c r="ACQ390" s="1"/>
      <c r="ACR390" s="1"/>
      <c r="ACS390" s="1"/>
      <c r="ACT390" s="1"/>
      <c r="ACU390" s="1"/>
      <c r="ACV390" s="1"/>
      <c r="ACW390" s="1"/>
      <c r="ACX390" s="1"/>
      <c r="ACY390" s="1"/>
      <c r="ACZ390" s="1"/>
      <c r="ADA390" s="1"/>
      <c r="ADB390" s="1"/>
      <c r="ADC390" s="1"/>
      <c r="ADD390" s="1"/>
      <c r="ADE390" s="1"/>
      <c r="ADF390" s="1"/>
      <c r="ADG390" s="1"/>
      <c r="ADH390" s="1"/>
      <c r="ADI390" s="1"/>
      <c r="ADJ390" s="1"/>
      <c r="ADK390" s="1"/>
      <c r="ADL390" s="1"/>
      <c r="ADM390" s="1"/>
      <c r="ADN390" s="1"/>
      <c r="ADO390" s="1"/>
      <c r="ADP390" s="1"/>
      <c r="ADQ390" s="1"/>
      <c r="ADR390" s="1"/>
      <c r="ADS390" s="1"/>
      <c r="ADT390" s="1"/>
      <c r="ADU390" s="1"/>
      <c r="ADV390" s="1"/>
      <c r="ADW390" s="1"/>
      <c r="ADX390" s="1"/>
      <c r="ADY390" s="1"/>
      <c r="ADZ390" s="1"/>
      <c r="AEA390" s="1"/>
      <c r="AEB390" s="1"/>
      <c r="AEC390" s="1"/>
      <c r="AED390" s="1"/>
      <c r="AEE390" s="1"/>
      <c r="AEF390" s="1"/>
      <c r="AEG390" s="1"/>
      <c r="AEH390" s="1"/>
      <c r="AEI390" s="1"/>
      <c r="AEJ390" s="1"/>
      <c r="AEK390" s="1"/>
      <c r="AEL390" s="1"/>
      <c r="AEM390" s="1"/>
      <c r="AEN390" s="1"/>
      <c r="AEO390" s="1"/>
      <c r="AEP390" s="1"/>
      <c r="AEQ390" s="1"/>
      <c r="AER390" s="1"/>
      <c r="AES390" s="1"/>
      <c r="AET390" s="1"/>
      <c r="AEU390" s="1"/>
      <c r="AEV390" s="1"/>
      <c r="AEW390" s="1"/>
      <c r="AEX390" s="1"/>
      <c r="AEY390" s="1"/>
      <c r="AEZ390" s="1"/>
      <c r="AFA390" s="1"/>
      <c r="AFB390" s="1"/>
      <c r="AFC390" s="1"/>
      <c r="AFD390" s="1"/>
      <c r="AFE390" s="1"/>
      <c r="AFF390" s="1"/>
      <c r="AFG390" s="1"/>
      <c r="AFH390" s="1"/>
      <c r="AFI390" s="1"/>
      <c r="AFJ390" s="1"/>
      <c r="AFK390" s="1"/>
      <c r="AFL390" s="1"/>
      <c r="AFM390" s="1"/>
      <c r="AFN390" s="1"/>
      <c r="AFO390" s="1"/>
      <c r="AFP390" s="1"/>
      <c r="AFQ390" s="1"/>
      <c r="AFR390" s="1"/>
      <c r="AFS390" s="1"/>
      <c r="AFT390" s="1"/>
      <c r="AFU390" s="1"/>
      <c r="AFV390" s="1"/>
      <c r="AFW390" s="1"/>
      <c r="AFX390" s="1"/>
      <c r="AFY390" s="1"/>
      <c r="AFZ390" s="1"/>
      <c r="AGA390" s="1"/>
      <c r="AGB390" s="1"/>
      <c r="AGC390" s="1"/>
      <c r="AGD390" s="1"/>
      <c r="AGE390" s="1"/>
      <c r="AGF390" s="1"/>
      <c r="AGG390" s="1"/>
      <c r="AGH390" s="1"/>
      <c r="AGI390" s="1"/>
      <c r="AGJ390" s="1"/>
      <c r="AGK390" s="1"/>
      <c r="AGL390" s="1"/>
      <c r="AGM390" s="1"/>
      <c r="AGN390" s="1"/>
      <c r="AGO390" s="1"/>
      <c r="AGP390" s="1"/>
      <c r="AGQ390" s="1"/>
      <c r="AGR390" s="1"/>
      <c r="AGS390" s="1"/>
      <c r="AGT390" s="1"/>
      <c r="AGU390" s="1"/>
      <c r="AGV390" s="1"/>
      <c r="AGW390" s="1"/>
      <c r="AGX390" s="1"/>
      <c r="AGY390" s="1"/>
      <c r="AGZ390" s="1"/>
      <c r="AHA390" s="1"/>
      <c r="AHB390" s="1"/>
      <c r="AHC390" s="1"/>
      <c r="AHD390" s="1"/>
      <c r="AHE390" s="1"/>
      <c r="AHF390" s="1"/>
      <c r="AHG390" s="1"/>
      <c r="AHH390" s="1"/>
      <c r="AHI390" s="1"/>
      <c r="AHJ390" s="1"/>
      <c r="AHK390" s="1"/>
      <c r="AHL390" s="1"/>
      <c r="AHM390" s="1"/>
      <c r="AHN390" s="1"/>
      <c r="AHO390" s="1"/>
      <c r="AHP390" s="1"/>
      <c r="AHQ390" s="1"/>
      <c r="AHR390" s="1"/>
      <c r="AHS390" s="1"/>
      <c r="AHT390" s="1"/>
      <c r="AHU390" s="1"/>
      <c r="AHV390" s="1"/>
      <c r="AHW390" s="1"/>
      <c r="AHX390" s="1"/>
      <c r="AHY390" s="1"/>
      <c r="AHZ390" s="1"/>
      <c r="AIA390" s="1"/>
      <c r="AIB390" s="1"/>
      <c r="AIC390" s="1"/>
      <c r="AID390" s="1"/>
      <c r="AIE390" s="1"/>
      <c r="AIF390" s="1"/>
      <c r="AIG390" s="1"/>
      <c r="AIH390" s="1"/>
      <c r="AII390" s="1"/>
      <c r="AIJ390" s="1"/>
      <c r="AIK390" s="1"/>
      <c r="AIL390" s="1"/>
      <c r="AIM390" s="1"/>
      <c r="AIN390" s="1"/>
      <c r="AIO390" s="1"/>
      <c r="AIP390" s="1"/>
      <c r="AIQ390" s="1"/>
      <c r="AIR390" s="1"/>
      <c r="AIS390" s="1"/>
      <c r="AIT390" s="1"/>
      <c r="AIU390" s="1"/>
      <c r="AIV390" s="1"/>
      <c r="AIW390" s="1"/>
      <c r="AIX390" s="1"/>
      <c r="AIY390" s="1"/>
      <c r="AIZ390" s="1"/>
      <c r="AJA390" s="1"/>
      <c r="AJB390" s="1"/>
      <c r="AJC390" s="1"/>
      <c r="AJD390" s="1"/>
      <c r="AJE390" s="1"/>
      <c r="AJF390" s="1"/>
      <c r="AJG390" s="1"/>
      <c r="AJH390" s="1"/>
      <c r="AJI390" s="1"/>
      <c r="AJJ390" s="1"/>
      <c r="AJK390" s="1"/>
      <c r="AJL390" s="1"/>
      <c r="AJM390" s="1"/>
      <c r="AJN390" s="1"/>
      <c r="AJO390" s="1"/>
      <c r="AJP390" s="1"/>
      <c r="AJQ390" s="1"/>
      <c r="AJR390" s="1"/>
      <c r="AJS390" s="1"/>
      <c r="AJT390" s="1"/>
      <c r="AJU390" s="1"/>
      <c r="AJV390" s="1"/>
      <c r="AJW390" s="1"/>
      <c r="AJX390" s="1"/>
      <c r="AJY390" s="1"/>
      <c r="AJZ390" s="1"/>
      <c r="AKA390" s="1"/>
      <c r="AKB390" s="1"/>
      <c r="AKC390" s="1"/>
      <c r="AKD390" s="1"/>
      <c r="AKE390" s="1"/>
      <c r="AKF390" s="1"/>
      <c r="AKG390" s="1"/>
      <c r="AKH390" s="1"/>
      <c r="AKI390" s="1"/>
      <c r="AKJ390" s="1"/>
      <c r="AKK390" s="1"/>
      <c r="AKL390" s="1"/>
      <c r="AKM390" s="1"/>
      <c r="AKN390" s="1"/>
      <c r="AKO390" s="1"/>
      <c r="AKP390" s="1"/>
      <c r="AKQ390" s="1"/>
      <c r="AKR390" s="1"/>
      <c r="AKS390" s="1"/>
      <c r="AKT390" s="1"/>
      <c r="AKU390" s="1"/>
      <c r="AKV390" s="1"/>
      <c r="AKW390" s="1"/>
      <c r="AKX390" s="1"/>
      <c r="AKY390" s="1"/>
      <c r="AKZ390" s="1"/>
      <c r="ALA390" s="1"/>
      <c r="ALB390" s="1"/>
      <c r="ALC390" s="1"/>
      <c r="ALD390" s="1"/>
      <c r="ALE390" s="1"/>
      <c r="ALF390" s="1"/>
      <c r="ALG390" s="1"/>
      <c r="ALH390" s="1"/>
      <c r="ALI390" s="1"/>
      <c r="ALJ390" s="1"/>
      <c r="ALK390" s="1"/>
      <c r="ALL390" s="1"/>
      <c r="ALM390" s="1"/>
      <c r="ALN390" s="1"/>
      <c r="ALO390" s="1"/>
      <c r="ALP390" s="1"/>
      <c r="ALQ390" s="1"/>
      <c r="ALR390" s="1"/>
      <c r="ALS390" s="1"/>
      <c r="ALT390" s="1"/>
      <c r="ALU390" s="1"/>
      <c r="ALV390" s="1"/>
      <c r="ALW390" s="1"/>
      <c r="ALX390" s="1"/>
      <c r="ALY390" s="1"/>
      <c r="ALZ390" s="1"/>
      <c r="AMA390" s="1"/>
      <c r="AMB390" s="1"/>
      <c r="AMC390" s="1"/>
      <c r="AMD390" s="1"/>
      <c r="AME390" s="1"/>
      <c r="AMF390" s="1"/>
      <c r="AMG390" s="1"/>
      <c r="AMH390" s="1"/>
      <c r="AMI390" s="1"/>
      <c r="AMJ390" s="1"/>
      <c r="AMK390" s="1"/>
      <c r="AML390" s="1"/>
      <c r="AMM390" s="1"/>
      <c r="AMN390" s="1"/>
      <c r="AMO390" s="1"/>
      <c r="AMP390" s="1"/>
      <c r="AMQ390" s="1"/>
      <c r="AMR390" s="1"/>
      <c r="AMS390" s="1"/>
      <c r="AMT390" s="1"/>
      <c r="AMU390" s="1"/>
      <c r="AMV390" s="1"/>
      <c r="AMW390" s="1"/>
      <c r="AMX390" s="1"/>
      <c r="AMY390" s="1"/>
      <c r="AMZ390" s="1"/>
      <c r="ANA390" s="1"/>
      <c r="ANB390" s="1"/>
      <c r="ANC390" s="1"/>
      <c r="AND390" s="1"/>
      <c r="ANE390" s="1"/>
      <c r="ANF390" s="1"/>
      <c r="ANG390" s="1"/>
      <c r="ANH390" s="1"/>
      <c r="ANI390" s="1"/>
      <c r="ANJ390" s="1"/>
      <c r="ANK390" s="1"/>
      <c r="ANL390" s="1"/>
      <c r="ANM390" s="1"/>
      <c r="ANN390" s="1"/>
      <c r="ANO390" s="1"/>
      <c r="ANP390" s="1"/>
      <c r="ANQ390" s="1"/>
      <c r="ANR390" s="1"/>
      <c r="ANS390" s="1"/>
      <c r="ANT390" s="1"/>
      <c r="ANU390" s="1"/>
      <c r="ANV390" s="1"/>
      <c r="ANW390" s="1"/>
      <c r="ANX390" s="1"/>
      <c r="ANY390" s="1"/>
      <c r="ANZ390" s="1"/>
      <c r="AOA390" s="1"/>
      <c r="AOB390" s="1"/>
      <c r="AOC390" s="1"/>
      <c r="AOD390" s="1"/>
      <c r="AOE390" s="1"/>
      <c r="AOF390" s="1"/>
      <c r="AOG390" s="1"/>
      <c r="AOH390" s="1"/>
      <c r="AOI390" s="1"/>
      <c r="AOJ390" s="1"/>
      <c r="AOK390" s="1"/>
      <c r="AOL390" s="1"/>
      <c r="AOM390" s="1"/>
      <c r="AON390" s="1"/>
      <c r="AOO390" s="1"/>
      <c r="AOP390" s="1"/>
      <c r="AOQ390" s="1"/>
      <c r="AOR390" s="1"/>
      <c r="AOS390" s="1"/>
      <c r="AOT390" s="1"/>
      <c r="AOU390" s="1"/>
      <c r="AOV390" s="1"/>
      <c r="AOW390" s="1"/>
      <c r="AOX390" s="1"/>
      <c r="AOY390" s="1"/>
      <c r="AOZ390" s="1"/>
      <c r="APA390" s="1"/>
      <c r="APB390" s="1"/>
      <c r="APC390" s="1"/>
      <c r="APD390" s="1"/>
      <c r="APE390" s="1"/>
      <c r="APF390" s="1"/>
      <c r="APG390" s="1"/>
      <c r="APH390" s="1"/>
      <c r="API390" s="1"/>
      <c r="APJ390" s="1"/>
      <c r="APK390" s="1"/>
      <c r="APL390" s="1"/>
      <c r="APM390" s="1"/>
      <c r="APN390" s="1"/>
      <c r="APO390" s="1"/>
      <c r="APP390" s="1"/>
      <c r="APQ390" s="1"/>
      <c r="APR390" s="1"/>
      <c r="APS390" s="1"/>
      <c r="APT390" s="1"/>
      <c r="APU390" s="1"/>
      <c r="APV390" s="1"/>
      <c r="APW390" s="1"/>
      <c r="APX390" s="1"/>
      <c r="APY390" s="1"/>
      <c r="APZ390" s="1"/>
      <c r="AQA390" s="1"/>
      <c r="AQB390" s="1"/>
      <c r="AQC390" s="1"/>
      <c r="AQD390" s="1"/>
      <c r="AQE390" s="1"/>
      <c r="AQF390" s="1"/>
      <c r="AQG390" s="1"/>
      <c r="AQH390" s="1"/>
      <c r="AQI390" s="1"/>
      <c r="AQJ390" s="1"/>
      <c r="AQK390" s="1"/>
      <c r="AQL390" s="1"/>
      <c r="AQM390" s="1"/>
      <c r="AQN390" s="1"/>
      <c r="AQO390" s="1"/>
      <c r="AQP390" s="1"/>
      <c r="AQQ390" s="1"/>
      <c r="AQR390" s="1"/>
      <c r="AQS390" s="1"/>
      <c r="AQT390" s="1"/>
      <c r="AQU390" s="1"/>
      <c r="AQV390" s="1"/>
      <c r="AQW390" s="1"/>
      <c r="AQX390" s="1"/>
      <c r="AQY390" s="1"/>
      <c r="AQZ390" s="1"/>
      <c r="ARA390" s="1"/>
      <c r="ARB390" s="1"/>
      <c r="ARC390" s="1"/>
      <c r="ARD390" s="1"/>
      <c r="ARE390" s="1"/>
      <c r="ARF390" s="1"/>
      <c r="ARG390" s="1"/>
      <c r="ARH390" s="1"/>
      <c r="ARI390" s="1"/>
      <c r="ARJ390" s="1"/>
      <c r="ARK390" s="1"/>
      <c r="ARL390" s="1"/>
      <c r="ARM390" s="1"/>
      <c r="ARN390" s="1"/>
      <c r="ARO390" s="1"/>
      <c r="ARP390" s="1"/>
      <c r="ARQ390" s="1"/>
      <c r="ARR390" s="1"/>
      <c r="ARS390" s="1"/>
      <c r="ART390" s="1"/>
      <c r="ARU390" s="1"/>
      <c r="ARV390" s="1"/>
      <c r="ARW390" s="1"/>
      <c r="ARX390" s="1"/>
      <c r="ARY390" s="1"/>
      <c r="ARZ390" s="1"/>
      <c r="ASA390" s="1"/>
      <c r="ASB390" s="1"/>
      <c r="ASC390" s="1"/>
      <c r="ASD390" s="1"/>
      <c r="ASE390" s="1"/>
      <c r="ASF390" s="1"/>
      <c r="ASG390" s="1"/>
      <c r="ASH390" s="1"/>
      <c r="ASI390" s="1"/>
      <c r="ASJ390" s="1"/>
      <c r="ASK390" s="1"/>
      <c r="ASL390" s="1"/>
      <c r="ASM390" s="1"/>
      <c r="ASN390" s="1"/>
      <c r="ASO390" s="1"/>
      <c r="ASP390" s="1"/>
      <c r="ASQ390" s="1"/>
      <c r="ASR390" s="1"/>
      <c r="ASS390" s="1"/>
      <c r="AST390" s="1"/>
      <c r="ASU390" s="1"/>
      <c r="ASV390" s="1"/>
      <c r="ASW390" s="1"/>
      <c r="ASX390" s="1"/>
      <c r="ASY390" s="1"/>
      <c r="ASZ390" s="1"/>
      <c r="ATA390" s="1"/>
      <c r="ATB390" s="1"/>
      <c r="ATC390" s="1"/>
      <c r="ATD390" s="1"/>
      <c r="ATE390" s="1"/>
      <c r="ATF390" s="1"/>
      <c r="ATG390" s="1"/>
      <c r="ATH390" s="1"/>
      <c r="ATI390" s="1"/>
      <c r="ATJ390" s="1"/>
      <c r="ATK390" s="1"/>
      <c r="ATL390" s="1"/>
      <c r="ATM390" s="1"/>
      <c r="ATN390" s="1"/>
      <c r="ATO390" s="1"/>
      <c r="ATP390" s="1"/>
      <c r="ATQ390" s="1"/>
      <c r="ATR390" s="1"/>
      <c r="ATS390" s="1"/>
      <c r="ATT390" s="1"/>
      <c r="ATU390" s="1"/>
      <c r="ATV390" s="1"/>
      <c r="ATW390" s="1"/>
      <c r="ATX390" s="1"/>
      <c r="ATY390" s="1"/>
      <c r="ATZ390" s="1"/>
      <c r="AUA390" s="1"/>
      <c r="AUB390" s="1"/>
      <c r="AUC390" s="1"/>
      <c r="AUD390" s="1"/>
      <c r="AUE390" s="1"/>
      <c r="AUF390" s="1"/>
      <c r="AUG390" s="1"/>
      <c r="AUH390" s="1"/>
      <c r="AUI390" s="1"/>
      <c r="AUJ390" s="1"/>
      <c r="AUK390" s="1"/>
      <c r="AUL390" s="1"/>
      <c r="AUM390" s="1"/>
      <c r="AUN390" s="1"/>
      <c r="AUO390" s="1"/>
      <c r="AUP390" s="1"/>
      <c r="AUQ390" s="1"/>
      <c r="AUR390" s="1"/>
      <c r="AUS390" s="1"/>
      <c r="AUT390" s="1"/>
      <c r="AUU390" s="1"/>
      <c r="AUV390" s="1"/>
      <c r="AUW390" s="1"/>
      <c r="AUX390" s="1"/>
      <c r="AUY390" s="1"/>
      <c r="AUZ390" s="1"/>
      <c r="AVA390" s="1"/>
      <c r="AVB390" s="1"/>
      <c r="AVC390" s="1"/>
      <c r="AVD390" s="1"/>
      <c r="AVE390" s="1"/>
      <c r="AVF390" s="1"/>
      <c r="AVG390" s="1"/>
      <c r="AVH390" s="1"/>
      <c r="AVI390" s="1"/>
      <c r="AVJ390" s="1"/>
      <c r="AVK390" s="1"/>
      <c r="AVL390" s="1"/>
      <c r="AVM390" s="1"/>
      <c r="AVN390" s="1"/>
      <c r="AVO390" s="1"/>
      <c r="AVP390" s="1"/>
      <c r="AVQ390" s="1"/>
      <c r="AVR390" s="1"/>
      <c r="AVS390" s="1"/>
      <c r="AVT390" s="1"/>
      <c r="AVU390" s="1"/>
      <c r="AVV390" s="1"/>
      <c r="AVW390" s="1"/>
      <c r="AVX390" s="1"/>
      <c r="AVY390" s="1"/>
      <c r="AVZ390" s="1"/>
      <c r="AWA390" s="1"/>
      <c r="AWB390" s="1"/>
      <c r="AWC390" s="1"/>
      <c r="AWD390" s="1"/>
      <c r="AWE390" s="1"/>
      <c r="AWF390" s="1"/>
      <c r="AWG390" s="1"/>
      <c r="AWH390" s="1"/>
      <c r="AWI390" s="1"/>
      <c r="AWJ390" s="1"/>
      <c r="AWK390" s="1"/>
      <c r="AWL390" s="1"/>
      <c r="AWM390" s="1"/>
      <c r="AWN390" s="1"/>
      <c r="AWO390" s="1"/>
      <c r="AWP390" s="1"/>
      <c r="AWQ390" s="1"/>
      <c r="AWR390" s="1"/>
      <c r="AWS390" s="1"/>
      <c r="AWT390" s="1"/>
      <c r="AWU390" s="1"/>
      <c r="AWV390" s="1"/>
      <c r="AWW390" s="1"/>
      <c r="AWX390" s="1"/>
      <c r="AWY390" s="1"/>
      <c r="AWZ390" s="1"/>
      <c r="AXA390" s="1"/>
      <c r="AXB390" s="1"/>
      <c r="AXC390" s="1"/>
      <c r="AXD390" s="1"/>
      <c r="AXE390" s="1"/>
      <c r="AXF390" s="1"/>
      <c r="AXG390" s="1"/>
      <c r="AXH390" s="1"/>
      <c r="AXI390" s="1"/>
      <c r="AXJ390" s="1"/>
      <c r="AXK390" s="1"/>
      <c r="AXL390" s="1"/>
      <c r="AXM390" s="1"/>
      <c r="AXN390" s="1"/>
      <c r="AXO390" s="1"/>
      <c r="AXP390" s="1"/>
      <c r="AXQ390" s="1"/>
      <c r="AXR390" s="1"/>
      <c r="AXS390" s="1"/>
      <c r="AXT390" s="1"/>
      <c r="AXU390" s="1"/>
      <c r="AXV390" s="1"/>
      <c r="AXW390" s="1"/>
      <c r="AXX390" s="1"/>
      <c r="AXY390" s="1"/>
      <c r="AXZ390" s="1"/>
      <c r="AYA390" s="1"/>
      <c r="AYB390" s="1"/>
      <c r="AYC390" s="1"/>
      <c r="AYD390" s="1"/>
      <c r="AYE390" s="1"/>
      <c r="AYF390" s="1"/>
      <c r="AYG390" s="1"/>
      <c r="AYH390" s="1"/>
      <c r="AYI390" s="1"/>
      <c r="AYJ390" s="1"/>
      <c r="AYK390" s="1"/>
      <c r="AYL390" s="1"/>
      <c r="AYM390" s="1"/>
      <c r="AYN390" s="1"/>
      <c r="AYO390" s="1"/>
      <c r="AYP390" s="1"/>
      <c r="AYQ390" s="1"/>
      <c r="AYR390" s="1"/>
      <c r="AYS390" s="1"/>
      <c r="AYT390" s="1"/>
      <c r="AYU390" s="1"/>
      <c r="AYV390" s="1"/>
      <c r="AYW390" s="1"/>
      <c r="AYX390" s="1"/>
      <c r="AYY390" s="1"/>
      <c r="AYZ390" s="1"/>
      <c r="AZA390" s="1"/>
      <c r="AZB390" s="1"/>
      <c r="AZC390" s="1"/>
      <c r="AZD390" s="1"/>
      <c r="AZE390" s="1"/>
      <c r="AZF390" s="1"/>
      <c r="AZG390" s="1"/>
      <c r="AZH390" s="1"/>
      <c r="AZI390" s="1"/>
      <c r="AZJ390" s="1"/>
      <c r="AZK390" s="1"/>
      <c r="AZL390" s="1"/>
      <c r="AZM390" s="1"/>
      <c r="AZN390" s="1"/>
      <c r="AZO390" s="1"/>
      <c r="AZP390" s="1"/>
      <c r="AZQ390" s="1"/>
      <c r="AZR390" s="1"/>
      <c r="AZS390" s="1"/>
      <c r="AZT390" s="1"/>
      <c r="AZU390" s="1"/>
      <c r="AZV390" s="1"/>
      <c r="AZW390" s="1"/>
      <c r="AZX390" s="1"/>
      <c r="AZY390" s="1"/>
      <c r="AZZ390" s="1"/>
      <c r="BAA390" s="1"/>
      <c r="BAB390" s="1"/>
      <c r="BAC390" s="1"/>
      <c r="BAD390" s="1"/>
      <c r="BAE390" s="1"/>
      <c r="BAF390" s="1"/>
      <c r="BAG390" s="1"/>
      <c r="BAH390" s="1"/>
      <c r="BAI390" s="1"/>
      <c r="BAJ390" s="1"/>
      <c r="BAK390" s="1"/>
      <c r="BAL390" s="1"/>
      <c r="BAM390" s="1"/>
      <c r="BAN390" s="1"/>
      <c r="BAO390" s="1"/>
      <c r="BAP390" s="1"/>
      <c r="BAQ390" s="1"/>
      <c r="BAR390" s="1"/>
      <c r="BAS390" s="1"/>
      <c r="BAT390" s="1"/>
      <c r="BAU390" s="1"/>
      <c r="BAV390" s="1"/>
      <c r="BAW390" s="1"/>
      <c r="BAX390" s="1"/>
      <c r="BAY390" s="1"/>
      <c r="BAZ390" s="1"/>
      <c r="BBA390" s="1"/>
      <c r="BBB390" s="1"/>
      <c r="BBC390" s="1"/>
      <c r="BBD390" s="1"/>
      <c r="BBE390" s="1"/>
      <c r="BBF390" s="1"/>
      <c r="BBG390" s="1"/>
      <c r="BBH390" s="1"/>
      <c r="BBI390" s="1"/>
      <c r="BBJ390" s="1"/>
      <c r="BBK390" s="1"/>
      <c r="BBL390" s="1"/>
      <c r="BBM390" s="1"/>
      <c r="BBN390" s="1"/>
      <c r="BBO390" s="1"/>
      <c r="BBP390" s="1"/>
      <c r="BBQ390" s="1"/>
      <c r="BBR390" s="1"/>
      <c r="BBS390" s="1"/>
      <c r="BBT390" s="1"/>
      <c r="BBU390" s="1"/>
      <c r="BBV390" s="1"/>
      <c r="BBW390" s="1"/>
      <c r="BBX390" s="1"/>
      <c r="BBY390" s="1"/>
      <c r="BBZ390" s="1"/>
      <c r="BCA390" s="1"/>
      <c r="BCB390" s="1"/>
      <c r="BCC390" s="1"/>
      <c r="BCD390" s="1"/>
      <c r="BCE390" s="1"/>
      <c r="BCF390" s="1"/>
      <c r="BCG390" s="1"/>
      <c r="BCH390" s="1"/>
      <c r="BCI390" s="1"/>
      <c r="BCJ390" s="1"/>
      <c r="BCK390" s="1"/>
      <c r="BCL390" s="1"/>
      <c r="BCM390" s="1"/>
      <c r="BCN390" s="1"/>
      <c r="BCO390" s="1"/>
      <c r="BCP390" s="1"/>
      <c r="BCQ390" s="1"/>
      <c r="BCR390" s="1"/>
      <c r="BCS390" s="1"/>
      <c r="BCT390" s="1"/>
      <c r="BCU390" s="1"/>
      <c r="BCV390" s="1"/>
      <c r="BCW390" s="1"/>
      <c r="BCX390" s="1"/>
      <c r="BCY390" s="1"/>
      <c r="BCZ390" s="1"/>
      <c r="BDA390" s="1"/>
      <c r="BDB390" s="1"/>
      <c r="BDC390" s="1"/>
      <c r="BDD390" s="1"/>
      <c r="BDE390" s="1"/>
      <c r="BDF390" s="1"/>
      <c r="BDG390" s="1"/>
      <c r="BDH390" s="1"/>
      <c r="BDI390" s="1"/>
      <c r="BDJ390" s="1"/>
      <c r="BDK390" s="1"/>
      <c r="BDL390" s="1"/>
    </row>
    <row r="391" spans="1:1468" s="10" customFormat="1" x14ac:dyDescent="0.2">
      <c r="B391" s="10" t="s">
        <v>469</v>
      </c>
      <c r="C391" s="10">
        <v>20606</v>
      </c>
      <c r="E391" s="2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  <c r="RG391" s="1"/>
      <c r="RH391" s="1"/>
      <c r="RI391" s="1"/>
      <c r="RJ391" s="1"/>
      <c r="RK391" s="1"/>
      <c r="RL391" s="1"/>
      <c r="RM391" s="1"/>
      <c r="RN391" s="1"/>
      <c r="RO391" s="1"/>
      <c r="RP391" s="1"/>
      <c r="RQ391" s="1"/>
      <c r="RR391" s="1"/>
      <c r="RS391" s="1"/>
      <c r="RT391" s="1"/>
      <c r="RU391" s="1"/>
      <c r="RV391" s="1"/>
      <c r="RW391" s="1"/>
      <c r="RX391" s="1"/>
      <c r="RY391" s="1"/>
      <c r="RZ391" s="1"/>
      <c r="SA391" s="1"/>
      <c r="SB391" s="1"/>
      <c r="SC391" s="1"/>
      <c r="SD391" s="1"/>
      <c r="SE391" s="1"/>
      <c r="SF391" s="1"/>
      <c r="SG391" s="1"/>
      <c r="SH391" s="1"/>
      <c r="SI391" s="1"/>
      <c r="SJ391" s="1"/>
      <c r="SK391" s="1"/>
      <c r="SL391" s="1"/>
      <c r="SM391" s="1"/>
      <c r="SN391" s="1"/>
      <c r="SO391" s="1"/>
      <c r="SP391" s="1"/>
      <c r="SQ391" s="1"/>
      <c r="SR391" s="1"/>
      <c r="SS391" s="1"/>
      <c r="ST391" s="1"/>
      <c r="SU391" s="1"/>
      <c r="SV391" s="1"/>
      <c r="SW391" s="1"/>
      <c r="SX391" s="1"/>
      <c r="SY391" s="1"/>
      <c r="SZ391" s="1"/>
      <c r="TA391" s="1"/>
      <c r="TB391" s="1"/>
      <c r="TC391" s="1"/>
      <c r="TD391" s="1"/>
      <c r="TE391" s="1"/>
      <c r="TF391" s="1"/>
      <c r="TG391" s="1"/>
      <c r="TH391" s="1"/>
      <c r="TI391" s="1"/>
      <c r="TJ391" s="1"/>
      <c r="TK391" s="1"/>
      <c r="TL391" s="1"/>
      <c r="TM391" s="1"/>
      <c r="TN391" s="1"/>
      <c r="TO391" s="1"/>
      <c r="TP391" s="1"/>
      <c r="TQ391" s="1"/>
      <c r="TR391" s="1"/>
      <c r="TS391" s="1"/>
      <c r="TT391" s="1"/>
      <c r="TU391" s="1"/>
      <c r="TV391" s="1"/>
      <c r="TW391" s="1"/>
      <c r="TX391" s="1"/>
      <c r="TY391" s="1"/>
      <c r="TZ391" s="1"/>
      <c r="UA391" s="1"/>
      <c r="UB391" s="1"/>
      <c r="UC391" s="1"/>
      <c r="UD391" s="1"/>
      <c r="UE391" s="1"/>
      <c r="UF391" s="1"/>
      <c r="UG391" s="1"/>
      <c r="UH391" s="1"/>
      <c r="UI391" s="1"/>
      <c r="UJ391" s="1"/>
      <c r="UK391" s="1"/>
      <c r="UL391" s="1"/>
      <c r="UM391" s="1"/>
      <c r="UN391" s="1"/>
      <c r="UO391" s="1"/>
      <c r="UP391" s="1"/>
      <c r="UQ391" s="1"/>
      <c r="UR391" s="1"/>
      <c r="US391" s="1"/>
      <c r="UT391" s="1"/>
      <c r="UU391" s="1"/>
      <c r="UV391" s="1"/>
      <c r="UW391" s="1"/>
      <c r="UX391" s="1"/>
      <c r="UY391" s="1"/>
      <c r="UZ391" s="1"/>
      <c r="VA391" s="1"/>
      <c r="VB391" s="1"/>
      <c r="VC391" s="1"/>
      <c r="VD391" s="1"/>
      <c r="VE391" s="1"/>
      <c r="VF391" s="1"/>
      <c r="VG391" s="1"/>
      <c r="VH391" s="1"/>
      <c r="VI391" s="1"/>
      <c r="VJ391" s="1"/>
      <c r="VK391" s="1"/>
      <c r="VL391" s="1"/>
      <c r="VM391" s="1"/>
      <c r="VN391" s="1"/>
      <c r="VO391" s="1"/>
      <c r="VP391" s="1"/>
      <c r="VQ391" s="1"/>
      <c r="VR391" s="1"/>
      <c r="VS391" s="1"/>
      <c r="VT391" s="1"/>
      <c r="VU391" s="1"/>
      <c r="VV391" s="1"/>
      <c r="VW391" s="1"/>
      <c r="VX391" s="1"/>
      <c r="VY391" s="1"/>
      <c r="VZ391" s="1"/>
      <c r="WA391" s="1"/>
      <c r="WB391" s="1"/>
      <c r="WC391" s="1"/>
      <c r="WD391" s="1"/>
      <c r="WE391" s="1"/>
      <c r="WF391" s="1"/>
      <c r="WG391" s="1"/>
      <c r="WH391" s="1"/>
      <c r="WI391" s="1"/>
      <c r="WJ391" s="1"/>
      <c r="WK391" s="1"/>
      <c r="WL391" s="1"/>
      <c r="WM391" s="1"/>
      <c r="WN391" s="1"/>
      <c r="WO391" s="1"/>
      <c r="WP391" s="1"/>
      <c r="WQ391" s="1"/>
      <c r="WR391" s="1"/>
      <c r="WS391" s="1"/>
      <c r="WT391" s="1"/>
      <c r="WU391" s="1"/>
      <c r="WV391" s="1"/>
      <c r="WW391" s="1"/>
      <c r="WX391" s="1"/>
      <c r="WY391" s="1"/>
      <c r="WZ391" s="1"/>
      <c r="XA391" s="1"/>
      <c r="XB391" s="1"/>
      <c r="XC391" s="1"/>
      <c r="XD391" s="1"/>
      <c r="XE391" s="1"/>
      <c r="XF391" s="1"/>
      <c r="XG391" s="1"/>
      <c r="XH391" s="1"/>
      <c r="XI391" s="1"/>
      <c r="XJ391" s="1"/>
      <c r="XK391" s="1"/>
      <c r="XL391" s="1"/>
      <c r="XM391" s="1"/>
      <c r="XN391" s="1"/>
      <c r="XO391" s="1"/>
      <c r="XP391" s="1"/>
      <c r="XQ391" s="1"/>
      <c r="XR391" s="1"/>
      <c r="XS391" s="1"/>
      <c r="XT391" s="1"/>
      <c r="XU391" s="1"/>
      <c r="XV391" s="1"/>
      <c r="XW391" s="1"/>
      <c r="XX391" s="1"/>
      <c r="XY391" s="1"/>
      <c r="XZ391" s="1"/>
      <c r="YA391" s="1"/>
      <c r="YB391" s="1"/>
      <c r="YC391" s="1"/>
      <c r="YD391" s="1"/>
      <c r="YE391" s="1"/>
      <c r="YF391" s="1"/>
      <c r="YG391" s="1"/>
      <c r="YH391" s="1"/>
      <c r="YI391" s="1"/>
      <c r="YJ391" s="1"/>
      <c r="YK391" s="1"/>
      <c r="YL391" s="1"/>
      <c r="YM391" s="1"/>
      <c r="YN391" s="1"/>
      <c r="YO391" s="1"/>
      <c r="YP391" s="1"/>
      <c r="YQ391" s="1"/>
      <c r="YR391" s="1"/>
      <c r="YS391" s="1"/>
      <c r="YT391" s="1"/>
      <c r="YU391" s="1"/>
      <c r="YV391" s="1"/>
      <c r="YW391" s="1"/>
      <c r="YX391" s="1"/>
      <c r="YY391" s="1"/>
      <c r="YZ391" s="1"/>
      <c r="ZA391" s="1"/>
      <c r="ZB391" s="1"/>
      <c r="ZC391" s="1"/>
      <c r="ZD391" s="1"/>
      <c r="ZE391" s="1"/>
      <c r="ZF391" s="1"/>
      <c r="ZG391" s="1"/>
      <c r="ZH391" s="1"/>
      <c r="ZI391" s="1"/>
      <c r="ZJ391" s="1"/>
      <c r="ZK391" s="1"/>
      <c r="ZL391" s="1"/>
      <c r="ZM391" s="1"/>
      <c r="ZN391" s="1"/>
      <c r="ZO391" s="1"/>
      <c r="ZP391" s="1"/>
      <c r="ZQ391" s="1"/>
      <c r="ZR391" s="1"/>
      <c r="ZS391" s="1"/>
      <c r="ZT391" s="1"/>
      <c r="ZU391" s="1"/>
      <c r="ZV391" s="1"/>
      <c r="ZW391" s="1"/>
      <c r="ZX391" s="1"/>
      <c r="ZY391" s="1"/>
      <c r="ZZ391" s="1"/>
      <c r="AAA391" s="1"/>
      <c r="AAB391" s="1"/>
      <c r="AAC391" s="1"/>
      <c r="AAD391" s="1"/>
      <c r="AAE391" s="1"/>
      <c r="AAF391" s="1"/>
      <c r="AAG391" s="1"/>
      <c r="AAH391" s="1"/>
      <c r="AAI391" s="1"/>
      <c r="AAJ391" s="1"/>
      <c r="AAK391" s="1"/>
      <c r="AAL391" s="1"/>
      <c r="AAM391" s="1"/>
      <c r="AAN391" s="1"/>
      <c r="AAO391" s="1"/>
      <c r="AAP391" s="1"/>
      <c r="AAQ391" s="1"/>
      <c r="AAR391" s="1"/>
      <c r="AAS391" s="1"/>
      <c r="AAT391" s="1"/>
      <c r="AAU391" s="1"/>
      <c r="AAV391" s="1"/>
      <c r="AAW391" s="1"/>
      <c r="AAX391" s="1"/>
      <c r="AAY391" s="1"/>
      <c r="AAZ391" s="1"/>
      <c r="ABA391" s="1"/>
      <c r="ABB391" s="1"/>
      <c r="ABC391" s="1"/>
      <c r="ABD391" s="1"/>
      <c r="ABE391" s="1"/>
      <c r="ABF391" s="1"/>
      <c r="ABG391" s="1"/>
      <c r="ABH391" s="1"/>
      <c r="ABI391" s="1"/>
      <c r="ABJ391" s="1"/>
      <c r="ABK391" s="1"/>
      <c r="ABL391" s="1"/>
      <c r="ABM391" s="1"/>
      <c r="ABN391" s="1"/>
      <c r="ABO391" s="1"/>
      <c r="ABP391" s="1"/>
      <c r="ABQ391" s="1"/>
      <c r="ABR391" s="1"/>
      <c r="ABS391" s="1"/>
      <c r="ABT391" s="1"/>
      <c r="ABU391" s="1"/>
      <c r="ABV391" s="1"/>
      <c r="ABW391" s="1"/>
      <c r="ABX391" s="1"/>
      <c r="ABY391" s="1"/>
      <c r="ABZ391" s="1"/>
      <c r="ACA391" s="1"/>
      <c r="ACB391" s="1"/>
      <c r="ACC391" s="1"/>
      <c r="ACD391" s="1"/>
      <c r="ACE391" s="1"/>
      <c r="ACF391" s="1"/>
      <c r="ACG391" s="1"/>
      <c r="ACH391" s="1"/>
      <c r="ACI391" s="1"/>
      <c r="ACJ391" s="1"/>
      <c r="ACK391" s="1"/>
      <c r="ACL391" s="1"/>
      <c r="ACM391" s="1"/>
      <c r="ACN391" s="1"/>
      <c r="ACO391" s="1"/>
      <c r="ACP391" s="1"/>
      <c r="ACQ391" s="1"/>
      <c r="ACR391" s="1"/>
      <c r="ACS391" s="1"/>
      <c r="ACT391" s="1"/>
      <c r="ACU391" s="1"/>
      <c r="ACV391" s="1"/>
      <c r="ACW391" s="1"/>
      <c r="ACX391" s="1"/>
      <c r="ACY391" s="1"/>
      <c r="ACZ391" s="1"/>
      <c r="ADA391" s="1"/>
      <c r="ADB391" s="1"/>
      <c r="ADC391" s="1"/>
      <c r="ADD391" s="1"/>
      <c r="ADE391" s="1"/>
      <c r="ADF391" s="1"/>
      <c r="ADG391" s="1"/>
      <c r="ADH391" s="1"/>
      <c r="ADI391" s="1"/>
      <c r="ADJ391" s="1"/>
      <c r="ADK391" s="1"/>
      <c r="ADL391" s="1"/>
      <c r="ADM391" s="1"/>
      <c r="ADN391" s="1"/>
      <c r="ADO391" s="1"/>
      <c r="ADP391" s="1"/>
      <c r="ADQ391" s="1"/>
      <c r="ADR391" s="1"/>
      <c r="ADS391" s="1"/>
      <c r="ADT391" s="1"/>
      <c r="ADU391" s="1"/>
      <c r="ADV391" s="1"/>
      <c r="ADW391" s="1"/>
      <c r="ADX391" s="1"/>
      <c r="ADY391" s="1"/>
      <c r="ADZ391" s="1"/>
      <c r="AEA391" s="1"/>
      <c r="AEB391" s="1"/>
      <c r="AEC391" s="1"/>
      <c r="AED391" s="1"/>
      <c r="AEE391" s="1"/>
      <c r="AEF391" s="1"/>
      <c r="AEG391" s="1"/>
      <c r="AEH391" s="1"/>
      <c r="AEI391" s="1"/>
      <c r="AEJ391" s="1"/>
      <c r="AEK391" s="1"/>
      <c r="AEL391" s="1"/>
      <c r="AEM391" s="1"/>
      <c r="AEN391" s="1"/>
      <c r="AEO391" s="1"/>
      <c r="AEP391" s="1"/>
      <c r="AEQ391" s="1"/>
      <c r="AER391" s="1"/>
      <c r="AES391" s="1"/>
      <c r="AET391" s="1"/>
      <c r="AEU391" s="1"/>
      <c r="AEV391" s="1"/>
      <c r="AEW391" s="1"/>
      <c r="AEX391" s="1"/>
      <c r="AEY391" s="1"/>
      <c r="AEZ391" s="1"/>
      <c r="AFA391" s="1"/>
      <c r="AFB391" s="1"/>
      <c r="AFC391" s="1"/>
      <c r="AFD391" s="1"/>
      <c r="AFE391" s="1"/>
      <c r="AFF391" s="1"/>
      <c r="AFG391" s="1"/>
      <c r="AFH391" s="1"/>
      <c r="AFI391" s="1"/>
      <c r="AFJ391" s="1"/>
      <c r="AFK391" s="1"/>
      <c r="AFL391" s="1"/>
      <c r="AFM391" s="1"/>
      <c r="AFN391" s="1"/>
      <c r="AFO391" s="1"/>
      <c r="AFP391" s="1"/>
      <c r="AFQ391" s="1"/>
      <c r="AFR391" s="1"/>
      <c r="AFS391" s="1"/>
      <c r="AFT391" s="1"/>
      <c r="AFU391" s="1"/>
      <c r="AFV391" s="1"/>
      <c r="AFW391" s="1"/>
      <c r="AFX391" s="1"/>
      <c r="AFY391" s="1"/>
      <c r="AFZ391" s="1"/>
      <c r="AGA391" s="1"/>
      <c r="AGB391" s="1"/>
      <c r="AGC391" s="1"/>
      <c r="AGD391" s="1"/>
      <c r="AGE391" s="1"/>
      <c r="AGF391" s="1"/>
      <c r="AGG391" s="1"/>
      <c r="AGH391" s="1"/>
      <c r="AGI391" s="1"/>
      <c r="AGJ391" s="1"/>
      <c r="AGK391" s="1"/>
      <c r="AGL391" s="1"/>
      <c r="AGM391" s="1"/>
      <c r="AGN391" s="1"/>
      <c r="AGO391" s="1"/>
      <c r="AGP391" s="1"/>
      <c r="AGQ391" s="1"/>
      <c r="AGR391" s="1"/>
      <c r="AGS391" s="1"/>
      <c r="AGT391" s="1"/>
      <c r="AGU391" s="1"/>
      <c r="AGV391" s="1"/>
      <c r="AGW391" s="1"/>
      <c r="AGX391" s="1"/>
      <c r="AGY391" s="1"/>
      <c r="AGZ391" s="1"/>
      <c r="AHA391" s="1"/>
      <c r="AHB391" s="1"/>
      <c r="AHC391" s="1"/>
      <c r="AHD391" s="1"/>
      <c r="AHE391" s="1"/>
      <c r="AHF391" s="1"/>
      <c r="AHG391" s="1"/>
      <c r="AHH391" s="1"/>
      <c r="AHI391" s="1"/>
      <c r="AHJ391" s="1"/>
      <c r="AHK391" s="1"/>
      <c r="AHL391" s="1"/>
      <c r="AHM391" s="1"/>
      <c r="AHN391" s="1"/>
      <c r="AHO391" s="1"/>
      <c r="AHP391" s="1"/>
      <c r="AHQ391" s="1"/>
      <c r="AHR391" s="1"/>
      <c r="AHS391" s="1"/>
      <c r="AHT391" s="1"/>
      <c r="AHU391" s="1"/>
      <c r="AHV391" s="1"/>
      <c r="AHW391" s="1"/>
      <c r="AHX391" s="1"/>
      <c r="AHY391" s="1"/>
      <c r="AHZ391" s="1"/>
      <c r="AIA391" s="1"/>
      <c r="AIB391" s="1"/>
      <c r="AIC391" s="1"/>
      <c r="AID391" s="1"/>
      <c r="AIE391" s="1"/>
      <c r="AIF391" s="1"/>
      <c r="AIG391" s="1"/>
      <c r="AIH391" s="1"/>
      <c r="AII391" s="1"/>
      <c r="AIJ391" s="1"/>
      <c r="AIK391" s="1"/>
      <c r="AIL391" s="1"/>
      <c r="AIM391" s="1"/>
      <c r="AIN391" s="1"/>
      <c r="AIO391" s="1"/>
      <c r="AIP391" s="1"/>
      <c r="AIQ391" s="1"/>
      <c r="AIR391" s="1"/>
      <c r="AIS391" s="1"/>
      <c r="AIT391" s="1"/>
      <c r="AIU391" s="1"/>
      <c r="AIV391" s="1"/>
      <c r="AIW391" s="1"/>
      <c r="AIX391" s="1"/>
      <c r="AIY391" s="1"/>
      <c r="AIZ391" s="1"/>
      <c r="AJA391" s="1"/>
      <c r="AJB391" s="1"/>
      <c r="AJC391" s="1"/>
      <c r="AJD391" s="1"/>
      <c r="AJE391" s="1"/>
      <c r="AJF391" s="1"/>
      <c r="AJG391" s="1"/>
      <c r="AJH391" s="1"/>
      <c r="AJI391" s="1"/>
      <c r="AJJ391" s="1"/>
      <c r="AJK391" s="1"/>
      <c r="AJL391" s="1"/>
      <c r="AJM391" s="1"/>
      <c r="AJN391" s="1"/>
      <c r="AJO391" s="1"/>
      <c r="AJP391" s="1"/>
      <c r="AJQ391" s="1"/>
      <c r="AJR391" s="1"/>
      <c r="AJS391" s="1"/>
      <c r="AJT391" s="1"/>
      <c r="AJU391" s="1"/>
      <c r="AJV391" s="1"/>
      <c r="AJW391" s="1"/>
      <c r="AJX391" s="1"/>
      <c r="AJY391" s="1"/>
      <c r="AJZ391" s="1"/>
      <c r="AKA391" s="1"/>
      <c r="AKB391" s="1"/>
      <c r="AKC391" s="1"/>
      <c r="AKD391" s="1"/>
      <c r="AKE391" s="1"/>
      <c r="AKF391" s="1"/>
      <c r="AKG391" s="1"/>
      <c r="AKH391" s="1"/>
      <c r="AKI391" s="1"/>
      <c r="AKJ391" s="1"/>
      <c r="AKK391" s="1"/>
      <c r="AKL391" s="1"/>
      <c r="AKM391" s="1"/>
      <c r="AKN391" s="1"/>
      <c r="AKO391" s="1"/>
      <c r="AKP391" s="1"/>
      <c r="AKQ391" s="1"/>
      <c r="AKR391" s="1"/>
      <c r="AKS391" s="1"/>
      <c r="AKT391" s="1"/>
      <c r="AKU391" s="1"/>
      <c r="AKV391" s="1"/>
      <c r="AKW391" s="1"/>
      <c r="AKX391" s="1"/>
      <c r="AKY391" s="1"/>
      <c r="AKZ391" s="1"/>
      <c r="ALA391" s="1"/>
      <c r="ALB391" s="1"/>
      <c r="ALC391" s="1"/>
      <c r="ALD391" s="1"/>
      <c r="ALE391" s="1"/>
      <c r="ALF391" s="1"/>
      <c r="ALG391" s="1"/>
      <c r="ALH391" s="1"/>
      <c r="ALI391" s="1"/>
      <c r="ALJ391" s="1"/>
      <c r="ALK391" s="1"/>
      <c r="ALL391" s="1"/>
      <c r="ALM391" s="1"/>
      <c r="ALN391" s="1"/>
      <c r="ALO391" s="1"/>
      <c r="ALP391" s="1"/>
      <c r="ALQ391" s="1"/>
      <c r="ALR391" s="1"/>
      <c r="ALS391" s="1"/>
      <c r="ALT391" s="1"/>
      <c r="ALU391" s="1"/>
      <c r="ALV391" s="1"/>
      <c r="ALW391" s="1"/>
      <c r="ALX391" s="1"/>
      <c r="ALY391" s="1"/>
      <c r="ALZ391" s="1"/>
      <c r="AMA391" s="1"/>
      <c r="AMB391" s="1"/>
      <c r="AMC391" s="1"/>
      <c r="AMD391" s="1"/>
      <c r="AME391" s="1"/>
      <c r="AMF391" s="1"/>
      <c r="AMG391" s="1"/>
      <c r="AMH391" s="1"/>
      <c r="AMI391" s="1"/>
      <c r="AMJ391" s="1"/>
      <c r="AMK391" s="1"/>
      <c r="AML391" s="1"/>
      <c r="AMM391" s="1"/>
      <c r="AMN391" s="1"/>
      <c r="AMO391" s="1"/>
      <c r="AMP391" s="1"/>
      <c r="AMQ391" s="1"/>
      <c r="AMR391" s="1"/>
      <c r="AMS391" s="1"/>
      <c r="AMT391" s="1"/>
      <c r="AMU391" s="1"/>
      <c r="AMV391" s="1"/>
      <c r="AMW391" s="1"/>
      <c r="AMX391" s="1"/>
      <c r="AMY391" s="1"/>
      <c r="AMZ391" s="1"/>
      <c r="ANA391" s="1"/>
      <c r="ANB391" s="1"/>
      <c r="ANC391" s="1"/>
      <c r="AND391" s="1"/>
      <c r="ANE391" s="1"/>
      <c r="ANF391" s="1"/>
      <c r="ANG391" s="1"/>
      <c r="ANH391" s="1"/>
      <c r="ANI391" s="1"/>
      <c r="ANJ391" s="1"/>
      <c r="ANK391" s="1"/>
      <c r="ANL391" s="1"/>
      <c r="ANM391" s="1"/>
      <c r="ANN391" s="1"/>
      <c r="ANO391" s="1"/>
      <c r="ANP391" s="1"/>
      <c r="ANQ391" s="1"/>
      <c r="ANR391" s="1"/>
      <c r="ANS391" s="1"/>
      <c r="ANT391" s="1"/>
      <c r="ANU391" s="1"/>
      <c r="ANV391" s="1"/>
      <c r="ANW391" s="1"/>
      <c r="ANX391" s="1"/>
      <c r="ANY391" s="1"/>
      <c r="ANZ391" s="1"/>
      <c r="AOA391" s="1"/>
      <c r="AOB391" s="1"/>
      <c r="AOC391" s="1"/>
      <c r="AOD391" s="1"/>
      <c r="AOE391" s="1"/>
      <c r="AOF391" s="1"/>
      <c r="AOG391" s="1"/>
      <c r="AOH391" s="1"/>
      <c r="AOI391" s="1"/>
      <c r="AOJ391" s="1"/>
      <c r="AOK391" s="1"/>
      <c r="AOL391" s="1"/>
      <c r="AOM391" s="1"/>
      <c r="AON391" s="1"/>
      <c r="AOO391" s="1"/>
      <c r="AOP391" s="1"/>
      <c r="AOQ391" s="1"/>
      <c r="AOR391" s="1"/>
      <c r="AOS391" s="1"/>
      <c r="AOT391" s="1"/>
      <c r="AOU391" s="1"/>
      <c r="AOV391" s="1"/>
      <c r="AOW391" s="1"/>
      <c r="AOX391" s="1"/>
      <c r="AOY391" s="1"/>
      <c r="AOZ391" s="1"/>
      <c r="APA391" s="1"/>
      <c r="APB391" s="1"/>
      <c r="APC391" s="1"/>
      <c r="APD391" s="1"/>
      <c r="APE391" s="1"/>
      <c r="APF391" s="1"/>
      <c r="APG391" s="1"/>
      <c r="APH391" s="1"/>
      <c r="API391" s="1"/>
      <c r="APJ391" s="1"/>
      <c r="APK391" s="1"/>
      <c r="APL391" s="1"/>
      <c r="APM391" s="1"/>
      <c r="APN391" s="1"/>
      <c r="APO391" s="1"/>
      <c r="APP391" s="1"/>
      <c r="APQ391" s="1"/>
      <c r="APR391" s="1"/>
      <c r="APS391" s="1"/>
      <c r="APT391" s="1"/>
      <c r="APU391" s="1"/>
      <c r="APV391" s="1"/>
      <c r="APW391" s="1"/>
      <c r="APX391" s="1"/>
      <c r="APY391" s="1"/>
      <c r="APZ391" s="1"/>
      <c r="AQA391" s="1"/>
      <c r="AQB391" s="1"/>
      <c r="AQC391" s="1"/>
      <c r="AQD391" s="1"/>
      <c r="AQE391" s="1"/>
      <c r="AQF391" s="1"/>
      <c r="AQG391" s="1"/>
      <c r="AQH391" s="1"/>
      <c r="AQI391" s="1"/>
      <c r="AQJ391" s="1"/>
      <c r="AQK391" s="1"/>
      <c r="AQL391" s="1"/>
      <c r="AQM391" s="1"/>
      <c r="AQN391" s="1"/>
      <c r="AQO391" s="1"/>
      <c r="AQP391" s="1"/>
      <c r="AQQ391" s="1"/>
      <c r="AQR391" s="1"/>
      <c r="AQS391" s="1"/>
      <c r="AQT391" s="1"/>
      <c r="AQU391" s="1"/>
      <c r="AQV391" s="1"/>
      <c r="AQW391" s="1"/>
      <c r="AQX391" s="1"/>
      <c r="AQY391" s="1"/>
      <c r="AQZ391" s="1"/>
      <c r="ARA391" s="1"/>
      <c r="ARB391" s="1"/>
      <c r="ARC391" s="1"/>
      <c r="ARD391" s="1"/>
      <c r="ARE391" s="1"/>
      <c r="ARF391" s="1"/>
      <c r="ARG391" s="1"/>
      <c r="ARH391" s="1"/>
      <c r="ARI391" s="1"/>
      <c r="ARJ391" s="1"/>
      <c r="ARK391" s="1"/>
      <c r="ARL391" s="1"/>
      <c r="ARM391" s="1"/>
      <c r="ARN391" s="1"/>
      <c r="ARO391" s="1"/>
      <c r="ARP391" s="1"/>
      <c r="ARQ391" s="1"/>
      <c r="ARR391" s="1"/>
      <c r="ARS391" s="1"/>
      <c r="ART391" s="1"/>
      <c r="ARU391" s="1"/>
      <c r="ARV391" s="1"/>
      <c r="ARW391" s="1"/>
      <c r="ARX391" s="1"/>
      <c r="ARY391" s="1"/>
      <c r="ARZ391" s="1"/>
      <c r="ASA391" s="1"/>
      <c r="ASB391" s="1"/>
      <c r="ASC391" s="1"/>
      <c r="ASD391" s="1"/>
      <c r="ASE391" s="1"/>
      <c r="ASF391" s="1"/>
      <c r="ASG391" s="1"/>
      <c r="ASH391" s="1"/>
      <c r="ASI391" s="1"/>
      <c r="ASJ391" s="1"/>
      <c r="ASK391" s="1"/>
      <c r="ASL391" s="1"/>
      <c r="ASM391" s="1"/>
      <c r="ASN391" s="1"/>
      <c r="ASO391" s="1"/>
      <c r="ASP391" s="1"/>
      <c r="ASQ391" s="1"/>
      <c r="ASR391" s="1"/>
      <c r="ASS391" s="1"/>
      <c r="AST391" s="1"/>
      <c r="ASU391" s="1"/>
      <c r="ASV391" s="1"/>
      <c r="ASW391" s="1"/>
      <c r="ASX391" s="1"/>
      <c r="ASY391" s="1"/>
      <c r="ASZ391" s="1"/>
      <c r="ATA391" s="1"/>
      <c r="ATB391" s="1"/>
      <c r="ATC391" s="1"/>
      <c r="ATD391" s="1"/>
      <c r="ATE391" s="1"/>
      <c r="ATF391" s="1"/>
      <c r="ATG391" s="1"/>
      <c r="ATH391" s="1"/>
      <c r="ATI391" s="1"/>
      <c r="ATJ391" s="1"/>
      <c r="ATK391" s="1"/>
      <c r="ATL391" s="1"/>
      <c r="ATM391" s="1"/>
      <c r="ATN391" s="1"/>
      <c r="ATO391" s="1"/>
      <c r="ATP391" s="1"/>
      <c r="ATQ391" s="1"/>
      <c r="ATR391" s="1"/>
      <c r="ATS391" s="1"/>
      <c r="ATT391" s="1"/>
      <c r="ATU391" s="1"/>
      <c r="ATV391" s="1"/>
      <c r="ATW391" s="1"/>
      <c r="ATX391" s="1"/>
      <c r="ATY391" s="1"/>
      <c r="ATZ391" s="1"/>
      <c r="AUA391" s="1"/>
      <c r="AUB391" s="1"/>
      <c r="AUC391" s="1"/>
      <c r="AUD391" s="1"/>
      <c r="AUE391" s="1"/>
      <c r="AUF391" s="1"/>
      <c r="AUG391" s="1"/>
      <c r="AUH391" s="1"/>
      <c r="AUI391" s="1"/>
      <c r="AUJ391" s="1"/>
      <c r="AUK391" s="1"/>
      <c r="AUL391" s="1"/>
      <c r="AUM391" s="1"/>
      <c r="AUN391" s="1"/>
      <c r="AUO391" s="1"/>
      <c r="AUP391" s="1"/>
      <c r="AUQ391" s="1"/>
      <c r="AUR391" s="1"/>
      <c r="AUS391" s="1"/>
      <c r="AUT391" s="1"/>
      <c r="AUU391" s="1"/>
      <c r="AUV391" s="1"/>
      <c r="AUW391" s="1"/>
      <c r="AUX391" s="1"/>
      <c r="AUY391" s="1"/>
      <c r="AUZ391" s="1"/>
      <c r="AVA391" s="1"/>
      <c r="AVB391" s="1"/>
      <c r="AVC391" s="1"/>
      <c r="AVD391" s="1"/>
      <c r="AVE391" s="1"/>
      <c r="AVF391" s="1"/>
      <c r="AVG391" s="1"/>
      <c r="AVH391" s="1"/>
      <c r="AVI391" s="1"/>
      <c r="AVJ391" s="1"/>
      <c r="AVK391" s="1"/>
      <c r="AVL391" s="1"/>
      <c r="AVM391" s="1"/>
      <c r="AVN391" s="1"/>
      <c r="AVO391" s="1"/>
      <c r="AVP391" s="1"/>
      <c r="AVQ391" s="1"/>
      <c r="AVR391" s="1"/>
      <c r="AVS391" s="1"/>
      <c r="AVT391" s="1"/>
      <c r="AVU391" s="1"/>
      <c r="AVV391" s="1"/>
      <c r="AVW391" s="1"/>
      <c r="AVX391" s="1"/>
      <c r="AVY391" s="1"/>
      <c r="AVZ391" s="1"/>
      <c r="AWA391" s="1"/>
      <c r="AWB391" s="1"/>
      <c r="AWC391" s="1"/>
      <c r="AWD391" s="1"/>
      <c r="AWE391" s="1"/>
      <c r="AWF391" s="1"/>
      <c r="AWG391" s="1"/>
      <c r="AWH391" s="1"/>
      <c r="AWI391" s="1"/>
      <c r="AWJ391" s="1"/>
      <c r="AWK391" s="1"/>
      <c r="AWL391" s="1"/>
      <c r="AWM391" s="1"/>
      <c r="AWN391" s="1"/>
      <c r="AWO391" s="1"/>
      <c r="AWP391" s="1"/>
      <c r="AWQ391" s="1"/>
      <c r="AWR391" s="1"/>
      <c r="AWS391" s="1"/>
      <c r="AWT391" s="1"/>
      <c r="AWU391" s="1"/>
      <c r="AWV391" s="1"/>
      <c r="AWW391" s="1"/>
      <c r="AWX391" s="1"/>
      <c r="AWY391" s="1"/>
      <c r="AWZ391" s="1"/>
      <c r="AXA391" s="1"/>
      <c r="AXB391" s="1"/>
      <c r="AXC391" s="1"/>
      <c r="AXD391" s="1"/>
      <c r="AXE391" s="1"/>
      <c r="AXF391" s="1"/>
      <c r="AXG391" s="1"/>
      <c r="AXH391" s="1"/>
      <c r="AXI391" s="1"/>
      <c r="AXJ391" s="1"/>
      <c r="AXK391" s="1"/>
      <c r="AXL391" s="1"/>
      <c r="AXM391" s="1"/>
      <c r="AXN391" s="1"/>
      <c r="AXO391" s="1"/>
      <c r="AXP391" s="1"/>
      <c r="AXQ391" s="1"/>
      <c r="AXR391" s="1"/>
      <c r="AXS391" s="1"/>
      <c r="AXT391" s="1"/>
      <c r="AXU391" s="1"/>
      <c r="AXV391" s="1"/>
      <c r="AXW391" s="1"/>
      <c r="AXX391" s="1"/>
      <c r="AXY391" s="1"/>
      <c r="AXZ391" s="1"/>
      <c r="AYA391" s="1"/>
      <c r="AYB391" s="1"/>
      <c r="AYC391" s="1"/>
      <c r="AYD391" s="1"/>
      <c r="AYE391" s="1"/>
      <c r="AYF391" s="1"/>
      <c r="AYG391" s="1"/>
      <c r="AYH391" s="1"/>
      <c r="AYI391" s="1"/>
      <c r="AYJ391" s="1"/>
      <c r="AYK391" s="1"/>
      <c r="AYL391" s="1"/>
      <c r="AYM391" s="1"/>
      <c r="AYN391" s="1"/>
      <c r="AYO391" s="1"/>
      <c r="AYP391" s="1"/>
      <c r="AYQ391" s="1"/>
      <c r="AYR391" s="1"/>
      <c r="AYS391" s="1"/>
      <c r="AYT391" s="1"/>
      <c r="AYU391" s="1"/>
      <c r="AYV391" s="1"/>
      <c r="AYW391" s="1"/>
      <c r="AYX391" s="1"/>
      <c r="AYY391" s="1"/>
      <c r="AYZ391" s="1"/>
      <c r="AZA391" s="1"/>
      <c r="AZB391" s="1"/>
      <c r="AZC391" s="1"/>
      <c r="AZD391" s="1"/>
      <c r="AZE391" s="1"/>
      <c r="AZF391" s="1"/>
      <c r="AZG391" s="1"/>
      <c r="AZH391" s="1"/>
      <c r="AZI391" s="1"/>
      <c r="AZJ391" s="1"/>
      <c r="AZK391" s="1"/>
      <c r="AZL391" s="1"/>
      <c r="AZM391" s="1"/>
      <c r="AZN391" s="1"/>
      <c r="AZO391" s="1"/>
      <c r="AZP391" s="1"/>
      <c r="AZQ391" s="1"/>
      <c r="AZR391" s="1"/>
      <c r="AZS391" s="1"/>
      <c r="AZT391" s="1"/>
      <c r="AZU391" s="1"/>
      <c r="AZV391" s="1"/>
      <c r="AZW391" s="1"/>
      <c r="AZX391" s="1"/>
      <c r="AZY391" s="1"/>
      <c r="AZZ391" s="1"/>
      <c r="BAA391" s="1"/>
      <c r="BAB391" s="1"/>
      <c r="BAC391" s="1"/>
      <c r="BAD391" s="1"/>
      <c r="BAE391" s="1"/>
      <c r="BAF391" s="1"/>
      <c r="BAG391" s="1"/>
      <c r="BAH391" s="1"/>
      <c r="BAI391" s="1"/>
      <c r="BAJ391" s="1"/>
      <c r="BAK391" s="1"/>
      <c r="BAL391" s="1"/>
      <c r="BAM391" s="1"/>
      <c r="BAN391" s="1"/>
      <c r="BAO391" s="1"/>
      <c r="BAP391" s="1"/>
      <c r="BAQ391" s="1"/>
      <c r="BAR391" s="1"/>
      <c r="BAS391" s="1"/>
      <c r="BAT391" s="1"/>
      <c r="BAU391" s="1"/>
      <c r="BAV391" s="1"/>
      <c r="BAW391" s="1"/>
      <c r="BAX391" s="1"/>
      <c r="BAY391" s="1"/>
      <c r="BAZ391" s="1"/>
      <c r="BBA391" s="1"/>
      <c r="BBB391" s="1"/>
      <c r="BBC391" s="1"/>
      <c r="BBD391" s="1"/>
      <c r="BBE391" s="1"/>
      <c r="BBF391" s="1"/>
      <c r="BBG391" s="1"/>
      <c r="BBH391" s="1"/>
      <c r="BBI391" s="1"/>
      <c r="BBJ391" s="1"/>
      <c r="BBK391" s="1"/>
      <c r="BBL391" s="1"/>
      <c r="BBM391" s="1"/>
      <c r="BBN391" s="1"/>
      <c r="BBO391" s="1"/>
      <c r="BBP391" s="1"/>
      <c r="BBQ391" s="1"/>
      <c r="BBR391" s="1"/>
      <c r="BBS391" s="1"/>
      <c r="BBT391" s="1"/>
      <c r="BBU391" s="1"/>
      <c r="BBV391" s="1"/>
      <c r="BBW391" s="1"/>
      <c r="BBX391" s="1"/>
      <c r="BBY391" s="1"/>
      <c r="BBZ391" s="1"/>
      <c r="BCA391" s="1"/>
      <c r="BCB391" s="1"/>
      <c r="BCC391" s="1"/>
      <c r="BCD391" s="1"/>
      <c r="BCE391" s="1"/>
      <c r="BCF391" s="1"/>
      <c r="BCG391" s="1"/>
      <c r="BCH391" s="1"/>
      <c r="BCI391" s="1"/>
      <c r="BCJ391" s="1"/>
      <c r="BCK391" s="1"/>
      <c r="BCL391" s="1"/>
      <c r="BCM391" s="1"/>
      <c r="BCN391" s="1"/>
      <c r="BCO391" s="1"/>
      <c r="BCP391" s="1"/>
      <c r="BCQ391" s="1"/>
      <c r="BCR391" s="1"/>
      <c r="BCS391" s="1"/>
      <c r="BCT391" s="1"/>
      <c r="BCU391" s="1"/>
      <c r="BCV391" s="1"/>
      <c r="BCW391" s="1"/>
      <c r="BCX391" s="1"/>
      <c r="BCY391" s="1"/>
      <c r="BCZ391" s="1"/>
      <c r="BDA391" s="1"/>
      <c r="BDB391" s="1"/>
      <c r="BDC391" s="1"/>
      <c r="BDD391" s="1"/>
      <c r="BDE391" s="1"/>
      <c r="BDF391" s="1"/>
      <c r="BDG391" s="1"/>
      <c r="BDH391" s="1"/>
      <c r="BDI391" s="1"/>
      <c r="BDJ391" s="1"/>
      <c r="BDK391" s="1"/>
      <c r="BDL391" s="1"/>
    </row>
    <row r="392" spans="1:1468" s="10" customFormat="1" x14ac:dyDescent="0.2">
      <c r="B392" s="10" t="s">
        <v>167</v>
      </c>
      <c r="C392" s="10">
        <v>14000</v>
      </c>
      <c r="E392" s="2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  <c r="RG392" s="1"/>
      <c r="RH392" s="1"/>
      <c r="RI392" s="1"/>
      <c r="RJ392" s="1"/>
      <c r="RK392" s="1"/>
      <c r="RL392" s="1"/>
      <c r="RM392" s="1"/>
      <c r="RN392" s="1"/>
      <c r="RO392" s="1"/>
      <c r="RP392" s="1"/>
      <c r="RQ392" s="1"/>
      <c r="RR392" s="1"/>
      <c r="RS392" s="1"/>
      <c r="RT392" s="1"/>
      <c r="RU392" s="1"/>
      <c r="RV392" s="1"/>
      <c r="RW392" s="1"/>
      <c r="RX392" s="1"/>
      <c r="RY392" s="1"/>
      <c r="RZ392" s="1"/>
      <c r="SA392" s="1"/>
      <c r="SB392" s="1"/>
      <c r="SC392" s="1"/>
      <c r="SD392" s="1"/>
      <c r="SE392" s="1"/>
      <c r="SF392" s="1"/>
      <c r="SG392" s="1"/>
      <c r="SH392" s="1"/>
      <c r="SI392" s="1"/>
      <c r="SJ392" s="1"/>
      <c r="SK392" s="1"/>
      <c r="SL392" s="1"/>
      <c r="SM392" s="1"/>
      <c r="SN392" s="1"/>
      <c r="SO392" s="1"/>
      <c r="SP392" s="1"/>
      <c r="SQ392" s="1"/>
      <c r="SR392" s="1"/>
      <c r="SS392" s="1"/>
      <c r="ST392" s="1"/>
      <c r="SU392" s="1"/>
      <c r="SV392" s="1"/>
      <c r="SW392" s="1"/>
      <c r="SX392" s="1"/>
      <c r="SY392" s="1"/>
      <c r="SZ392" s="1"/>
      <c r="TA392" s="1"/>
      <c r="TB392" s="1"/>
      <c r="TC392" s="1"/>
      <c r="TD392" s="1"/>
      <c r="TE392" s="1"/>
      <c r="TF392" s="1"/>
      <c r="TG392" s="1"/>
      <c r="TH392" s="1"/>
      <c r="TI392" s="1"/>
      <c r="TJ392" s="1"/>
      <c r="TK392" s="1"/>
      <c r="TL392" s="1"/>
      <c r="TM392" s="1"/>
      <c r="TN392" s="1"/>
      <c r="TO392" s="1"/>
      <c r="TP392" s="1"/>
      <c r="TQ392" s="1"/>
      <c r="TR392" s="1"/>
      <c r="TS392" s="1"/>
      <c r="TT392" s="1"/>
      <c r="TU392" s="1"/>
      <c r="TV392" s="1"/>
      <c r="TW392" s="1"/>
      <c r="TX392" s="1"/>
      <c r="TY392" s="1"/>
      <c r="TZ392" s="1"/>
      <c r="UA392" s="1"/>
      <c r="UB392" s="1"/>
      <c r="UC392" s="1"/>
      <c r="UD392" s="1"/>
      <c r="UE392" s="1"/>
      <c r="UF392" s="1"/>
      <c r="UG392" s="1"/>
      <c r="UH392" s="1"/>
      <c r="UI392" s="1"/>
      <c r="UJ392" s="1"/>
      <c r="UK392" s="1"/>
      <c r="UL392" s="1"/>
      <c r="UM392" s="1"/>
      <c r="UN392" s="1"/>
      <c r="UO392" s="1"/>
      <c r="UP392" s="1"/>
      <c r="UQ392" s="1"/>
      <c r="UR392" s="1"/>
      <c r="US392" s="1"/>
      <c r="UT392" s="1"/>
      <c r="UU392" s="1"/>
      <c r="UV392" s="1"/>
      <c r="UW392" s="1"/>
      <c r="UX392" s="1"/>
      <c r="UY392" s="1"/>
      <c r="UZ392" s="1"/>
      <c r="VA392" s="1"/>
      <c r="VB392" s="1"/>
      <c r="VC392" s="1"/>
      <c r="VD392" s="1"/>
      <c r="VE392" s="1"/>
      <c r="VF392" s="1"/>
      <c r="VG392" s="1"/>
      <c r="VH392" s="1"/>
      <c r="VI392" s="1"/>
      <c r="VJ392" s="1"/>
      <c r="VK392" s="1"/>
      <c r="VL392" s="1"/>
      <c r="VM392" s="1"/>
      <c r="VN392" s="1"/>
      <c r="VO392" s="1"/>
      <c r="VP392" s="1"/>
      <c r="VQ392" s="1"/>
      <c r="VR392" s="1"/>
      <c r="VS392" s="1"/>
      <c r="VT392" s="1"/>
      <c r="VU392" s="1"/>
      <c r="VV392" s="1"/>
      <c r="VW392" s="1"/>
      <c r="VX392" s="1"/>
      <c r="VY392" s="1"/>
      <c r="VZ392" s="1"/>
      <c r="WA392" s="1"/>
      <c r="WB392" s="1"/>
      <c r="WC392" s="1"/>
      <c r="WD392" s="1"/>
      <c r="WE392" s="1"/>
      <c r="WF392" s="1"/>
      <c r="WG392" s="1"/>
      <c r="WH392" s="1"/>
      <c r="WI392" s="1"/>
      <c r="WJ392" s="1"/>
      <c r="WK392" s="1"/>
      <c r="WL392" s="1"/>
      <c r="WM392" s="1"/>
      <c r="WN392" s="1"/>
      <c r="WO392" s="1"/>
      <c r="WP392" s="1"/>
      <c r="WQ392" s="1"/>
      <c r="WR392" s="1"/>
      <c r="WS392" s="1"/>
      <c r="WT392" s="1"/>
      <c r="WU392" s="1"/>
      <c r="WV392" s="1"/>
      <c r="WW392" s="1"/>
      <c r="WX392" s="1"/>
      <c r="WY392" s="1"/>
      <c r="WZ392" s="1"/>
      <c r="XA392" s="1"/>
      <c r="XB392" s="1"/>
      <c r="XC392" s="1"/>
      <c r="XD392" s="1"/>
      <c r="XE392" s="1"/>
      <c r="XF392" s="1"/>
      <c r="XG392" s="1"/>
      <c r="XH392" s="1"/>
      <c r="XI392" s="1"/>
      <c r="XJ392" s="1"/>
      <c r="XK392" s="1"/>
      <c r="XL392" s="1"/>
      <c r="XM392" s="1"/>
      <c r="XN392" s="1"/>
      <c r="XO392" s="1"/>
      <c r="XP392" s="1"/>
      <c r="XQ392" s="1"/>
      <c r="XR392" s="1"/>
      <c r="XS392" s="1"/>
      <c r="XT392" s="1"/>
      <c r="XU392" s="1"/>
      <c r="XV392" s="1"/>
      <c r="XW392" s="1"/>
      <c r="XX392" s="1"/>
      <c r="XY392" s="1"/>
      <c r="XZ392" s="1"/>
      <c r="YA392" s="1"/>
      <c r="YB392" s="1"/>
      <c r="YC392" s="1"/>
      <c r="YD392" s="1"/>
      <c r="YE392" s="1"/>
      <c r="YF392" s="1"/>
      <c r="YG392" s="1"/>
      <c r="YH392" s="1"/>
      <c r="YI392" s="1"/>
      <c r="YJ392" s="1"/>
      <c r="YK392" s="1"/>
      <c r="YL392" s="1"/>
      <c r="YM392" s="1"/>
      <c r="YN392" s="1"/>
      <c r="YO392" s="1"/>
      <c r="YP392" s="1"/>
      <c r="YQ392" s="1"/>
      <c r="YR392" s="1"/>
      <c r="YS392" s="1"/>
      <c r="YT392" s="1"/>
      <c r="YU392" s="1"/>
      <c r="YV392" s="1"/>
      <c r="YW392" s="1"/>
      <c r="YX392" s="1"/>
      <c r="YY392" s="1"/>
      <c r="YZ392" s="1"/>
      <c r="ZA392" s="1"/>
      <c r="ZB392" s="1"/>
      <c r="ZC392" s="1"/>
      <c r="ZD392" s="1"/>
      <c r="ZE392" s="1"/>
      <c r="ZF392" s="1"/>
      <c r="ZG392" s="1"/>
      <c r="ZH392" s="1"/>
      <c r="ZI392" s="1"/>
      <c r="ZJ392" s="1"/>
      <c r="ZK392" s="1"/>
      <c r="ZL392" s="1"/>
      <c r="ZM392" s="1"/>
      <c r="ZN392" s="1"/>
      <c r="ZO392" s="1"/>
      <c r="ZP392" s="1"/>
      <c r="ZQ392" s="1"/>
      <c r="ZR392" s="1"/>
      <c r="ZS392" s="1"/>
      <c r="ZT392" s="1"/>
      <c r="ZU392" s="1"/>
      <c r="ZV392" s="1"/>
      <c r="ZW392" s="1"/>
      <c r="ZX392" s="1"/>
      <c r="ZY392" s="1"/>
      <c r="ZZ392" s="1"/>
      <c r="AAA392" s="1"/>
      <c r="AAB392" s="1"/>
      <c r="AAC392" s="1"/>
      <c r="AAD392" s="1"/>
      <c r="AAE392" s="1"/>
      <c r="AAF392" s="1"/>
      <c r="AAG392" s="1"/>
      <c r="AAH392" s="1"/>
      <c r="AAI392" s="1"/>
      <c r="AAJ392" s="1"/>
      <c r="AAK392" s="1"/>
      <c r="AAL392" s="1"/>
      <c r="AAM392" s="1"/>
      <c r="AAN392" s="1"/>
      <c r="AAO392" s="1"/>
      <c r="AAP392" s="1"/>
      <c r="AAQ392" s="1"/>
      <c r="AAR392" s="1"/>
      <c r="AAS392" s="1"/>
      <c r="AAT392" s="1"/>
      <c r="AAU392" s="1"/>
      <c r="AAV392" s="1"/>
      <c r="AAW392" s="1"/>
      <c r="AAX392" s="1"/>
      <c r="AAY392" s="1"/>
      <c r="AAZ392" s="1"/>
      <c r="ABA392" s="1"/>
      <c r="ABB392" s="1"/>
      <c r="ABC392" s="1"/>
      <c r="ABD392" s="1"/>
      <c r="ABE392" s="1"/>
      <c r="ABF392" s="1"/>
      <c r="ABG392" s="1"/>
      <c r="ABH392" s="1"/>
      <c r="ABI392" s="1"/>
      <c r="ABJ392" s="1"/>
      <c r="ABK392" s="1"/>
      <c r="ABL392" s="1"/>
      <c r="ABM392" s="1"/>
      <c r="ABN392" s="1"/>
      <c r="ABO392" s="1"/>
      <c r="ABP392" s="1"/>
      <c r="ABQ392" s="1"/>
      <c r="ABR392" s="1"/>
      <c r="ABS392" s="1"/>
      <c r="ABT392" s="1"/>
      <c r="ABU392" s="1"/>
      <c r="ABV392" s="1"/>
      <c r="ABW392" s="1"/>
      <c r="ABX392" s="1"/>
      <c r="ABY392" s="1"/>
      <c r="ABZ392" s="1"/>
      <c r="ACA392" s="1"/>
      <c r="ACB392" s="1"/>
      <c r="ACC392" s="1"/>
      <c r="ACD392" s="1"/>
      <c r="ACE392" s="1"/>
      <c r="ACF392" s="1"/>
      <c r="ACG392" s="1"/>
      <c r="ACH392" s="1"/>
      <c r="ACI392" s="1"/>
      <c r="ACJ392" s="1"/>
      <c r="ACK392" s="1"/>
      <c r="ACL392" s="1"/>
      <c r="ACM392" s="1"/>
      <c r="ACN392" s="1"/>
      <c r="ACO392" s="1"/>
      <c r="ACP392" s="1"/>
      <c r="ACQ392" s="1"/>
      <c r="ACR392" s="1"/>
      <c r="ACS392" s="1"/>
      <c r="ACT392" s="1"/>
      <c r="ACU392" s="1"/>
      <c r="ACV392" s="1"/>
      <c r="ACW392" s="1"/>
      <c r="ACX392" s="1"/>
      <c r="ACY392" s="1"/>
      <c r="ACZ392" s="1"/>
      <c r="ADA392" s="1"/>
      <c r="ADB392" s="1"/>
      <c r="ADC392" s="1"/>
      <c r="ADD392" s="1"/>
      <c r="ADE392" s="1"/>
      <c r="ADF392" s="1"/>
      <c r="ADG392" s="1"/>
      <c r="ADH392" s="1"/>
      <c r="ADI392" s="1"/>
      <c r="ADJ392" s="1"/>
      <c r="ADK392" s="1"/>
      <c r="ADL392" s="1"/>
      <c r="ADM392" s="1"/>
      <c r="ADN392" s="1"/>
      <c r="ADO392" s="1"/>
      <c r="ADP392" s="1"/>
      <c r="ADQ392" s="1"/>
      <c r="ADR392" s="1"/>
      <c r="ADS392" s="1"/>
      <c r="ADT392" s="1"/>
      <c r="ADU392" s="1"/>
      <c r="ADV392" s="1"/>
      <c r="ADW392" s="1"/>
      <c r="ADX392" s="1"/>
      <c r="ADY392" s="1"/>
      <c r="ADZ392" s="1"/>
      <c r="AEA392" s="1"/>
      <c r="AEB392" s="1"/>
      <c r="AEC392" s="1"/>
      <c r="AED392" s="1"/>
      <c r="AEE392" s="1"/>
      <c r="AEF392" s="1"/>
      <c r="AEG392" s="1"/>
      <c r="AEH392" s="1"/>
      <c r="AEI392" s="1"/>
      <c r="AEJ392" s="1"/>
      <c r="AEK392" s="1"/>
      <c r="AEL392" s="1"/>
      <c r="AEM392" s="1"/>
      <c r="AEN392" s="1"/>
      <c r="AEO392" s="1"/>
      <c r="AEP392" s="1"/>
      <c r="AEQ392" s="1"/>
      <c r="AER392" s="1"/>
      <c r="AES392" s="1"/>
      <c r="AET392" s="1"/>
      <c r="AEU392" s="1"/>
      <c r="AEV392" s="1"/>
      <c r="AEW392" s="1"/>
      <c r="AEX392" s="1"/>
      <c r="AEY392" s="1"/>
      <c r="AEZ392" s="1"/>
      <c r="AFA392" s="1"/>
      <c r="AFB392" s="1"/>
      <c r="AFC392" s="1"/>
      <c r="AFD392" s="1"/>
      <c r="AFE392" s="1"/>
      <c r="AFF392" s="1"/>
      <c r="AFG392" s="1"/>
      <c r="AFH392" s="1"/>
      <c r="AFI392" s="1"/>
      <c r="AFJ392" s="1"/>
      <c r="AFK392" s="1"/>
      <c r="AFL392" s="1"/>
      <c r="AFM392" s="1"/>
      <c r="AFN392" s="1"/>
      <c r="AFO392" s="1"/>
      <c r="AFP392" s="1"/>
      <c r="AFQ392" s="1"/>
      <c r="AFR392" s="1"/>
      <c r="AFS392" s="1"/>
      <c r="AFT392" s="1"/>
      <c r="AFU392" s="1"/>
      <c r="AFV392" s="1"/>
      <c r="AFW392" s="1"/>
      <c r="AFX392" s="1"/>
      <c r="AFY392" s="1"/>
      <c r="AFZ392" s="1"/>
      <c r="AGA392" s="1"/>
      <c r="AGB392" s="1"/>
      <c r="AGC392" s="1"/>
      <c r="AGD392" s="1"/>
      <c r="AGE392" s="1"/>
      <c r="AGF392" s="1"/>
      <c r="AGG392" s="1"/>
      <c r="AGH392" s="1"/>
      <c r="AGI392" s="1"/>
      <c r="AGJ392" s="1"/>
      <c r="AGK392" s="1"/>
      <c r="AGL392" s="1"/>
      <c r="AGM392" s="1"/>
      <c r="AGN392" s="1"/>
      <c r="AGO392" s="1"/>
      <c r="AGP392" s="1"/>
      <c r="AGQ392" s="1"/>
      <c r="AGR392" s="1"/>
      <c r="AGS392" s="1"/>
      <c r="AGT392" s="1"/>
      <c r="AGU392" s="1"/>
      <c r="AGV392" s="1"/>
      <c r="AGW392" s="1"/>
      <c r="AGX392" s="1"/>
      <c r="AGY392" s="1"/>
      <c r="AGZ392" s="1"/>
      <c r="AHA392" s="1"/>
      <c r="AHB392" s="1"/>
      <c r="AHC392" s="1"/>
      <c r="AHD392" s="1"/>
      <c r="AHE392" s="1"/>
      <c r="AHF392" s="1"/>
      <c r="AHG392" s="1"/>
      <c r="AHH392" s="1"/>
      <c r="AHI392" s="1"/>
      <c r="AHJ392" s="1"/>
      <c r="AHK392" s="1"/>
      <c r="AHL392" s="1"/>
      <c r="AHM392" s="1"/>
      <c r="AHN392" s="1"/>
      <c r="AHO392" s="1"/>
      <c r="AHP392" s="1"/>
      <c r="AHQ392" s="1"/>
      <c r="AHR392" s="1"/>
      <c r="AHS392" s="1"/>
      <c r="AHT392" s="1"/>
      <c r="AHU392" s="1"/>
      <c r="AHV392" s="1"/>
      <c r="AHW392" s="1"/>
      <c r="AHX392" s="1"/>
      <c r="AHY392" s="1"/>
      <c r="AHZ392" s="1"/>
      <c r="AIA392" s="1"/>
      <c r="AIB392" s="1"/>
      <c r="AIC392" s="1"/>
      <c r="AID392" s="1"/>
      <c r="AIE392" s="1"/>
      <c r="AIF392" s="1"/>
      <c r="AIG392" s="1"/>
      <c r="AIH392" s="1"/>
      <c r="AII392" s="1"/>
      <c r="AIJ392" s="1"/>
      <c r="AIK392" s="1"/>
      <c r="AIL392" s="1"/>
      <c r="AIM392" s="1"/>
      <c r="AIN392" s="1"/>
      <c r="AIO392" s="1"/>
      <c r="AIP392" s="1"/>
      <c r="AIQ392" s="1"/>
      <c r="AIR392" s="1"/>
      <c r="AIS392" s="1"/>
      <c r="AIT392" s="1"/>
      <c r="AIU392" s="1"/>
      <c r="AIV392" s="1"/>
      <c r="AIW392" s="1"/>
      <c r="AIX392" s="1"/>
      <c r="AIY392" s="1"/>
      <c r="AIZ392" s="1"/>
      <c r="AJA392" s="1"/>
      <c r="AJB392" s="1"/>
      <c r="AJC392" s="1"/>
      <c r="AJD392" s="1"/>
      <c r="AJE392" s="1"/>
      <c r="AJF392" s="1"/>
      <c r="AJG392" s="1"/>
      <c r="AJH392" s="1"/>
      <c r="AJI392" s="1"/>
      <c r="AJJ392" s="1"/>
      <c r="AJK392" s="1"/>
      <c r="AJL392" s="1"/>
      <c r="AJM392" s="1"/>
      <c r="AJN392" s="1"/>
      <c r="AJO392" s="1"/>
      <c r="AJP392" s="1"/>
      <c r="AJQ392" s="1"/>
      <c r="AJR392" s="1"/>
      <c r="AJS392" s="1"/>
      <c r="AJT392" s="1"/>
      <c r="AJU392" s="1"/>
      <c r="AJV392" s="1"/>
      <c r="AJW392" s="1"/>
      <c r="AJX392" s="1"/>
      <c r="AJY392" s="1"/>
      <c r="AJZ392" s="1"/>
      <c r="AKA392" s="1"/>
      <c r="AKB392" s="1"/>
      <c r="AKC392" s="1"/>
      <c r="AKD392" s="1"/>
      <c r="AKE392" s="1"/>
      <c r="AKF392" s="1"/>
      <c r="AKG392" s="1"/>
      <c r="AKH392" s="1"/>
      <c r="AKI392" s="1"/>
      <c r="AKJ392" s="1"/>
      <c r="AKK392" s="1"/>
      <c r="AKL392" s="1"/>
      <c r="AKM392" s="1"/>
      <c r="AKN392" s="1"/>
      <c r="AKO392" s="1"/>
      <c r="AKP392" s="1"/>
      <c r="AKQ392" s="1"/>
      <c r="AKR392" s="1"/>
      <c r="AKS392" s="1"/>
      <c r="AKT392" s="1"/>
      <c r="AKU392" s="1"/>
      <c r="AKV392" s="1"/>
      <c r="AKW392" s="1"/>
      <c r="AKX392" s="1"/>
      <c r="AKY392" s="1"/>
      <c r="AKZ392" s="1"/>
      <c r="ALA392" s="1"/>
      <c r="ALB392" s="1"/>
      <c r="ALC392" s="1"/>
      <c r="ALD392" s="1"/>
      <c r="ALE392" s="1"/>
      <c r="ALF392" s="1"/>
      <c r="ALG392" s="1"/>
      <c r="ALH392" s="1"/>
      <c r="ALI392" s="1"/>
      <c r="ALJ392" s="1"/>
      <c r="ALK392" s="1"/>
      <c r="ALL392" s="1"/>
      <c r="ALM392" s="1"/>
      <c r="ALN392" s="1"/>
      <c r="ALO392" s="1"/>
      <c r="ALP392" s="1"/>
      <c r="ALQ392" s="1"/>
      <c r="ALR392" s="1"/>
      <c r="ALS392" s="1"/>
      <c r="ALT392" s="1"/>
      <c r="ALU392" s="1"/>
      <c r="ALV392" s="1"/>
      <c r="ALW392" s="1"/>
      <c r="ALX392" s="1"/>
      <c r="ALY392" s="1"/>
      <c r="ALZ392" s="1"/>
      <c r="AMA392" s="1"/>
      <c r="AMB392" s="1"/>
      <c r="AMC392" s="1"/>
      <c r="AMD392" s="1"/>
      <c r="AME392" s="1"/>
      <c r="AMF392" s="1"/>
      <c r="AMG392" s="1"/>
      <c r="AMH392" s="1"/>
      <c r="AMI392" s="1"/>
      <c r="AMJ392" s="1"/>
      <c r="AMK392" s="1"/>
      <c r="AML392" s="1"/>
      <c r="AMM392" s="1"/>
      <c r="AMN392" s="1"/>
      <c r="AMO392" s="1"/>
      <c r="AMP392" s="1"/>
      <c r="AMQ392" s="1"/>
      <c r="AMR392" s="1"/>
      <c r="AMS392" s="1"/>
      <c r="AMT392" s="1"/>
      <c r="AMU392" s="1"/>
      <c r="AMV392" s="1"/>
      <c r="AMW392" s="1"/>
      <c r="AMX392" s="1"/>
      <c r="AMY392" s="1"/>
      <c r="AMZ392" s="1"/>
      <c r="ANA392" s="1"/>
      <c r="ANB392" s="1"/>
      <c r="ANC392" s="1"/>
      <c r="AND392" s="1"/>
      <c r="ANE392" s="1"/>
      <c r="ANF392" s="1"/>
      <c r="ANG392" s="1"/>
      <c r="ANH392" s="1"/>
      <c r="ANI392" s="1"/>
      <c r="ANJ392" s="1"/>
      <c r="ANK392" s="1"/>
      <c r="ANL392" s="1"/>
      <c r="ANM392" s="1"/>
      <c r="ANN392" s="1"/>
      <c r="ANO392" s="1"/>
      <c r="ANP392" s="1"/>
      <c r="ANQ392" s="1"/>
      <c r="ANR392" s="1"/>
      <c r="ANS392" s="1"/>
      <c r="ANT392" s="1"/>
      <c r="ANU392" s="1"/>
      <c r="ANV392" s="1"/>
      <c r="ANW392" s="1"/>
      <c r="ANX392" s="1"/>
      <c r="ANY392" s="1"/>
      <c r="ANZ392" s="1"/>
      <c r="AOA392" s="1"/>
      <c r="AOB392" s="1"/>
      <c r="AOC392" s="1"/>
      <c r="AOD392" s="1"/>
      <c r="AOE392" s="1"/>
      <c r="AOF392" s="1"/>
      <c r="AOG392" s="1"/>
      <c r="AOH392" s="1"/>
      <c r="AOI392" s="1"/>
      <c r="AOJ392" s="1"/>
      <c r="AOK392" s="1"/>
      <c r="AOL392" s="1"/>
      <c r="AOM392" s="1"/>
      <c r="AON392" s="1"/>
      <c r="AOO392" s="1"/>
      <c r="AOP392" s="1"/>
      <c r="AOQ392" s="1"/>
      <c r="AOR392" s="1"/>
      <c r="AOS392" s="1"/>
      <c r="AOT392" s="1"/>
      <c r="AOU392" s="1"/>
      <c r="AOV392" s="1"/>
      <c r="AOW392" s="1"/>
      <c r="AOX392" s="1"/>
      <c r="AOY392" s="1"/>
      <c r="AOZ392" s="1"/>
      <c r="APA392" s="1"/>
      <c r="APB392" s="1"/>
      <c r="APC392" s="1"/>
      <c r="APD392" s="1"/>
      <c r="APE392" s="1"/>
      <c r="APF392" s="1"/>
      <c r="APG392" s="1"/>
      <c r="APH392" s="1"/>
      <c r="API392" s="1"/>
      <c r="APJ392" s="1"/>
      <c r="APK392" s="1"/>
      <c r="APL392" s="1"/>
      <c r="APM392" s="1"/>
      <c r="APN392" s="1"/>
      <c r="APO392" s="1"/>
      <c r="APP392" s="1"/>
      <c r="APQ392" s="1"/>
      <c r="APR392" s="1"/>
      <c r="APS392" s="1"/>
      <c r="APT392" s="1"/>
      <c r="APU392" s="1"/>
      <c r="APV392" s="1"/>
      <c r="APW392" s="1"/>
      <c r="APX392" s="1"/>
      <c r="APY392" s="1"/>
      <c r="APZ392" s="1"/>
      <c r="AQA392" s="1"/>
      <c r="AQB392" s="1"/>
      <c r="AQC392" s="1"/>
      <c r="AQD392" s="1"/>
      <c r="AQE392" s="1"/>
      <c r="AQF392" s="1"/>
      <c r="AQG392" s="1"/>
      <c r="AQH392" s="1"/>
      <c r="AQI392" s="1"/>
      <c r="AQJ392" s="1"/>
      <c r="AQK392" s="1"/>
      <c r="AQL392" s="1"/>
      <c r="AQM392" s="1"/>
      <c r="AQN392" s="1"/>
      <c r="AQO392" s="1"/>
      <c r="AQP392" s="1"/>
      <c r="AQQ392" s="1"/>
      <c r="AQR392" s="1"/>
      <c r="AQS392" s="1"/>
      <c r="AQT392" s="1"/>
      <c r="AQU392" s="1"/>
      <c r="AQV392" s="1"/>
      <c r="AQW392" s="1"/>
      <c r="AQX392" s="1"/>
      <c r="AQY392" s="1"/>
      <c r="AQZ392" s="1"/>
      <c r="ARA392" s="1"/>
      <c r="ARB392" s="1"/>
      <c r="ARC392" s="1"/>
      <c r="ARD392" s="1"/>
      <c r="ARE392" s="1"/>
      <c r="ARF392" s="1"/>
      <c r="ARG392" s="1"/>
      <c r="ARH392" s="1"/>
      <c r="ARI392" s="1"/>
      <c r="ARJ392" s="1"/>
      <c r="ARK392" s="1"/>
      <c r="ARL392" s="1"/>
      <c r="ARM392" s="1"/>
      <c r="ARN392" s="1"/>
      <c r="ARO392" s="1"/>
      <c r="ARP392" s="1"/>
      <c r="ARQ392" s="1"/>
      <c r="ARR392" s="1"/>
      <c r="ARS392" s="1"/>
      <c r="ART392" s="1"/>
      <c r="ARU392" s="1"/>
      <c r="ARV392" s="1"/>
      <c r="ARW392" s="1"/>
      <c r="ARX392" s="1"/>
      <c r="ARY392" s="1"/>
      <c r="ARZ392" s="1"/>
      <c r="ASA392" s="1"/>
      <c r="ASB392" s="1"/>
      <c r="ASC392" s="1"/>
      <c r="ASD392" s="1"/>
      <c r="ASE392" s="1"/>
      <c r="ASF392" s="1"/>
      <c r="ASG392" s="1"/>
      <c r="ASH392" s="1"/>
      <c r="ASI392" s="1"/>
      <c r="ASJ392" s="1"/>
      <c r="ASK392" s="1"/>
      <c r="ASL392" s="1"/>
      <c r="ASM392" s="1"/>
      <c r="ASN392" s="1"/>
      <c r="ASO392" s="1"/>
      <c r="ASP392" s="1"/>
      <c r="ASQ392" s="1"/>
      <c r="ASR392" s="1"/>
      <c r="ASS392" s="1"/>
      <c r="AST392" s="1"/>
      <c r="ASU392" s="1"/>
      <c r="ASV392" s="1"/>
      <c r="ASW392" s="1"/>
      <c r="ASX392" s="1"/>
      <c r="ASY392" s="1"/>
      <c r="ASZ392" s="1"/>
      <c r="ATA392" s="1"/>
      <c r="ATB392" s="1"/>
      <c r="ATC392" s="1"/>
      <c r="ATD392" s="1"/>
      <c r="ATE392" s="1"/>
      <c r="ATF392" s="1"/>
      <c r="ATG392" s="1"/>
      <c r="ATH392" s="1"/>
      <c r="ATI392" s="1"/>
      <c r="ATJ392" s="1"/>
      <c r="ATK392" s="1"/>
      <c r="ATL392" s="1"/>
      <c r="ATM392" s="1"/>
      <c r="ATN392" s="1"/>
      <c r="ATO392" s="1"/>
      <c r="ATP392" s="1"/>
      <c r="ATQ392" s="1"/>
      <c r="ATR392" s="1"/>
      <c r="ATS392" s="1"/>
      <c r="ATT392" s="1"/>
      <c r="ATU392" s="1"/>
      <c r="ATV392" s="1"/>
      <c r="ATW392" s="1"/>
      <c r="ATX392" s="1"/>
      <c r="ATY392" s="1"/>
      <c r="ATZ392" s="1"/>
      <c r="AUA392" s="1"/>
      <c r="AUB392" s="1"/>
      <c r="AUC392" s="1"/>
      <c r="AUD392" s="1"/>
      <c r="AUE392" s="1"/>
      <c r="AUF392" s="1"/>
      <c r="AUG392" s="1"/>
      <c r="AUH392" s="1"/>
      <c r="AUI392" s="1"/>
      <c r="AUJ392" s="1"/>
      <c r="AUK392" s="1"/>
      <c r="AUL392" s="1"/>
      <c r="AUM392" s="1"/>
      <c r="AUN392" s="1"/>
      <c r="AUO392" s="1"/>
      <c r="AUP392" s="1"/>
      <c r="AUQ392" s="1"/>
      <c r="AUR392" s="1"/>
      <c r="AUS392" s="1"/>
      <c r="AUT392" s="1"/>
      <c r="AUU392" s="1"/>
      <c r="AUV392" s="1"/>
      <c r="AUW392" s="1"/>
      <c r="AUX392" s="1"/>
      <c r="AUY392" s="1"/>
      <c r="AUZ392" s="1"/>
      <c r="AVA392" s="1"/>
      <c r="AVB392" s="1"/>
      <c r="AVC392" s="1"/>
      <c r="AVD392" s="1"/>
      <c r="AVE392" s="1"/>
      <c r="AVF392" s="1"/>
      <c r="AVG392" s="1"/>
      <c r="AVH392" s="1"/>
      <c r="AVI392" s="1"/>
      <c r="AVJ392" s="1"/>
      <c r="AVK392" s="1"/>
      <c r="AVL392" s="1"/>
      <c r="AVM392" s="1"/>
      <c r="AVN392" s="1"/>
      <c r="AVO392" s="1"/>
      <c r="AVP392" s="1"/>
      <c r="AVQ392" s="1"/>
      <c r="AVR392" s="1"/>
      <c r="AVS392" s="1"/>
      <c r="AVT392" s="1"/>
      <c r="AVU392" s="1"/>
      <c r="AVV392" s="1"/>
      <c r="AVW392" s="1"/>
      <c r="AVX392" s="1"/>
      <c r="AVY392" s="1"/>
      <c r="AVZ392" s="1"/>
      <c r="AWA392" s="1"/>
      <c r="AWB392" s="1"/>
      <c r="AWC392" s="1"/>
      <c r="AWD392" s="1"/>
      <c r="AWE392" s="1"/>
      <c r="AWF392" s="1"/>
      <c r="AWG392" s="1"/>
      <c r="AWH392" s="1"/>
      <c r="AWI392" s="1"/>
      <c r="AWJ392" s="1"/>
      <c r="AWK392" s="1"/>
      <c r="AWL392" s="1"/>
      <c r="AWM392" s="1"/>
      <c r="AWN392" s="1"/>
      <c r="AWO392" s="1"/>
      <c r="AWP392" s="1"/>
      <c r="AWQ392" s="1"/>
      <c r="AWR392" s="1"/>
      <c r="AWS392" s="1"/>
      <c r="AWT392" s="1"/>
      <c r="AWU392" s="1"/>
      <c r="AWV392" s="1"/>
      <c r="AWW392" s="1"/>
      <c r="AWX392" s="1"/>
      <c r="AWY392" s="1"/>
      <c r="AWZ392" s="1"/>
      <c r="AXA392" s="1"/>
      <c r="AXB392" s="1"/>
      <c r="AXC392" s="1"/>
      <c r="AXD392" s="1"/>
      <c r="AXE392" s="1"/>
      <c r="AXF392" s="1"/>
      <c r="AXG392" s="1"/>
      <c r="AXH392" s="1"/>
      <c r="AXI392" s="1"/>
      <c r="AXJ392" s="1"/>
      <c r="AXK392" s="1"/>
      <c r="AXL392" s="1"/>
      <c r="AXM392" s="1"/>
      <c r="AXN392" s="1"/>
      <c r="AXO392" s="1"/>
      <c r="AXP392" s="1"/>
      <c r="AXQ392" s="1"/>
      <c r="AXR392" s="1"/>
      <c r="AXS392" s="1"/>
      <c r="AXT392" s="1"/>
      <c r="AXU392" s="1"/>
      <c r="AXV392" s="1"/>
      <c r="AXW392" s="1"/>
      <c r="AXX392" s="1"/>
      <c r="AXY392" s="1"/>
      <c r="AXZ392" s="1"/>
      <c r="AYA392" s="1"/>
      <c r="AYB392" s="1"/>
      <c r="AYC392" s="1"/>
      <c r="AYD392" s="1"/>
      <c r="AYE392" s="1"/>
      <c r="AYF392" s="1"/>
      <c r="AYG392" s="1"/>
      <c r="AYH392" s="1"/>
      <c r="AYI392" s="1"/>
      <c r="AYJ392" s="1"/>
      <c r="AYK392" s="1"/>
      <c r="AYL392" s="1"/>
      <c r="AYM392" s="1"/>
      <c r="AYN392" s="1"/>
      <c r="AYO392" s="1"/>
      <c r="AYP392" s="1"/>
      <c r="AYQ392" s="1"/>
      <c r="AYR392" s="1"/>
      <c r="AYS392" s="1"/>
      <c r="AYT392" s="1"/>
      <c r="AYU392" s="1"/>
      <c r="AYV392" s="1"/>
      <c r="AYW392" s="1"/>
      <c r="AYX392" s="1"/>
      <c r="AYY392" s="1"/>
      <c r="AYZ392" s="1"/>
      <c r="AZA392" s="1"/>
      <c r="AZB392" s="1"/>
      <c r="AZC392" s="1"/>
      <c r="AZD392" s="1"/>
      <c r="AZE392" s="1"/>
      <c r="AZF392" s="1"/>
      <c r="AZG392" s="1"/>
      <c r="AZH392" s="1"/>
      <c r="AZI392" s="1"/>
      <c r="AZJ392" s="1"/>
      <c r="AZK392" s="1"/>
      <c r="AZL392" s="1"/>
      <c r="AZM392" s="1"/>
      <c r="AZN392" s="1"/>
      <c r="AZO392" s="1"/>
      <c r="AZP392" s="1"/>
      <c r="AZQ392" s="1"/>
      <c r="AZR392" s="1"/>
      <c r="AZS392" s="1"/>
      <c r="AZT392" s="1"/>
      <c r="AZU392" s="1"/>
      <c r="AZV392" s="1"/>
      <c r="AZW392" s="1"/>
      <c r="AZX392" s="1"/>
      <c r="AZY392" s="1"/>
      <c r="AZZ392" s="1"/>
      <c r="BAA392" s="1"/>
      <c r="BAB392" s="1"/>
      <c r="BAC392" s="1"/>
      <c r="BAD392" s="1"/>
      <c r="BAE392" s="1"/>
      <c r="BAF392" s="1"/>
      <c r="BAG392" s="1"/>
      <c r="BAH392" s="1"/>
      <c r="BAI392" s="1"/>
      <c r="BAJ392" s="1"/>
      <c r="BAK392" s="1"/>
      <c r="BAL392" s="1"/>
      <c r="BAM392" s="1"/>
      <c r="BAN392" s="1"/>
      <c r="BAO392" s="1"/>
      <c r="BAP392" s="1"/>
      <c r="BAQ392" s="1"/>
      <c r="BAR392" s="1"/>
      <c r="BAS392" s="1"/>
      <c r="BAT392" s="1"/>
      <c r="BAU392" s="1"/>
      <c r="BAV392" s="1"/>
      <c r="BAW392" s="1"/>
      <c r="BAX392" s="1"/>
      <c r="BAY392" s="1"/>
      <c r="BAZ392" s="1"/>
      <c r="BBA392" s="1"/>
      <c r="BBB392" s="1"/>
      <c r="BBC392" s="1"/>
      <c r="BBD392" s="1"/>
      <c r="BBE392" s="1"/>
      <c r="BBF392" s="1"/>
      <c r="BBG392" s="1"/>
      <c r="BBH392" s="1"/>
      <c r="BBI392" s="1"/>
      <c r="BBJ392" s="1"/>
      <c r="BBK392" s="1"/>
      <c r="BBL392" s="1"/>
      <c r="BBM392" s="1"/>
      <c r="BBN392" s="1"/>
      <c r="BBO392" s="1"/>
      <c r="BBP392" s="1"/>
      <c r="BBQ392" s="1"/>
      <c r="BBR392" s="1"/>
      <c r="BBS392" s="1"/>
      <c r="BBT392" s="1"/>
      <c r="BBU392" s="1"/>
      <c r="BBV392" s="1"/>
      <c r="BBW392" s="1"/>
      <c r="BBX392" s="1"/>
      <c r="BBY392" s="1"/>
      <c r="BBZ392" s="1"/>
      <c r="BCA392" s="1"/>
      <c r="BCB392" s="1"/>
      <c r="BCC392" s="1"/>
      <c r="BCD392" s="1"/>
      <c r="BCE392" s="1"/>
      <c r="BCF392" s="1"/>
      <c r="BCG392" s="1"/>
      <c r="BCH392" s="1"/>
      <c r="BCI392" s="1"/>
      <c r="BCJ392" s="1"/>
      <c r="BCK392" s="1"/>
      <c r="BCL392" s="1"/>
      <c r="BCM392" s="1"/>
      <c r="BCN392" s="1"/>
      <c r="BCO392" s="1"/>
      <c r="BCP392" s="1"/>
      <c r="BCQ392" s="1"/>
      <c r="BCR392" s="1"/>
      <c r="BCS392" s="1"/>
      <c r="BCT392" s="1"/>
      <c r="BCU392" s="1"/>
      <c r="BCV392" s="1"/>
      <c r="BCW392" s="1"/>
      <c r="BCX392" s="1"/>
      <c r="BCY392" s="1"/>
      <c r="BCZ392" s="1"/>
      <c r="BDA392" s="1"/>
      <c r="BDB392" s="1"/>
      <c r="BDC392" s="1"/>
      <c r="BDD392" s="1"/>
      <c r="BDE392" s="1"/>
      <c r="BDF392" s="1"/>
      <c r="BDG392" s="1"/>
      <c r="BDH392" s="1"/>
      <c r="BDI392" s="1"/>
      <c r="BDJ392" s="1"/>
      <c r="BDK392" s="1"/>
      <c r="BDL392" s="1"/>
    </row>
    <row r="393" spans="1:1468" s="10" customFormat="1" x14ac:dyDescent="0.2">
      <c r="B393" s="10" t="s">
        <v>172</v>
      </c>
      <c r="C393" s="10">
        <v>25000</v>
      </c>
      <c r="E393" s="2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  <c r="RG393" s="1"/>
      <c r="RH393" s="1"/>
      <c r="RI393" s="1"/>
      <c r="RJ393" s="1"/>
      <c r="RK393" s="1"/>
      <c r="RL393" s="1"/>
      <c r="RM393" s="1"/>
      <c r="RN393" s="1"/>
      <c r="RO393" s="1"/>
      <c r="RP393" s="1"/>
      <c r="RQ393" s="1"/>
      <c r="RR393" s="1"/>
      <c r="RS393" s="1"/>
      <c r="RT393" s="1"/>
      <c r="RU393" s="1"/>
      <c r="RV393" s="1"/>
      <c r="RW393" s="1"/>
      <c r="RX393" s="1"/>
      <c r="RY393" s="1"/>
      <c r="RZ393" s="1"/>
      <c r="SA393" s="1"/>
      <c r="SB393" s="1"/>
      <c r="SC393" s="1"/>
      <c r="SD393" s="1"/>
      <c r="SE393" s="1"/>
      <c r="SF393" s="1"/>
      <c r="SG393" s="1"/>
      <c r="SH393" s="1"/>
      <c r="SI393" s="1"/>
      <c r="SJ393" s="1"/>
      <c r="SK393" s="1"/>
      <c r="SL393" s="1"/>
      <c r="SM393" s="1"/>
      <c r="SN393" s="1"/>
      <c r="SO393" s="1"/>
      <c r="SP393" s="1"/>
      <c r="SQ393" s="1"/>
      <c r="SR393" s="1"/>
      <c r="SS393" s="1"/>
      <c r="ST393" s="1"/>
      <c r="SU393" s="1"/>
      <c r="SV393" s="1"/>
      <c r="SW393" s="1"/>
      <c r="SX393" s="1"/>
      <c r="SY393" s="1"/>
      <c r="SZ393" s="1"/>
      <c r="TA393" s="1"/>
      <c r="TB393" s="1"/>
      <c r="TC393" s="1"/>
      <c r="TD393" s="1"/>
      <c r="TE393" s="1"/>
      <c r="TF393" s="1"/>
      <c r="TG393" s="1"/>
      <c r="TH393" s="1"/>
      <c r="TI393" s="1"/>
      <c r="TJ393" s="1"/>
      <c r="TK393" s="1"/>
      <c r="TL393" s="1"/>
      <c r="TM393" s="1"/>
      <c r="TN393" s="1"/>
      <c r="TO393" s="1"/>
      <c r="TP393" s="1"/>
      <c r="TQ393" s="1"/>
      <c r="TR393" s="1"/>
      <c r="TS393" s="1"/>
      <c r="TT393" s="1"/>
      <c r="TU393" s="1"/>
      <c r="TV393" s="1"/>
      <c r="TW393" s="1"/>
      <c r="TX393" s="1"/>
      <c r="TY393" s="1"/>
      <c r="TZ393" s="1"/>
      <c r="UA393" s="1"/>
      <c r="UB393" s="1"/>
      <c r="UC393" s="1"/>
      <c r="UD393" s="1"/>
      <c r="UE393" s="1"/>
      <c r="UF393" s="1"/>
      <c r="UG393" s="1"/>
      <c r="UH393" s="1"/>
      <c r="UI393" s="1"/>
      <c r="UJ393" s="1"/>
      <c r="UK393" s="1"/>
      <c r="UL393" s="1"/>
      <c r="UM393" s="1"/>
      <c r="UN393" s="1"/>
      <c r="UO393" s="1"/>
      <c r="UP393" s="1"/>
      <c r="UQ393" s="1"/>
      <c r="UR393" s="1"/>
      <c r="US393" s="1"/>
      <c r="UT393" s="1"/>
      <c r="UU393" s="1"/>
      <c r="UV393" s="1"/>
      <c r="UW393" s="1"/>
      <c r="UX393" s="1"/>
      <c r="UY393" s="1"/>
      <c r="UZ393" s="1"/>
      <c r="VA393" s="1"/>
      <c r="VB393" s="1"/>
      <c r="VC393" s="1"/>
      <c r="VD393" s="1"/>
      <c r="VE393" s="1"/>
      <c r="VF393" s="1"/>
      <c r="VG393" s="1"/>
      <c r="VH393" s="1"/>
      <c r="VI393" s="1"/>
      <c r="VJ393" s="1"/>
      <c r="VK393" s="1"/>
      <c r="VL393" s="1"/>
      <c r="VM393" s="1"/>
      <c r="VN393" s="1"/>
      <c r="VO393" s="1"/>
      <c r="VP393" s="1"/>
      <c r="VQ393" s="1"/>
      <c r="VR393" s="1"/>
      <c r="VS393" s="1"/>
      <c r="VT393" s="1"/>
      <c r="VU393" s="1"/>
      <c r="VV393" s="1"/>
      <c r="VW393" s="1"/>
      <c r="VX393" s="1"/>
      <c r="VY393" s="1"/>
      <c r="VZ393" s="1"/>
      <c r="WA393" s="1"/>
      <c r="WB393" s="1"/>
      <c r="WC393" s="1"/>
      <c r="WD393" s="1"/>
      <c r="WE393" s="1"/>
      <c r="WF393" s="1"/>
      <c r="WG393" s="1"/>
      <c r="WH393" s="1"/>
      <c r="WI393" s="1"/>
      <c r="WJ393" s="1"/>
      <c r="WK393" s="1"/>
      <c r="WL393" s="1"/>
      <c r="WM393" s="1"/>
      <c r="WN393" s="1"/>
      <c r="WO393" s="1"/>
      <c r="WP393" s="1"/>
      <c r="WQ393" s="1"/>
      <c r="WR393" s="1"/>
      <c r="WS393" s="1"/>
      <c r="WT393" s="1"/>
      <c r="WU393" s="1"/>
      <c r="WV393" s="1"/>
      <c r="WW393" s="1"/>
      <c r="WX393" s="1"/>
      <c r="WY393" s="1"/>
      <c r="WZ393" s="1"/>
      <c r="XA393" s="1"/>
      <c r="XB393" s="1"/>
      <c r="XC393" s="1"/>
      <c r="XD393" s="1"/>
      <c r="XE393" s="1"/>
      <c r="XF393" s="1"/>
      <c r="XG393" s="1"/>
      <c r="XH393" s="1"/>
      <c r="XI393" s="1"/>
      <c r="XJ393" s="1"/>
      <c r="XK393" s="1"/>
      <c r="XL393" s="1"/>
      <c r="XM393" s="1"/>
      <c r="XN393" s="1"/>
      <c r="XO393" s="1"/>
      <c r="XP393" s="1"/>
      <c r="XQ393" s="1"/>
      <c r="XR393" s="1"/>
      <c r="XS393" s="1"/>
      <c r="XT393" s="1"/>
      <c r="XU393" s="1"/>
      <c r="XV393" s="1"/>
      <c r="XW393" s="1"/>
      <c r="XX393" s="1"/>
      <c r="XY393" s="1"/>
      <c r="XZ393" s="1"/>
      <c r="YA393" s="1"/>
      <c r="YB393" s="1"/>
      <c r="YC393" s="1"/>
      <c r="YD393" s="1"/>
      <c r="YE393" s="1"/>
      <c r="YF393" s="1"/>
      <c r="YG393" s="1"/>
      <c r="YH393" s="1"/>
      <c r="YI393" s="1"/>
      <c r="YJ393" s="1"/>
      <c r="YK393" s="1"/>
      <c r="YL393" s="1"/>
      <c r="YM393" s="1"/>
      <c r="YN393" s="1"/>
      <c r="YO393" s="1"/>
      <c r="YP393" s="1"/>
      <c r="YQ393" s="1"/>
      <c r="YR393" s="1"/>
      <c r="YS393" s="1"/>
      <c r="YT393" s="1"/>
      <c r="YU393" s="1"/>
      <c r="YV393" s="1"/>
      <c r="YW393" s="1"/>
      <c r="YX393" s="1"/>
      <c r="YY393" s="1"/>
      <c r="YZ393" s="1"/>
      <c r="ZA393" s="1"/>
      <c r="ZB393" s="1"/>
      <c r="ZC393" s="1"/>
      <c r="ZD393" s="1"/>
      <c r="ZE393" s="1"/>
      <c r="ZF393" s="1"/>
      <c r="ZG393" s="1"/>
      <c r="ZH393" s="1"/>
      <c r="ZI393" s="1"/>
      <c r="ZJ393" s="1"/>
      <c r="ZK393" s="1"/>
      <c r="ZL393" s="1"/>
      <c r="ZM393" s="1"/>
      <c r="ZN393" s="1"/>
      <c r="ZO393" s="1"/>
      <c r="ZP393" s="1"/>
      <c r="ZQ393" s="1"/>
      <c r="ZR393" s="1"/>
      <c r="ZS393" s="1"/>
      <c r="ZT393" s="1"/>
      <c r="ZU393" s="1"/>
      <c r="ZV393" s="1"/>
      <c r="ZW393" s="1"/>
      <c r="ZX393" s="1"/>
      <c r="ZY393" s="1"/>
      <c r="ZZ393" s="1"/>
      <c r="AAA393" s="1"/>
      <c r="AAB393" s="1"/>
      <c r="AAC393" s="1"/>
      <c r="AAD393" s="1"/>
      <c r="AAE393" s="1"/>
      <c r="AAF393" s="1"/>
      <c r="AAG393" s="1"/>
      <c r="AAH393" s="1"/>
      <c r="AAI393" s="1"/>
      <c r="AAJ393" s="1"/>
      <c r="AAK393" s="1"/>
      <c r="AAL393" s="1"/>
      <c r="AAM393" s="1"/>
      <c r="AAN393" s="1"/>
      <c r="AAO393" s="1"/>
      <c r="AAP393" s="1"/>
      <c r="AAQ393" s="1"/>
      <c r="AAR393" s="1"/>
      <c r="AAS393" s="1"/>
      <c r="AAT393" s="1"/>
      <c r="AAU393" s="1"/>
      <c r="AAV393" s="1"/>
      <c r="AAW393" s="1"/>
      <c r="AAX393" s="1"/>
      <c r="AAY393" s="1"/>
      <c r="AAZ393" s="1"/>
      <c r="ABA393" s="1"/>
      <c r="ABB393" s="1"/>
      <c r="ABC393" s="1"/>
      <c r="ABD393" s="1"/>
      <c r="ABE393" s="1"/>
      <c r="ABF393" s="1"/>
      <c r="ABG393" s="1"/>
      <c r="ABH393" s="1"/>
      <c r="ABI393" s="1"/>
      <c r="ABJ393" s="1"/>
      <c r="ABK393" s="1"/>
      <c r="ABL393" s="1"/>
      <c r="ABM393" s="1"/>
      <c r="ABN393" s="1"/>
      <c r="ABO393" s="1"/>
      <c r="ABP393" s="1"/>
      <c r="ABQ393" s="1"/>
      <c r="ABR393" s="1"/>
      <c r="ABS393" s="1"/>
      <c r="ABT393" s="1"/>
      <c r="ABU393" s="1"/>
      <c r="ABV393" s="1"/>
      <c r="ABW393" s="1"/>
      <c r="ABX393" s="1"/>
      <c r="ABY393" s="1"/>
      <c r="ABZ393" s="1"/>
      <c r="ACA393" s="1"/>
      <c r="ACB393" s="1"/>
      <c r="ACC393" s="1"/>
      <c r="ACD393" s="1"/>
      <c r="ACE393" s="1"/>
      <c r="ACF393" s="1"/>
      <c r="ACG393" s="1"/>
      <c r="ACH393" s="1"/>
      <c r="ACI393" s="1"/>
      <c r="ACJ393" s="1"/>
      <c r="ACK393" s="1"/>
      <c r="ACL393" s="1"/>
      <c r="ACM393" s="1"/>
      <c r="ACN393" s="1"/>
      <c r="ACO393" s="1"/>
      <c r="ACP393" s="1"/>
      <c r="ACQ393" s="1"/>
      <c r="ACR393" s="1"/>
      <c r="ACS393" s="1"/>
      <c r="ACT393" s="1"/>
      <c r="ACU393" s="1"/>
      <c r="ACV393" s="1"/>
      <c r="ACW393" s="1"/>
      <c r="ACX393" s="1"/>
      <c r="ACY393" s="1"/>
      <c r="ACZ393" s="1"/>
      <c r="ADA393" s="1"/>
      <c r="ADB393" s="1"/>
      <c r="ADC393" s="1"/>
      <c r="ADD393" s="1"/>
      <c r="ADE393" s="1"/>
      <c r="ADF393" s="1"/>
      <c r="ADG393" s="1"/>
      <c r="ADH393" s="1"/>
      <c r="ADI393" s="1"/>
      <c r="ADJ393" s="1"/>
      <c r="ADK393" s="1"/>
      <c r="ADL393" s="1"/>
      <c r="ADM393" s="1"/>
      <c r="ADN393" s="1"/>
      <c r="ADO393" s="1"/>
      <c r="ADP393" s="1"/>
      <c r="ADQ393" s="1"/>
      <c r="ADR393" s="1"/>
      <c r="ADS393" s="1"/>
      <c r="ADT393" s="1"/>
      <c r="ADU393" s="1"/>
      <c r="ADV393" s="1"/>
      <c r="ADW393" s="1"/>
      <c r="ADX393" s="1"/>
      <c r="ADY393" s="1"/>
      <c r="ADZ393" s="1"/>
      <c r="AEA393" s="1"/>
      <c r="AEB393" s="1"/>
      <c r="AEC393" s="1"/>
      <c r="AED393" s="1"/>
      <c r="AEE393" s="1"/>
      <c r="AEF393" s="1"/>
      <c r="AEG393" s="1"/>
      <c r="AEH393" s="1"/>
      <c r="AEI393" s="1"/>
      <c r="AEJ393" s="1"/>
      <c r="AEK393" s="1"/>
      <c r="AEL393" s="1"/>
      <c r="AEM393" s="1"/>
      <c r="AEN393" s="1"/>
      <c r="AEO393" s="1"/>
      <c r="AEP393" s="1"/>
      <c r="AEQ393" s="1"/>
      <c r="AER393" s="1"/>
      <c r="AES393" s="1"/>
      <c r="AET393" s="1"/>
      <c r="AEU393" s="1"/>
      <c r="AEV393" s="1"/>
      <c r="AEW393" s="1"/>
      <c r="AEX393" s="1"/>
      <c r="AEY393" s="1"/>
      <c r="AEZ393" s="1"/>
      <c r="AFA393" s="1"/>
      <c r="AFB393" s="1"/>
      <c r="AFC393" s="1"/>
      <c r="AFD393" s="1"/>
      <c r="AFE393" s="1"/>
      <c r="AFF393" s="1"/>
      <c r="AFG393" s="1"/>
      <c r="AFH393" s="1"/>
      <c r="AFI393" s="1"/>
      <c r="AFJ393" s="1"/>
      <c r="AFK393" s="1"/>
      <c r="AFL393" s="1"/>
      <c r="AFM393" s="1"/>
      <c r="AFN393" s="1"/>
      <c r="AFO393" s="1"/>
      <c r="AFP393" s="1"/>
      <c r="AFQ393" s="1"/>
      <c r="AFR393" s="1"/>
      <c r="AFS393" s="1"/>
      <c r="AFT393" s="1"/>
      <c r="AFU393" s="1"/>
      <c r="AFV393" s="1"/>
      <c r="AFW393" s="1"/>
      <c r="AFX393" s="1"/>
      <c r="AFY393" s="1"/>
      <c r="AFZ393" s="1"/>
      <c r="AGA393" s="1"/>
      <c r="AGB393" s="1"/>
      <c r="AGC393" s="1"/>
      <c r="AGD393" s="1"/>
      <c r="AGE393" s="1"/>
      <c r="AGF393" s="1"/>
      <c r="AGG393" s="1"/>
      <c r="AGH393" s="1"/>
      <c r="AGI393" s="1"/>
      <c r="AGJ393" s="1"/>
      <c r="AGK393" s="1"/>
      <c r="AGL393" s="1"/>
      <c r="AGM393" s="1"/>
      <c r="AGN393" s="1"/>
      <c r="AGO393" s="1"/>
      <c r="AGP393" s="1"/>
      <c r="AGQ393" s="1"/>
      <c r="AGR393" s="1"/>
      <c r="AGS393" s="1"/>
      <c r="AGT393" s="1"/>
      <c r="AGU393" s="1"/>
      <c r="AGV393" s="1"/>
      <c r="AGW393" s="1"/>
      <c r="AGX393" s="1"/>
      <c r="AGY393" s="1"/>
      <c r="AGZ393" s="1"/>
      <c r="AHA393" s="1"/>
      <c r="AHB393" s="1"/>
      <c r="AHC393" s="1"/>
      <c r="AHD393" s="1"/>
      <c r="AHE393" s="1"/>
      <c r="AHF393" s="1"/>
      <c r="AHG393" s="1"/>
      <c r="AHH393" s="1"/>
      <c r="AHI393" s="1"/>
      <c r="AHJ393" s="1"/>
      <c r="AHK393" s="1"/>
      <c r="AHL393" s="1"/>
      <c r="AHM393" s="1"/>
      <c r="AHN393" s="1"/>
      <c r="AHO393" s="1"/>
      <c r="AHP393" s="1"/>
      <c r="AHQ393" s="1"/>
      <c r="AHR393" s="1"/>
      <c r="AHS393" s="1"/>
      <c r="AHT393" s="1"/>
      <c r="AHU393" s="1"/>
      <c r="AHV393" s="1"/>
      <c r="AHW393" s="1"/>
      <c r="AHX393" s="1"/>
      <c r="AHY393" s="1"/>
      <c r="AHZ393" s="1"/>
      <c r="AIA393" s="1"/>
      <c r="AIB393" s="1"/>
      <c r="AIC393" s="1"/>
      <c r="AID393" s="1"/>
      <c r="AIE393" s="1"/>
      <c r="AIF393" s="1"/>
      <c r="AIG393" s="1"/>
      <c r="AIH393" s="1"/>
      <c r="AII393" s="1"/>
      <c r="AIJ393" s="1"/>
      <c r="AIK393" s="1"/>
      <c r="AIL393" s="1"/>
      <c r="AIM393" s="1"/>
      <c r="AIN393" s="1"/>
      <c r="AIO393" s="1"/>
      <c r="AIP393" s="1"/>
      <c r="AIQ393" s="1"/>
      <c r="AIR393" s="1"/>
      <c r="AIS393" s="1"/>
      <c r="AIT393" s="1"/>
      <c r="AIU393" s="1"/>
      <c r="AIV393" s="1"/>
      <c r="AIW393" s="1"/>
      <c r="AIX393" s="1"/>
      <c r="AIY393" s="1"/>
      <c r="AIZ393" s="1"/>
      <c r="AJA393" s="1"/>
      <c r="AJB393" s="1"/>
      <c r="AJC393" s="1"/>
      <c r="AJD393" s="1"/>
      <c r="AJE393" s="1"/>
      <c r="AJF393" s="1"/>
      <c r="AJG393" s="1"/>
      <c r="AJH393" s="1"/>
      <c r="AJI393" s="1"/>
      <c r="AJJ393" s="1"/>
      <c r="AJK393" s="1"/>
      <c r="AJL393" s="1"/>
      <c r="AJM393" s="1"/>
      <c r="AJN393" s="1"/>
      <c r="AJO393" s="1"/>
      <c r="AJP393" s="1"/>
      <c r="AJQ393" s="1"/>
      <c r="AJR393" s="1"/>
      <c r="AJS393" s="1"/>
      <c r="AJT393" s="1"/>
      <c r="AJU393" s="1"/>
      <c r="AJV393" s="1"/>
      <c r="AJW393" s="1"/>
      <c r="AJX393" s="1"/>
      <c r="AJY393" s="1"/>
      <c r="AJZ393" s="1"/>
      <c r="AKA393" s="1"/>
      <c r="AKB393" s="1"/>
      <c r="AKC393" s="1"/>
      <c r="AKD393" s="1"/>
      <c r="AKE393" s="1"/>
      <c r="AKF393" s="1"/>
      <c r="AKG393" s="1"/>
      <c r="AKH393" s="1"/>
      <c r="AKI393" s="1"/>
      <c r="AKJ393" s="1"/>
      <c r="AKK393" s="1"/>
      <c r="AKL393" s="1"/>
      <c r="AKM393" s="1"/>
      <c r="AKN393" s="1"/>
      <c r="AKO393" s="1"/>
      <c r="AKP393" s="1"/>
      <c r="AKQ393" s="1"/>
      <c r="AKR393" s="1"/>
      <c r="AKS393" s="1"/>
      <c r="AKT393" s="1"/>
      <c r="AKU393" s="1"/>
      <c r="AKV393" s="1"/>
      <c r="AKW393" s="1"/>
      <c r="AKX393" s="1"/>
      <c r="AKY393" s="1"/>
      <c r="AKZ393" s="1"/>
      <c r="ALA393" s="1"/>
      <c r="ALB393" s="1"/>
      <c r="ALC393" s="1"/>
      <c r="ALD393" s="1"/>
      <c r="ALE393" s="1"/>
      <c r="ALF393" s="1"/>
      <c r="ALG393" s="1"/>
      <c r="ALH393" s="1"/>
      <c r="ALI393" s="1"/>
      <c r="ALJ393" s="1"/>
      <c r="ALK393" s="1"/>
      <c r="ALL393" s="1"/>
      <c r="ALM393" s="1"/>
      <c r="ALN393" s="1"/>
      <c r="ALO393" s="1"/>
      <c r="ALP393" s="1"/>
      <c r="ALQ393" s="1"/>
      <c r="ALR393" s="1"/>
      <c r="ALS393" s="1"/>
      <c r="ALT393" s="1"/>
      <c r="ALU393" s="1"/>
      <c r="ALV393" s="1"/>
      <c r="ALW393" s="1"/>
      <c r="ALX393" s="1"/>
      <c r="ALY393" s="1"/>
      <c r="ALZ393" s="1"/>
      <c r="AMA393" s="1"/>
      <c r="AMB393" s="1"/>
      <c r="AMC393" s="1"/>
      <c r="AMD393" s="1"/>
      <c r="AME393" s="1"/>
      <c r="AMF393" s="1"/>
      <c r="AMG393" s="1"/>
      <c r="AMH393" s="1"/>
      <c r="AMI393" s="1"/>
      <c r="AMJ393" s="1"/>
      <c r="AMK393" s="1"/>
      <c r="AML393" s="1"/>
      <c r="AMM393" s="1"/>
      <c r="AMN393" s="1"/>
      <c r="AMO393" s="1"/>
      <c r="AMP393" s="1"/>
      <c r="AMQ393" s="1"/>
      <c r="AMR393" s="1"/>
      <c r="AMS393" s="1"/>
      <c r="AMT393" s="1"/>
      <c r="AMU393" s="1"/>
      <c r="AMV393" s="1"/>
      <c r="AMW393" s="1"/>
      <c r="AMX393" s="1"/>
      <c r="AMY393" s="1"/>
      <c r="AMZ393" s="1"/>
      <c r="ANA393" s="1"/>
      <c r="ANB393" s="1"/>
      <c r="ANC393" s="1"/>
      <c r="AND393" s="1"/>
      <c r="ANE393" s="1"/>
      <c r="ANF393" s="1"/>
      <c r="ANG393" s="1"/>
      <c r="ANH393" s="1"/>
      <c r="ANI393" s="1"/>
      <c r="ANJ393" s="1"/>
      <c r="ANK393" s="1"/>
      <c r="ANL393" s="1"/>
      <c r="ANM393" s="1"/>
      <c r="ANN393" s="1"/>
      <c r="ANO393" s="1"/>
      <c r="ANP393" s="1"/>
      <c r="ANQ393" s="1"/>
      <c r="ANR393" s="1"/>
      <c r="ANS393" s="1"/>
      <c r="ANT393" s="1"/>
      <c r="ANU393" s="1"/>
      <c r="ANV393" s="1"/>
      <c r="ANW393" s="1"/>
      <c r="ANX393" s="1"/>
      <c r="ANY393" s="1"/>
      <c r="ANZ393" s="1"/>
      <c r="AOA393" s="1"/>
      <c r="AOB393" s="1"/>
      <c r="AOC393" s="1"/>
      <c r="AOD393" s="1"/>
      <c r="AOE393" s="1"/>
      <c r="AOF393" s="1"/>
      <c r="AOG393" s="1"/>
      <c r="AOH393" s="1"/>
      <c r="AOI393" s="1"/>
      <c r="AOJ393" s="1"/>
      <c r="AOK393" s="1"/>
      <c r="AOL393" s="1"/>
      <c r="AOM393" s="1"/>
      <c r="AON393" s="1"/>
      <c r="AOO393" s="1"/>
      <c r="AOP393" s="1"/>
      <c r="AOQ393" s="1"/>
      <c r="AOR393" s="1"/>
      <c r="AOS393" s="1"/>
      <c r="AOT393" s="1"/>
      <c r="AOU393" s="1"/>
      <c r="AOV393" s="1"/>
      <c r="AOW393" s="1"/>
      <c r="AOX393" s="1"/>
      <c r="AOY393" s="1"/>
      <c r="AOZ393" s="1"/>
      <c r="APA393" s="1"/>
      <c r="APB393" s="1"/>
      <c r="APC393" s="1"/>
      <c r="APD393" s="1"/>
      <c r="APE393" s="1"/>
      <c r="APF393" s="1"/>
      <c r="APG393" s="1"/>
      <c r="APH393" s="1"/>
      <c r="API393" s="1"/>
      <c r="APJ393" s="1"/>
      <c r="APK393" s="1"/>
      <c r="APL393" s="1"/>
      <c r="APM393" s="1"/>
      <c r="APN393" s="1"/>
      <c r="APO393" s="1"/>
      <c r="APP393" s="1"/>
      <c r="APQ393" s="1"/>
      <c r="APR393" s="1"/>
      <c r="APS393" s="1"/>
      <c r="APT393" s="1"/>
      <c r="APU393" s="1"/>
      <c r="APV393" s="1"/>
      <c r="APW393" s="1"/>
      <c r="APX393" s="1"/>
      <c r="APY393" s="1"/>
      <c r="APZ393" s="1"/>
      <c r="AQA393" s="1"/>
      <c r="AQB393" s="1"/>
      <c r="AQC393" s="1"/>
      <c r="AQD393" s="1"/>
      <c r="AQE393" s="1"/>
      <c r="AQF393" s="1"/>
      <c r="AQG393" s="1"/>
      <c r="AQH393" s="1"/>
      <c r="AQI393" s="1"/>
      <c r="AQJ393" s="1"/>
      <c r="AQK393" s="1"/>
      <c r="AQL393" s="1"/>
      <c r="AQM393" s="1"/>
      <c r="AQN393" s="1"/>
      <c r="AQO393" s="1"/>
      <c r="AQP393" s="1"/>
      <c r="AQQ393" s="1"/>
      <c r="AQR393" s="1"/>
      <c r="AQS393" s="1"/>
      <c r="AQT393" s="1"/>
      <c r="AQU393" s="1"/>
      <c r="AQV393" s="1"/>
      <c r="AQW393" s="1"/>
      <c r="AQX393" s="1"/>
      <c r="AQY393" s="1"/>
      <c r="AQZ393" s="1"/>
      <c r="ARA393" s="1"/>
      <c r="ARB393" s="1"/>
      <c r="ARC393" s="1"/>
      <c r="ARD393" s="1"/>
      <c r="ARE393" s="1"/>
      <c r="ARF393" s="1"/>
      <c r="ARG393" s="1"/>
      <c r="ARH393" s="1"/>
      <c r="ARI393" s="1"/>
      <c r="ARJ393" s="1"/>
      <c r="ARK393" s="1"/>
      <c r="ARL393" s="1"/>
      <c r="ARM393" s="1"/>
      <c r="ARN393" s="1"/>
      <c r="ARO393" s="1"/>
      <c r="ARP393" s="1"/>
      <c r="ARQ393" s="1"/>
      <c r="ARR393" s="1"/>
      <c r="ARS393" s="1"/>
      <c r="ART393" s="1"/>
      <c r="ARU393" s="1"/>
      <c r="ARV393" s="1"/>
      <c r="ARW393" s="1"/>
      <c r="ARX393" s="1"/>
      <c r="ARY393" s="1"/>
      <c r="ARZ393" s="1"/>
      <c r="ASA393" s="1"/>
      <c r="ASB393" s="1"/>
      <c r="ASC393" s="1"/>
      <c r="ASD393" s="1"/>
      <c r="ASE393" s="1"/>
      <c r="ASF393" s="1"/>
      <c r="ASG393" s="1"/>
      <c r="ASH393" s="1"/>
      <c r="ASI393" s="1"/>
      <c r="ASJ393" s="1"/>
      <c r="ASK393" s="1"/>
      <c r="ASL393" s="1"/>
      <c r="ASM393" s="1"/>
      <c r="ASN393" s="1"/>
      <c r="ASO393" s="1"/>
      <c r="ASP393" s="1"/>
      <c r="ASQ393" s="1"/>
      <c r="ASR393" s="1"/>
      <c r="ASS393" s="1"/>
      <c r="AST393" s="1"/>
      <c r="ASU393" s="1"/>
      <c r="ASV393" s="1"/>
      <c r="ASW393" s="1"/>
      <c r="ASX393" s="1"/>
      <c r="ASY393" s="1"/>
      <c r="ASZ393" s="1"/>
      <c r="ATA393" s="1"/>
      <c r="ATB393" s="1"/>
      <c r="ATC393" s="1"/>
      <c r="ATD393" s="1"/>
      <c r="ATE393" s="1"/>
      <c r="ATF393" s="1"/>
      <c r="ATG393" s="1"/>
      <c r="ATH393" s="1"/>
      <c r="ATI393" s="1"/>
      <c r="ATJ393" s="1"/>
      <c r="ATK393" s="1"/>
      <c r="ATL393" s="1"/>
      <c r="ATM393" s="1"/>
      <c r="ATN393" s="1"/>
      <c r="ATO393" s="1"/>
      <c r="ATP393" s="1"/>
      <c r="ATQ393" s="1"/>
      <c r="ATR393" s="1"/>
      <c r="ATS393" s="1"/>
      <c r="ATT393" s="1"/>
      <c r="ATU393" s="1"/>
      <c r="ATV393" s="1"/>
      <c r="ATW393" s="1"/>
      <c r="ATX393" s="1"/>
      <c r="ATY393" s="1"/>
      <c r="ATZ393" s="1"/>
      <c r="AUA393" s="1"/>
      <c r="AUB393" s="1"/>
      <c r="AUC393" s="1"/>
      <c r="AUD393" s="1"/>
      <c r="AUE393" s="1"/>
      <c r="AUF393" s="1"/>
      <c r="AUG393" s="1"/>
      <c r="AUH393" s="1"/>
      <c r="AUI393" s="1"/>
      <c r="AUJ393" s="1"/>
      <c r="AUK393" s="1"/>
      <c r="AUL393" s="1"/>
      <c r="AUM393" s="1"/>
      <c r="AUN393" s="1"/>
      <c r="AUO393" s="1"/>
      <c r="AUP393" s="1"/>
      <c r="AUQ393" s="1"/>
      <c r="AUR393" s="1"/>
      <c r="AUS393" s="1"/>
      <c r="AUT393" s="1"/>
      <c r="AUU393" s="1"/>
      <c r="AUV393" s="1"/>
      <c r="AUW393" s="1"/>
      <c r="AUX393" s="1"/>
      <c r="AUY393" s="1"/>
      <c r="AUZ393" s="1"/>
      <c r="AVA393" s="1"/>
      <c r="AVB393" s="1"/>
      <c r="AVC393" s="1"/>
      <c r="AVD393" s="1"/>
      <c r="AVE393" s="1"/>
      <c r="AVF393" s="1"/>
      <c r="AVG393" s="1"/>
      <c r="AVH393" s="1"/>
      <c r="AVI393" s="1"/>
      <c r="AVJ393" s="1"/>
      <c r="AVK393" s="1"/>
      <c r="AVL393" s="1"/>
      <c r="AVM393" s="1"/>
      <c r="AVN393" s="1"/>
      <c r="AVO393" s="1"/>
      <c r="AVP393" s="1"/>
      <c r="AVQ393" s="1"/>
      <c r="AVR393" s="1"/>
      <c r="AVS393" s="1"/>
      <c r="AVT393" s="1"/>
      <c r="AVU393" s="1"/>
      <c r="AVV393" s="1"/>
      <c r="AVW393" s="1"/>
      <c r="AVX393" s="1"/>
      <c r="AVY393" s="1"/>
      <c r="AVZ393" s="1"/>
      <c r="AWA393" s="1"/>
      <c r="AWB393" s="1"/>
      <c r="AWC393" s="1"/>
      <c r="AWD393" s="1"/>
      <c r="AWE393" s="1"/>
      <c r="AWF393" s="1"/>
      <c r="AWG393" s="1"/>
      <c r="AWH393" s="1"/>
      <c r="AWI393" s="1"/>
      <c r="AWJ393" s="1"/>
      <c r="AWK393" s="1"/>
      <c r="AWL393" s="1"/>
      <c r="AWM393" s="1"/>
      <c r="AWN393" s="1"/>
      <c r="AWO393" s="1"/>
      <c r="AWP393" s="1"/>
      <c r="AWQ393" s="1"/>
      <c r="AWR393" s="1"/>
      <c r="AWS393" s="1"/>
      <c r="AWT393" s="1"/>
      <c r="AWU393" s="1"/>
      <c r="AWV393" s="1"/>
      <c r="AWW393" s="1"/>
      <c r="AWX393" s="1"/>
      <c r="AWY393" s="1"/>
      <c r="AWZ393" s="1"/>
      <c r="AXA393" s="1"/>
      <c r="AXB393" s="1"/>
      <c r="AXC393" s="1"/>
      <c r="AXD393" s="1"/>
      <c r="AXE393" s="1"/>
      <c r="AXF393" s="1"/>
      <c r="AXG393" s="1"/>
      <c r="AXH393" s="1"/>
      <c r="AXI393" s="1"/>
      <c r="AXJ393" s="1"/>
      <c r="AXK393" s="1"/>
      <c r="AXL393" s="1"/>
      <c r="AXM393" s="1"/>
      <c r="AXN393" s="1"/>
      <c r="AXO393" s="1"/>
      <c r="AXP393" s="1"/>
      <c r="AXQ393" s="1"/>
      <c r="AXR393" s="1"/>
      <c r="AXS393" s="1"/>
      <c r="AXT393" s="1"/>
      <c r="AXU393" s="1"/>
      <c r="AXV393" s="1"/>
      <c r="AXW393" s="1"/>
      <c r="AXX393" s="1"/>
      <c r="AXY393" s="1"/>
      <c r="AXZ393" s="1"/>
      <c r="AYA393" s="1"/>
      <c r="AYB393" s="1"/>
      <c r="AYC393" s="1"/>
      <c r="AYD393" s="1"/>
      <c r="AYE393" s="1"/>
      <c r="AYF393" s="1"/>
      <c r="AYG393" s="1"/>
      <c r="AYH393" s="1"/>
      <c r="AYI393" s="1"/>
      <c r="AYJ393" s="1"/>
      <c r="AYK393" s="1"/>
      <c r="AYL393" s="1"/>
      <c r="AYM393" s="1"/>
      <c r="AYN393" s="1"/>
      <c r="AYO393" s="1"/>
      <c r="AYP393" s="1"/>
      <c r="AYQ393" s="1"/>
      <c r="AYR393" s="1"/>
      <c r="AYS393" s="1"/>
      <c r="AYT393" s="1"/>
      <c r="AYU393" s="1"/>
      <c r="AYV393" s="1"/>
      <c r="AYW393" s="1"/>
      <c r="AYX393" s="1"/>
      <c r="AYY393" s="1"/>
      <c r="AYZ393" s="1"/>
      <c r="AZA393" s="1"/>
      <c r="AZB393" s="1"/>
      <c r="AZC393" s="1"/>
      <c r="AZD393" s="1"/>
      <c r="AZE393" s="1"/>
      <c r="AZF393" s="1"/>
      <c r="AZG393" s="1"/>
      <c r="AZH393" s="1"/>
      <c r="AZI393" s="1"/>
      <c r="AZJ393" s="1"/>
      <c r="AZK393" s="1"/>
      <c r="AZL393" s="1"/>
      <c r="AZM393" s="1"/>
      <c r="AZN393" s="1"/>
      <c r="AZO393" s="1"/>
      <c r="AZP393" s="1"/>
      <c r="AZQ393" s="1"/>
      <c r="AZR393" s="1"/>
      <c r="AZS393" s="1"/>
      <c r="AZT393" s="1"/>
      <c r="AZU393" s="1"/>
      <c r="AZV393" s="1"/>
      <c r="AZW393" s="1"/>
      <c r="AZX393" s="1"/>
      <c r="AZY393" s="1"/>
      <c r="AZZ393" s="1"/>
      <c r="BAA393" s="1"/>
      <c r="BAB393" s="1"/>
      <c r="BAC393" s="1"/>
      <c r="BAD393" s="1"/>
      <c r="BAE393" s="1"/>
      <c r="BAF393" s="1"/>
      <c r="BAG393" s="1"/>
      <c r="BAH393" s="1"/>
      <c r="BAI393" s="1"/>
      <c r="BAJ393" s="1"/>
      <c r="BAK393" s="1"/>
      <c r="BAL393" s="1"/>
      <c r="BAM393" s="1"/>
      <c r="BAN393" s="1"/>
      <c r="BAO393" s="1"/>
      <c r="BAP393" s="1"/>
      <c r="BAQ393" s="1"/>
      <c r="BAR393" s="1"/>
      <c r="BAS393" s="1"/>
      <c r="BAT393" s="1"/>
      <c r="BAU393" s="1"/>
      <c r="BAV393" s="1"/>
      <c r="BAW393" s="1"/>
      <c r="BAX393" s="1"/>
      <c r="BAY393" s="1"/>
      <c r="BAZ393" s="1"/>
      <c r="BBA393" s="1"/>
      <c r="BBB393" s="1"/>
      <c r="BBC393" s="1"/>
      <c r="BBD393" s="1"/>
      <c r="BBE393" s="1"/>
      <c r="BBF393" s="1"/>
      <c r="BBG393" s="1"/>
      <c r="BBH393" s="1"/>
      <c r="BBI393" s="1"/>
      <c r="BBJ393" s="1"/>
      <c r="BBK393" s="1"/>
      <c r="BBL393" s="1"/>
      <c r="BBM393" s="1"/>
      <c r="BBN393" s="1"/>
      <c r="BBO393" s="1"/>
      <c r="BBP393" s="1"/>
      <c r="BBQ393" s="1"/>
      <c r="BBR393" s="1"/>
      <c r="BBS393" s="1"/>
      <c r="BBT393" s="1"/>
      <c r="BBU393" s="1"/>
      <c r="BBV393" s="1"/>
      <c r="BBW393" s="1"/>
      <c r="BBX393" s="1"/>
      <c r="BBY393" s="1"/>
      <c r="BBZ393" s="1"/>
      <c r="BCA393" s="1"/>
      <c r="BCB393" s="1"/>
      <c r="BCC393" s="1"/>
      <c r="BCD393" s="1"/>
      <c r="BCE393" s="1"/>
      <c r="BCF393" s="1"/>
      <c r="BCG393" s="1"/>
      <c r="BCH393" s="1"/>
      <c r="BCI393" s="1"/>
      <c r="BCJ393" s="1"/>
      <c r="BCK393" s="1"/>
      <c r="BCL393" s="1"/>
      <c r="BCM393" s="1"/>
      <c r="BCN393" s="1"/>
      <c r="BCO393" s="1"/>
      <c r="BCP393" s="1"/>
      <c r="BCQ393" s="1"/>
      <c r="BCR393" s="1"/>
      <c r="BCS393" s="1"/>
      <c r="BCT393" s="1"/>
      <c r="BCU393" s="1"/>
      <c r="BCV393" s="1"/>
      <c r="BCW393" s="1"/>
      <c r="BCX393" s="1"/>
      <c r="BCY393" s="1"/>
      <c r="BCZ393" s="1"/>
      <c r="BDA393" s="1"/>
      <c r="BDB393" s="1"/>
      <c r="BDC393" s="1"/>
      <c r="BDD393" s="1"/>
      <c r="BDE393" s="1"/>
      <c r="BDF393" s="1"/>
      <c r="BDG393" s="1"/>
      <c r="BDH393" s="1"/>
      <c r="BDI393" s="1"/>
      <c r="BDJ393" s="1"/>
      <c r="BDK393" s="1"/>
      <c r="BDL393" s="1"/>
    </row>
    <row r="394" spans="1:1468" s="10" customFormat="1" ht="16" x14ac:dyDescent="0.2">
      <c r="B394" s="11" t="s">
        <v>470</v>
      </c>
      <c r="C394" s="10">
        <v>225000</v>
      </c>
      <c r="E394" s="2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  <c r="AFO394" s="1"/>
      <c r="AFP394" s="1"/>
      <c r="AFQ394" s="1"/>
      <c r="AFR394" s="1"/>
      <c r="AFS394" s="1"/>
      <c r="AFT394" s="1"/>
      <c r="AFU394" s="1"/>
      <c r="AFV394" s="1"/>
      <c r="AFW394" s="1"/>
      <c r="AFX394" s="1"/>
      <c r="AFY394" s="1"/>
      <c r="AFZ394" s="1"/>
      <c r="AGA394" s="1"/>
      <c r="AGB394" s="1"/>
      <c r="AGC394" s="1"/>
      <c r="AGD394" s="1"/>
      <c r="AGE394" s="1"/>
      <c r="AGF394" s="1"/>
      <c r="AGG394" s="1"/>
      <c r="AGH394" s="1"/>
      <c r="AGI394" s="1"/>
      <c r="AGJ394" s="1"/>
      <c r="AGK394" s="1"/>
      <c r="AGL394" s="1"/>
      <c r="AGM394" s="1"/>
      <c r="AGN394" s="1"/>
      <c r="AGO394" s="1"/>
      <c r="AGP394" s="1"/>
      <c r="AGQ394" s="1"/>
      <c r="AGR394" s="1"/>
      <c r="AGS394" s="1"/>
      <c r="AGT394" s="1"/>
      <c r="AGU394" s="1"/>
      <c r="AGV394" s="1"/>
      <c r="AGW394" s="1"/>
      <c r="AGX394" s="1"/>
      <c r="AGY394" s="1"/>
      <c r="AGZ394" s="1"/>
      <c r="AHA394" s="1"/>
      <c r="AHB394" s="1"/>
      <c r="AHC394" s="1"/>
      <c r="AHD394" s="1"/>
      <c r="AHE394" s="1"/>
      <c r="AHF394" s="1"/>
      <c r="AHG394" s="1"/>
      <c r="AHH394" s="1"/>
      <c r="AHI394" s="1"/>
      <c r="AHJ394" s="1"/>
      <c r="AHK394" s="1"/>
      <c r="AHL394" s="1"/>
      <c r="AHM394" s="1"/>
      <c r="AHN394" s="1"/>
      <c r="AHO394" s="1"/>
      <c r="AHP394" s="1"/>
      <c r="AHQ394" s="1"/>
      <c r="AHR394" s="1"/>
      <c r="AHS394" s="1"/>
      <c r="AHT394" s="1"/>
      <c r="AHU394" s="1"/>
      <c r="AHV394" s="1"/>
      <c r="AHW394" s="1"/>
      <c r="AHX394" s="1"/>
      <c r="AHY394" s="1"/>
      <c r="AHZ394" s="1"/>
      <c r="AIA394" s="1"/>
      <c r="AIB394" s="1"/>
      <c r="AIC394" s="1"/>
      <c r="AID394" s="1"/>
      <c r="AIE394" s="1"/>
      <c r="AIF394" s="1"/>
      <c r="AIG394" s="1"/>
      <c r="AIH394" s="1"/>
      <c r="AII394" s="1"/>
      <c r="AIJ394" s="1"/>
      <c r="AIK394" s="1"/>
      <c r="AIL394" s="1"/>
      <c r="AIM394" s="1"/>
      <c r="AIN394" s="1"/>
      <c r="AIO394" s="1"/>
      <c r="AIP394" s="1"/>
      <c r="AIQ394" s="1"/>
      <c r="AIR394" s="1"/>
      <c r="AIS394" s="1"/>
      <c r="AIT394" s="1"/>
      <c r="AIU394" s="1"/>
      <c r="AIV394" s="1"/>
      <c r="AIW394" s="1"/>
      <c r="AIX394" s="1"/>
      <c r="AIY394" s="1"/>
      <c r="AIZ394" s="1"/>
      <c r="AJA394" s="1"/>
      <c r="AJB394" s="1"/>
      <c r="AJC394" s="1"/>
      <c r="AJD394" s="1"/>
      <c r="AJE394" s="1"/>
      <c r="AJF394" s="1"/>
      <c r="AJG394" s="1"/>
      <c r="AJH394" s="1"/>
      <c r="AJI394" s="1"/>
      <c r="AJJ394" s="1"/>
      <c r="AJK394" s="1"/>
      <c r="AJL394" s="1"/>
      <c r="AJM394" s="1"/>
      <c r="AJN394" s="1"/>
      <c r="AJO394" s="1"/>
      <c r="AJP394" s="1"/>
      <c r="AJQ394" s="1"/>
      <c r="AJR394" s="1"/>
      <c r="AJS394" s="1"/>
      <c r="AJT394" s="1"/>
      <c r="AJU394" s="1"/>
      <c r="AJV394" s="1"/>
      <c r="AJW394" s="1"/>
      <c r="AJX394" s="1"/>
      <c r="AJY394" s="1"/>
      <c r="AJZ394" s="1"/>
      <c r="AKA394" s="1"/>
      <c r="AKB394" s="1"/>
      <c r="AKC394" s="1"/>
      <c r="AKD394" s="1"/>
      <c r="AKE394" s="1"/>
      <c r="AKF394" s="1"/>
      <c r="AKG394" s="1"/>
      <c r="AKH394" s="1"/>
      <c r="AKI394" s="1"/>
      <c r="AKJ394" s="1"/>
      <c r="AKK394" s="1"/>
      <c r="AKL394" s="1"/>
      <c r="AKM394" s="1"/>
      <c r="AKN394" s="1"/>
      <c r="AKO394" s="1"/>
      <c r="AKP394" s="1"/>
      <c r="AKQ394" s="1"/>
      <c r="AKR394" s="1"/>
      <c r="AKS394" s="1"/>
      <c r="AKT394" s="1"/>
      <c r="AKU394" s="1"/>
      <c r="AKV394" s="1"/>
      <c r="AKW394" s="1"/>
      <c r="AKX394" s="1"/>
      <c r="AKY394" s="1"/>
      <c r="AKZ394" s="1"/>
      <c r="ALA394" s="1"/>
      <c r="ALB394" s="1"/>
      <c r="ALC394" s="1"/>
      <c r="ALD394" s="1"/>
      <c r="ALE394" s="1"/>
      <c r="ALF394" s="1"/>
      <c r="ALG394" s="1"/>
      <c r="ALH394" s="1"/>
      <c r="ALI394" s="1"/>
      <c r="ALJ394" s="1"/>
      <c r="ALK394" s="1"/>
      <c r="ALL394" s="1"/>
      <c r="ALM394" s="1"/>
      <c r="ALN394" s="1"/>
      <c r="ALO394" s="1"/>
      <c r="ALP394" s="1"/>
      <c r="ALQ394" s="1"/>
      <c r="ALR394" s="1"/>
      <c r="ALS394" s="1"/>
      <c r="ALT394" s="1"/>
      <c r="ALU394" s="1"/>
      <c r="ALV394" s="1"/>
      <c r="ALW394" s="1"/>
      <c r="ALX394" s="1"/>
      <c r="ALY394" s="1"/>
      <c r="ALZ394" s="1"/>
      <c r="AMA394" s="1"/>
      <c r="AMB394" s="1"/>
      <c r="AMC394" s="1"/>
      <c r="AMD394" s="1"/>
      <c r="AME394" s="1"/>
      <c r="AMF394" s="1"/>
      <c r="AMG394" s="1"/>
      <c r="AMH394" s="1"/>
      <c r="AMI394" s="1"/>
      <c r="AMJ394" s="1"/>
      <c r="AMK394" s="1"/>
      <c r="AML394" s="1"/>
      <c r="AMM394" s="1"/>
      <c r="AMN394" s="1"/>
      <c r="AMO394" s="1"/>
      <c r="AMP394" s="1"/>
      <c r="AMQ394" s="1"/>
      <c r="AMR394" s="1"/>
      <c r="AMS394" s="1"/>
      <c r="AMT394" s="1"/>
      <c r="AMU394" s="1"/>
      <c r="AMV394" s="1"/>
      <c r="AMW394" s="1"/>
      <c r="AMX394" s="1"/>
      <c r="AMY394" s="1"/>
      <c r="AMZ394" s="1"/>
      <c r="ANA394" s="1"/>
      <c r="ANB394" s="1"/>
      <c r="ANC394" s="1"/>
      <c r="AND394" s="1"/>
      <c r="ANE394" s="1"/>
      <c r="ANF394" s="1"/>
      <c r="ANG394" s="1"/>
      <c r="ANH394" s="1"/>
      <c r="ANI394" s="1"/>
      <c r="ANJ394" s="1"/>
      <c r="ANK394" s="1"/>
      <c r="ANL394" s="1"/>
      <c r="ANM394" s="1"/>
      <c r="ANN394" s="1"/>
      <c r="ANO394" s="1"/>
      <c r="ANP394" s="1"/>
      <c r="ANQ394" s="1"/>
      <c r="ANR394" s="1"/>
      <c r="ANS394" s="1"/>
      <c r="ANT394" s="1"/>
      <c r="ANU394" s="1"/>
      <c r="ANV394" s="1"/>
      <c r="ANW394" s="1"/>
      <c r="ANX394" s="1"/>
      <c r="ANY394" s="1"/>
      <c r="ANZ394" s="1"/>
      <c r="AOA394" s="1"/>
      <c r="AOB394" s="1"/>
      <c r="AOC394" s="1"/>
      <c r="AOD394" s="1"/>
      <c r="AOE394" s="1"/>
      <c r="AOF394" s="1"/>
      <c r="AOG394" s="1"/>
      <c r="AOH394" s="1"/>
      <c r="AOI394" s="1"/>
      <c r="AOJ394" s="1"/>
      <c r="AOK394" s="1"/>
      <c r="AOL394" s="1"/>
      <c r="AOM394" s="1"/>
      <c r="AON394" s="1"/>
      <c r="AOO394" s="1"/>
      <c r="AOP394" s="1"/>
      <c r="AOQ394" s="1"/>
      <c r="AOR394" s="1"/>
      <c r="AOS394" s="1"/>
      <c r="AOT394" s="1"/>
      <c r="AOU394" s="1"/>
      <c r="AOV394" s="1"/>
      <c r="AOW394" s="1"/>
      <c r="AOX394" s="1"/>
      <c r="AOY394" s="1"/>
      <c r="AOZ394" s="1"/>
      <c r="APA394" s="1"/>
      <c r="APB394" s="1"/>
      <c r="APC394" s="1"/>
      <c r="APD394" s="1"/>
      <c r="APE394" s="1"/>
      <c r="APF394" s="1"/>
      <c r="APG394" s="1"/>
      <c r="APH394" s="1"/>
      <c r="API394" s="1"/>
      <c r="APJ394" s="1"/>
      <c r="APK394" s="1"/>
      <c r="APL394" s="1"/>
      <c r="APM394" s="1"/>
      <c r="APN394" s="1"/>
      <c r="APO394" s="1"/>
      <c r="APP394" s="1"/>
      <c r="APQ394" s="1"/>
      <c r="APR394" s="1"/>
      <c r="APS394" s="1"/>
      <c r="APT394" s="1"/>
      <c r="APU394" s="1"/>
      <c r="APV394" s="1"/>
      <c r="APW394" s="1"/>
      <c r="APX394" s="1"/>
      <c r="APY394" s="1"/>
      <c r="APZ394" s="1"/>
      <c r="AQA394" s="1"/>
      <c r="AQB394" s="1"/>
      <c r="AQC394" s="1"/>
      <c r="AQD394" s="1"/>
      <c r="AQE394" s="1"/>
      <c r="AQF394" s="1"/>
      <c r="AQG394" s="1"/>
      <c r="AQH394" s="1"/>
      <c r="AQI394" s="1"/>
      <c r="AQJ394" s="1"/>
      <c r="AQK394" s="1"/>
      <c r="AQL394" s="1"/>
      <c r="AQM394" s="1"/>
      <c r="AQN394" s="1"/>
      <c r="AQO394" s="1"/>
      <c r="AQP394" s="1"/>
      <c r="AQQ394" s="1"/>
      <c r="AQR394" s="1"/>
      <c r="AQS394" s="1"/>
      <c r="AQT394" s="1"/>
      <c r="AQU394" s="1"/>
      <c r="AQV394" s="1"/>
      <c r="AQW394" s="1"/>
      <c r="AQX394" s="1"/>
      <c r="AQY394" s="1"/>
      <c r="AQZ394" s="1"/>
      <c r="ARA394" s="1"/>
      <c r="ARB394" s="1"/>
      <c r="ARC394" s="1"/>
      <c r="ARD394" s="1"/>
      <c r="ARE394" s="1"/>
      <c r="ARF394" s="1"/>
      <c r="ARG394" s="1"/>
      <c r="ARH394" s="1"/>
      <c r="ARI394" s="1"/>
      <c r="ARJ394" s="1"/>
      <c r="ARK394" s="1"/>
      <c r="ARL394" s="1"/>
      <c r="ARM394" s="1"/>
      <c r="ARN394" s="1"/>
      <c r="ARO394" s="1"/>
      <c r="ARP394" s="1"/>
      <c r="ARQ394" s="1"/>
      <c r="ARR394" s="1"/>
      <c r="ARS394" s="1"/>
      <c r="ART394" s="1"/>
      <c r="ARU394" s="1"/>
      <c r="ARV394" s="1"/>
      <c r="ARW394" s="1"/>
      <c r="ARX394" s="1"/>
      <c r="ARY394" s="1"/>
      <c r="ARZ394" s="1"/>
      <c r="ASA394" s="1"/>
      <c r="ASB394" s="1"/>
      <c r="ASC394" s="1"/>
      <c r="ASD394" s="1"/>
      <c r="ASE394" s="1"/>
      <c r="ASF394" s="1"/>
      <c r="ASG394" s="1"/>
      <c r="ASH394" s="1"/>
      <c r="ASI394" s="1"/>
      <c r="ASJ394" s="1"/>
      <c r="ASK394" s="1"/>
      <c r="ASL394" s="1"/>
      <c r="ASM394" s="1"/>
      <c r="ASN394" s="1"/>
      <c r="ASO394" s="1"/>
      <c r="ASP394" s="1"/>
      <c r="ASQ394" s="1"/>
      <c r="ASR394" s="1"/>
      <c r="ASS394" s="1"/>
      <c r="AST394" s="1"/>
      <c r="ASU394" s="1"/>
      <c r="ASV394" s="1"/>
      <c r="ASW394" s="1"/>
      <c r="ASX394" s="1"/>
      <c r="ASY394" s="1"/>
      <c r="ASZ394" s="1"/>
      <c r="ATA394" s="1"/>
      <c r="ATB394" s="1"/>
      <c r="ATC394" s="1"/>
      <c r="ATD394" s="1"/>
      <c r="ATE394" s="1"/>
      <c r="ATF394" s="1"/>
      <c r="ATG394" s="1"/>
      <c r="ATH394" s="1"/>
      <c r="ATI394" s="1"/>
      <c r="ATJ394" s="1"/>
      <c r="ATK394" s="1"/>
      <c r="ATL394" s="1"/>
      <c r="ATM394" s="1"/>
      <c r="ATN394" s="1"/>
      <c r="ATO394" s="1"/>
      <c r="ATP394" s="1"/>
      <c r="ATQ394" s="1"/>
      <c r="ATR394" s="1"/>
      <c r="ATS394" s="1"/>
      <c r="ATT394" s="1"/>
      <c r="ATU394" s="1"/>
      <c r="ATV394" s="1"/>
      <c r="ATW394" s="1"/>
      <c r="ATX394" s="1"/>
      <c r="ATY394" s="1"/>
      <c r="ATZ394" s="1"/>
      <c r="AUA394" s="1"/>
      <c r="AUB394" s="1"/>
      <c r="AUC394" s="1"/>
      <c r="AUD394" s="1"/>
      <c r="AUE394" s="1"/>
      <c r="AUF394" s="1"/>
      <c r="AUG394" s="1"/>
      <c r="AUH394" s="1"/>
      <c r="AUI394" s="1"/>
      <c r="AUJ394" s="1"/>
      <c r="AUK394" s="1"/>
      <c r="AUL394" s="1"/>
      <c r="AUM394" s="1"/>
      <c r="AUN394" s="1"/>
      <c r="AUO394" s="1"/>
      <c r="AUP394" s="1"/>
      <c r="AUQ394" s="1"/>
      <c r="AUR394" s="1"/>
      <c r="AUS394" s="1"/>
      <c r="AUT394" s="1"/>
      <c r="AUU394" s="1"/>
      <c r="AUV394" s="1"/>
      <c r="AUW394" s="1"/>
      <c r="AUX394" s="1"/>
      <c r="AUY394" s="1"/>
      <c r="AUZ394" s="1"/>
      <c r="AVA394" s="1"/>
      <c r="AVB394" s="1"/>
      <c r="AVC394" s="1"/>
      <c r="AVD394" s="1"/>
      <c r="AVE394" s="1"/>
      <c r="AVF394" s="1"/>
      <c r="AVG394" s="1"/>
      <c r="AVH394" s="1"/>
      <c r="AVI394" s="1"/>
      <c r="AVJ394" s="1"/>
      <c r="AVK394" s="1"/>
      <c r="AVL394" s="1"/>
      <c r="AVM394" s="1"/>
      <c r="AVN394" s="1"/>
      <c r="AVO394" s="1"/>
      <c r="AVP394" s="1"/>
      <c r="AVQ394" s="1"/>
      <c r="AVR394" s="1"/>
      <c r="AVS394" s="1"/>
      <c r="AVT394" s="1"/>
      <c r="AVU394" s="1"/>
      <c r="AVV394" s="1"/>
      <c r="AVW394" s="1"/>
      <c r="AVX394" s="1"/>
      <c r="AVY394" s="1"/>
      <c r="AVZ394" s="1"/>
      <c r="AWA394" s="1"/>
      <c r="AWB394" s="1"/>
      <c r="AWC394" s="1"/>
      <c r="AWD394" s="1"/>
      <c r="AWE394" s="1"/>
      <c r="AWF394" s="1"/>
      <c r="AWG394" s="1"/>
      <c r="AWH394" s="1"/>
      <c r="AWI394" s="1"/>
      <c r="AWJ394" s="1"/>
      <c r="AWK394" s="1"/>
      <c r="AWL394" s="1"/>
      <c r="AWM394" s="1"/>
      <c r="AWN394" s="1"/>
      <c r="AWO394" s="1"/>
      <c r="AWP394" s="1"/>
      <c r="AWQ394" s="1"/>
      <c r="AWR394" s="1"/>
      <c r="AWS394" s="1"/>
      <c r="AWT394" s="1"/>
      <c r="AWU394" s="1"/>
      <c r="AWV394" s="1"/>
      <c r="AWW394" s="1"/>
      <c r="AWX394" s="1"/>
      <c r="AWY394" s="1"/>
      <c r="AWZ394" s="1"/>
      <c r="AXA394" s="1"/>
      <c r="AXB394" s="1"/>
      <c r="AXC394" s="1"/>
      <c r="AXD394" s="1"/>
      <c r="AXE394" s="1"/>
      <c r="AXF394" s="1"/>
      <c r="AXG394" s="1"/>
      <c r="AXH394" s="1"/>
      <c r="AXI394" s="1"/>
      <c r="AXJ394" s="1"/>
      <c r="AXK394" s="1"/>
      <c r="AXL394" s="1"/>
      <c r="AXM394" s="1"/>
      <c r="AXN394" s="1"/>
      <c r="AXO394" s="1"/>
      <c r="AXP394" s="1"/>
      <c r="AXQ394" s="1"/>
      <c r="AXR394" s="1"/>
      <c r="AXS394" s="1"/>
      <c r="AXT394" s="1"/>
      <c r="AXU394" s="1"/>
      <c r="AXV394" s="1"/>
      <c r="AXW394" s="1"/>
      <c r="AXX394" s="1"/>
      <c r="AXY394" s="1"/>
      <c r="AXZ394" s="1"/>
      <c r="AYA394" s="1"/>
      <c r="AYB394" s="1"/>
      <c r="AYC394" s="1"/>
      <c r="AYD394" s="1"/>
      <c r="AYE394" s="1"/>
      <c r="AYF394" s="1"/>
      <c r="AYG394" s="1"/>
      <c r="AYH394" s="1"/>
      <c r="AYI394" s="1"/>
      <c r="AYJ394" s="1"/>
      <c r="AYK394" s="1"/>
      <c r="AYL394" s="1"/>
      <c r="AYM394" s="1"/>
      <c r="AYN394" s="1"/>
      <c r="AYO394" s="1"/>
      <c r="AYP394" s="1"/>
      <c r="AYQ394" s="1"/>
      <c r="AYR394" s="1"/>
      <c r="AYS394" s="1"/>
      <c r="AYT394" s="1"/>
      <c r="AYU394" s="1"/>
      <c r="AYV394" s="1"/>
      <c r="AYW394" s="1"/>
      <c r="AYX394" s="1"/>
      <c r="AYY394" s="1"/>
      <c r="AYZ394" s="1"/>
      <c r="AZA394" s="1"/>
      <c r="AZB394" s="1"/>
      <c r="AZC394" s="1"/>
      <c r="AZD394" s="1"/>
      <c r="AZE394" s="1"/>
      <c r="AZF394" s="1"/>
      <c r="AZG394" s="1"/>
      <c r="AZH394" s="1"/>
      <c r="AZI394" s="1"/>
      <c r="AZJ394" s="1"/>
      <c r="AZK394" s="1"/>
      <c r="AZL394" s="1"/>
      <c r="AZM394" s="1"/>
      <c r="AZN394" s="1"/>
      <c r="AZO394" s="1"/>
      <c r="AZP394" s="1"/>
      <c r="AZQ394" s="1"/>
      <c r="AZR394" s="1"/>
      <c r="AZS394" s="1"/>
      <c r="AZT394" s="1"/>
      <c r="AZU394" s="1"/>
      <c r="AZV394" s="1"/>
      <c r="AZW394" s="1"/>
      <c r="AZX394" s="1"/>
      <c r="AZY394" s="1"/>
      <c r="AZZ394" s="1"/>
      <c r="BAA394" s="1"/>
      <c r="BAB394" s="1"/>
      <c r="BAC394" s="1"/>
      <c r="BAD394" s="1"/>
      <c r="BAE394" s="1"/>
      <c r="BAF394" s="1"/>
      <c r="BAG394" s="1"/>
      <c r="BAH394" s="1"/>
      <c r="BAI394" s="1"/>
      <c r="BAJ394" s="1"/>
      <c r="BAK394" s="1"/>
      <c r="BAL394" s="1"/>
      <c r="BAM394" s="1"/>
      <c r="BAN394" s="1"/>
      <c r="BAO394" s="1"/>
      <c r="BAP394" s="1"/>
      <c r="BAQ394" s="1"/>
      <c r="BAR394" s="1"/>
      <c r="BAS394" s="1"/>
      <c r="BAT394" s="1"/>
      <c r="BAU394" s="1"/>
      <c r="BAV394" s="1"/>
      <c r="BAW394" s="1"/>
      <c r="BAX394" s="1"/>
      <c r="BAY394" s="1"/>
      <c r="BAZ394" s="1"/>
      <c r="BBA394" s="1"/>
      <c r="BBB394" s="1"/>
      <c r="BBC394" s="1"/>
      <c r="BBD394" s="1"/>
      <c r="BBE394" s="1"/>
      <c r="BBF394" s="1"/>
      <c r="BBG394" s="1"/>
      <c r="BBH394" s="1"/>
      <c r="BBI394" s="1"/>
      <c r="BBJ394" s="1"/>
      <c r="BBK394" s="1"/>
      <c r="BBL394" s="1"/>
      <c r="BBM394" s="1"/>
      <c r="BBN394" s="1"/>
      <c r="BBO394" s="1"/>
      <c r="BBP394" s="1"/>
      <c r="BBQ394" s="1"/>
      <c r="BBR394" s="1"/>
      <c r="BBS394" s="1"/>
      <c r="BBT394" s="1"/>
      <c r="BBU394" s="1"/>
      <c r="BBV394" s="1"/>
      <c r="BBW394" s="1"/>
      <c r="BBX394" s="1"/>
      <c r="BBY394" s="1"/>
      <c r="BBZ394" s="1"/>
      <c r="BCA394" s="1"/>
      <c r="BCB394" s="1"/>
      <c r="BCC394" s="1"/>
      <c r="BCD394" s="1"/>
      <c r="BCE394" s="1"/>
      <c r="BCF394" s="1"/>
      <c r="BCG394" s="1"/>
      <c r="BCH394" s="1"/>
      <c r="BCI394" s="1"/>
      <c r="BCJ394" s="1"/>
      <c r="BCK394" s="1"/>
      <c r="BCL394" s="1"/>
      <c r="BCM394" s="1"/>
      <c r="BCN394" s="1"/>
      <c r="BCO394" s="1"/>
      <c r="BCP394" s="1"/>
      <c r="BCQ394" s="1"/>
      <c r="BCR394" s="1"/>
      <c r="BCS394" s="1"/>
      <c r="BCT394" s="1"/>
      <c r="BCU394" s="1"/>
      <c r="BCV394" s="1"/>
      <c r="BCW394" s="1"/>
      <c r="BCX394" s="1"/>
      <c r="BCY394" s="1"/>
      <c r="BCZ394" s="1"/>
      <c r="BDA394" s="1"/>
      <c r="BDB394" s="1"/>
      <c r="BDC394" s="1"/>
      <c r="BDD394" s="1"/>
      <c r="BDE394" s="1"/>
      <c r="BDF394" s="1"/>
      <c r="BDG394" s="1"/>
      <c r="BDH394" s="1"/>
      <c r="BDI394" s="1"/>
      <c r="BDJ394" s="1"/>
      <c r="BDK394" s="1"/>
      <c r="BDL394" s="1"/>
    </row>
    <row r="395" spans="1:1468" s="10" customFormat="1" ht="48" x14ac:dyDescent="0.2">
      <c r="B395" s="11" t="s">
        <v>471</v>
      </c>
      <c r="C395" s="10">
        <v>70000</v>
      </c>
      <c r="E395" s="2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  <c r="AFO395" s="1"/>
      <c r="AFP395" s="1"/>
      <c r="AFQ395" s="1"/>
      <c r="AFR395" s="1"/>
      <c r="AFS395" s="1"/>
      <c r="AFT395" s="1"/>
      <c r="AFU395" s="1"/>
      <c r="AFV395" s="1"/>
      <c r="AFW395" s="1"/>
      <c r="AFX395" s="1"/>
      <c r="AFY395" s="1"/>
      <c r="AFZ395" s="1"/>
      <c r="AGA395" s="1"/>
      <c r="AGB395" s="1"/>
      <c r="AGC395" s="1"/>
      <c r="AGD395" s="1"/>
      <c r="AGE395" s="1"/>
      <c r="AGF395" s="1"/>
      <c r="AGG395" s="1"/>
      <c r="AGH395" s="1"/>
      <c r="AGI395" s="1"/>
      <c r="AGJ395" s="1"/>
      <c r="AGK395" s="1"/>
      <c r="AGL395" s="1"/>
      <c r="AGM395" s="1"/>
      <c r="AGN395" s="1"/>
      <c r="AGO395" s="1"/>
      <c r="AGP395" s="1"/>
      <c r="AGQ395" s="1"/>
      <c r="AGR395" s="1"/>
      <c r="AGS395" s="1"/>
      <c r="AGT395" s="1"/>
      <c r="AGU395" s="1"/>
      <c r="AGV395" s="1"/>
      <c r="AGW395" s="1"/>
      <c r="AGX395" s="1"/>
      <c r="AGY395" s="1"/>
      <c r="AGZ395" s="1"/>
      <c r="AHA395" s="1"/>
      <c r="AHB395" s="1"/>
      <c r="AHC395" s="1"/>
      <c r="AHD395" s="1"/>
      <c r="AHE395" s="1"/>
      <c r="AHF395" s="1"/>
      <c r="AHG395" s="1"/>
      <c r="AHH395" s="1"/>
      <c r="AHI395" s="1"/>
      <c r="AHJ395" s="1"/>
      <c r="AHK395" s="1"/>
      <c r="AHL395" s="1"/>
      <c r="AHM395" s="1"/>
      <c r="AHN395" s="1"/>
      <c r="AHO395" s="1"/>
      <c r="AHP395" s="1"/>
      <c r="AHQ395" s="1"/>
      <c r="AHR395" s="1"/>
      <c r="AHS395" s="1"/>
      <c r="AHT395" s="1"/>
      <c r="AHU395" s="1"/>
      <c r="AHV395" s="1"/>
      <c r="AHW395" s="1"/>
      <c r="AHX395" s="1"/>
      <c r="AHY395" s="1"/>
      <c r="AHZ395" s="1"/>
      <c r="AIA395" s="1"/>
      <c r="AIB395" s="1"/>
      <c r="AIC395" s="1"/>
      <c r="AID395" s="1"/>
      <c r="AIE395" s="1"/>
      <c r="AIF395" s="1"/>
      <c r="AIG395" s="1"/>
      <c r="AIH395" s="1"/>
      <c r="AII395" s="1"/>
      <c r="AIJ395" s="1"/>
      <c r="AIK395" s="1"/>
      <c r="AIL395" s="1"/>
      <c r="AIM395" s="1"/>
      <c r="AIN395" s="1"/>
      <c r="AIO395" s="1"/>
      <c r="AIP395" s="1"/>
      <c r="AIQ395" s="1"/>
      <c r="AIR395" s="1"/>
      <c r="AIS395" s="1"/>
      <c r="AIT395" s="1"/>
      <c r="AIU395" s="1"/>
      <c r="AIV395" s="1"/>
      <c r="AIW395" s="1"/>
      <c r="AIX395" s="1"/>
      <c r="AIY395" s="1"/>
      <c r="AIZ395" s="1"/>
      <c r="AJA395" s="1"/>
      <c r="AJB395" s="1"/>
      <c r="AJC395" s="1"/>
      <c r="AJD395" s="1"/>
      <c r="AJE395" s="1"/>
      <c r="AJF395" s="1"/>
      <c r="AJG395" s="1"/>
      <c r="AJH395" s="1"/>
      <c r="AJI395" s="1"/>
      <c r="AJJ395" s="1"/>
      <c r="AJK395" s="1"/>
      <c r="AJL395" s="1"/>
      <c r="AJM395" s="1"/>
      <c r="AJN395" s="1"/>
      <c r="AJO395" s="1"/>
      <c r="AJP395" s="1"/>
      <c r="AJQ395" s="1"/>
      <c r="AJR395" s="1"/>
      <c r="AJS395" s="1"/>
      <c r="AJT395" s="1"/>
      <c r="AJU395" s="1"/>
      <c r="AJV395" s="1"/>
      <c r="AJW395" s="1"/>
      <c r="AJX395" s="1"/>
      <c r="AJY395" s="1"/>
      <c r="AJZ395" s="1"/>
      <c r="AKA395" s="1"/>
      <c r="AKB395" s="1"/>
      <c r="AKC395" s="1"/>
      <c r="AKD395" s="1"/>
      <c r="AKE395" s="1"/>
      <c r="AKF395" s="1"/>
      <c r="AKG395" s="1"/>
      <c r="AKH395" s="1"/>
      <c r="AKI395" s="1"/>
      <c r="AKJ395" s="1"/>
      <c r="AKK395" s="1"/>
      <c r="AKL395" s="1"/>
      <c r="AKM395" s="1"/>
      <c r="AKN395" s="1"/>
      <c r="AKO395" s="1"/>
      <c r="AKP395" s="1"/>
      <c r="AKQ395" s="1"/>
      <c r="AKR395" s="1"/>
      <c r="AKS395" s="1"/>
      <c r="AKT395" s="1"/>
      <c r="AKU395" s="1"/>
      <c r="AKV395" s="1"/>
      <c r="AKW395" s="1"/>
      <c r="AKX395" s="1"/>
      <c r="AKY395" s="1"/>
      <c r="AKZ395" s="1"/>
      <c r="ALA395" s="1"/>
      <c r="ALB395" s="1"/>
      <c r="ALC395" s="1"/>
      <c r="ALD395" s="1"/>
      <c r="ALE395" s="1"/>
      <c r="ALF395" s="1"/>
      <c r="ALG395" s="1"/>
      <c r="ALH395" s="1"/>
      <c r="ALI395" s="1"/>
      <c r="ALJ395" s="1"/>
      <c r="ALK395" s="1"/>
      <c r="ALL395" s="1"/>
      <c r="ALM395" s="1"/>
      <c r="ALN395" s="1"/>
      <c r="ALO395" s="1"/>
      <c r="ALP395" s="1"/>
      <c r="ALQ395" s="1"/>
      <c r="ALR395" s="1"/>
      <c r="ALS395" s="1"/>
      <c r="ALT395" s="1"/>
      <c r="ALU395" s="1"/>
      <c r="ALV395" s="1"/>
      <c r="ALW395" s="1"/>
      <c r="ALX395" s="1"/>
      <c r="ALY395" s="1"/>
      <c r="ALZ395" s="1"/>
      <c r="AMA395" s="1"/>
      <c r="AMB395" s="1"/>
      <c r="AMC395" s="1"/>
      <c r="AMD395" s="1"/>
      <c r="AME395" s="1"/>
      <c r="AMF395" s="1"/>
      <c r="AMG395" s="1"/>
      <c r="AMH395" s="1"/>
      <c r="AMI395" s="1"/>
      <c r="AMJ395" s="1"/>
      <c r="AMK395" s="1"/>
      <c r="AML395" s="1"/>
      <c r="AMM395" s="1"/>
      <c r="AMN395" s="1"/>
      <c r="AMO395" s="1"/>
      <c r="AMP395" s="1"/>
      <c r="AMQ395" s="1"/>
      <c r="AMR395" s="1"/>
      <c r="AMS395" s="1"/>
      <c r="AMT395" s="1"/>
      <c r="AMU395" s="1"/>
      <c r="AMV395" s="1"/>
      <c r="AMW395" s="1"/>
      <c r="AMX395" s="1"/>
      <c r="AMY395" s="1"/>
      <c r="AMZ395" s="1"/>
      <c r="ANA395" s="1"/>
      <c r="ANB395" s="1"/>
      <c r="ANC395" s="1"/>
      <c r="AND395" s="1"/>
      <c r="ANE395" s="1"/>
      <c r="ANF395" s="1"/>
      <c r="ANG395" s="1"/>
      <c r="ANH395" s="1"/>
      <c r="ANI395" s="1"/>
      <c r="ANJ395" s="1"/>
      <c r="ANK395" s="1"/>
      <c r="ANL395" s="1"/>
      <c r="ANM395" s="1"/>
      <c r="ANN395" s="1"/>
      <c r="ANO395" s="1"/>
      <c r="ANP395" s="1"/>
      <c r="ANQ395" s="1"/>
      <c r="ANR395" s="1"/>
      <c r="ANS395" s="1"/>
      <c r="ANT395" s="1"/>
      <c r="ANU395" s="1"/>
      <c r="ANV395" s="1"/>
      <c r="ANW395" s="1"/>
      <c r="ANX395" s="1"/>
      <c r="ANY395" s="1"/>
      <c r="ANZ395" s="1"/>
      <c r="AOA395" s="1"/>
      <c r="AOB395" s="1"/>
      <c r="AOC395" s="1"/>
      <c r="AOD395" s="1"/>
      <c r="AOE395" s="1"/>
      <c r="AOF395" s="1"/>
      <c r="AOG395" s="1"/>
      <c r="AOH395" s="1"/>
      <c r="AOI395" s="1"/>
      <c r="AOJ395" s="1"/>
      <c r="AOK395" s="1"/>
      <c r="AOL395" s="1"/>
      <c r="AOM395" s="1"/>
      <c r="AON395" s="1"/>
      <c r="AOO395" s="1"/>
      <c r="AOP395" s="1"/>
      <c r="AOQ395" s="1"/>
      <c r="AOR395" s="1"/>
      <c r="AOS395" s="1"/>
      <c r="AOT395" s="1"/>
      <c r="AOU395" s="1"/>
      <c r="AOV395" s="1"/>
      <c r="AOW395" s="1"/>
      <c r="AOX395" s="1"/>
      <c r="AOY395" s="1"/>
      <c r="AOZ395" s="1"/>
      <c r="APA395" s="1"/>
      <c r="APB395" s="1"/>
      <c r="APC395" s="1"/>
      <c r="APD395" s="1"/>
      <c r="APE395" s="1"/>
      <c r="APF395" s="1"/>
      <c r="APG395" s="1"/>
      <c r="APH395" s="1"/>
      <c r="API395" s="1"/>
      <c r="APJ395" s="1"/>
      <c r="APK395" s="1"/>
      <c r="APL395" s="1"/>
      <c r="APM395" s="1"/>
      <c r="APN395" s="1"/>
      <c r="APO395" s="1"/>
      <c r="APP395" s="1"/>
      <c r="APQ395" s="1"/>
      <c r="APR395" s="1"/>
      <c r="APS395" s="1"/>
      <c r="APT395" s="1"/>
      <c r="APU395" s="1"/>
      <c r="APV395" s="1"/>
      <c r="APW395" s="1"/>
      <c r="APX395" s="1"/>
      <c r="APY395" s="1"/>
      <c r="APZ395" s="1"/>
      <c r="AQA395" s="1"/>
      <c r="AQB395" s="1"/>
      <c r="AQC395" s="1"/>
      <c r="AQD395" s="1"/>
      <c r="AQE395" s="1"/>
      <c r="AQF395" s="1"/>
      <c r="AQG395" s="1"/>
      <c r="AQH395" s="1"/>
      <c r="AQI395" s="1"/>
      <c r="AQJ395" s="1"/>
      <c r="AQK395" s="1"/>
      <c r="AQL395" s="1"/>
      <c r="AQM395" s="1"/>
      <c r="AQN395" s="1"/>
      <c r="AQO395" s="1"/>
      <c r="AQP395" s="1"/>
      <c r="AQQ395" s="1"/>
      <c r="AQR395" s="1"/>
      <c r="AQS395" s="1"/>
      <c r="AQT395" s="1"/>
      <c r="AQU395" s="1"/>
      <c r="AQV395" s="1"/>
      <c r="AQW395" s="1"/>
      <c r="AQX395" s="1"/>
      <c r="AQY395" s="1"/>
      <c r="AQZ395" s="1"/>
      <c r="ARA395" s="1"/>
      <c r="ARB395" s="1"/>
      <c r="ARC395" s="1"/>
      <c r="ARD395" s="1"/>
      <c r="ARE395" s="1"/>
      <c r="ARF395" s="1"/>
      <c r="ARG395" s="1"/>
      <c r="ARH395" s="1"/>
      <c r="ARI395" s="1"/>
      <c r="ARJ395" s="1"/>
      <c r="ARK395" s="1"/>
      <c r="ARL395" s="1"/>
      <c r="ARM395" s="1"/>
      <c r="ARN395" s="1"/>
      <c r="ARO395" s="1"/>
      <c r="ARP395" s="1"/>
      <c r="ARQ395" s="1"/>
      <c r="ARR395" s="1"/>
      <c r="ARS395" s="1"/>
      <c r="ART395" s="1"/>
      <c r="ARU395" s="1"/>
      <c r="ARV395" s="1"/>
      <c r="ARW395" s="1"/>
      <c r="ARX395" s="1"/>
      <c r="ARY395" s="1"/>
      <c r="ARZ395" s="1"/>
      <c r="ASA395" s="1"/>
      <c r="ASB395" s="1"/>
      <c r="ASC395" s="1"/>
      <c r="ASD395" s="1"/>
      <c r="ASE395" s="1"/>
      <c r="ASF395" s="1"/>
      <c r="ASG395" s="1"/>
      <c r="ASH395" s="1"/>
      <c r="ASI395" s="1"/>
      <c r="ASJ395" s="1"/>
      <c r="ASK395" s="1"/>
      <c r="ASL395" s="1"/>
      <c r="ASM395" s="1"/>
      <c r="ASN395" s="1"/>
      <c r="ASO395" s="1"/>
      <c r="ASP395" s="1"/>
      <c r="ASQ395" s="1"/>
      <c r="ASR395" s="1"/>
      <c r="ASS395" s="1"/>
      <c r="AST395" s="1"/>
      <c r="ASU395" s="1"/>
      <c r="ASV395" s="1"/>
      <c r="ASW395" s="1"/>
      <c r="ASX395" s="1"/>
      <c r="ASY395" s="1"/>
      <c r="ASZ395" s="1"/>
      <c r="ATA395" s="1"/>
      <c r="ATB395" s="1"/>
      <c r="ATC395" s="1"/>
      <c r="ATD395" s="1"/>
      <c r="ATE395" s="1"/>
      <c r="ATF395" s="1"/>
      <c r="ATG395" s="1"/>
      <c r="ATH395" s="1"/>
      <c r="ATI395" s="1"/>
      <c r="ATJ395" s="1"/>
      <c r="ATK395" s="1"/>
      <c r="ATL395" s="1"/>
      <c r="ATM395" s="1"/>
      <c r="ATN395" s="1"/>
      <c r="ATO395" s="1"/>
      <c r="ATP395" s="1"/>
      <c r="ATQ395" s="1"/>
      <c r="ATR395" s="1"/>
      <c r="ATS395" s="1"/>
      <c r="ATT395" s="1"/>
      <c r="ATU395" s="1"/>
      <c r="ATV395" s="1"/>
      <c r="ATW395" s="1"/>
      <c r="ATX395" s="1"/>
      <c r="ATY395" s="1"/>
      <c r="ATZ395" s="1"/>
      <c r="AUA395" s="1"/>
      <c r="AUB395" s="1"/>
      <c r="AUC395" s="1"/>
      <c r="AUD395" s="1"/>
      <c r="AUE395" s="1"/>
      <c r="AUF395" s="1"/>
      <c r="AUG395" s="1"/>
      <c r="AUH395" s="1"/>
      <c r="AUI395" s="1"/>
      <c r="AUJ395" s="1"/>
      <c r="AUK395" s="1"/>
      <c r="AUL395" s="1"/>
      <c r="AUM395" s="1"/>
      <c r="AUN395" s="1"/>
      <c r="AUO395" s="1"/>
      <c r="AUP395" s="1"/>
      <c r="AUQ395" s="1"/>
      <c r="AUR395" s="1"/>
      <c r="AUS395" s="1"/>
      <c r="AUT395" s="1"/>
      <c r="AUU395" s="1"/>
      <c r="AUV395" s="1"/>
      <c r="AUW395" s="1"/>
      <c r="AUX395" s="1"/>
      <c r="AUY395" s="1"/>
      <c r="AUZ395" s="1"/>
      <c r="AVA395" s="1"/>
      <c r="AVB395" s="1"/>
      <c r="AVC395" s="1"/>
      <c r="AVD395" s="1"/>
      <c r="AVE395" s="1"/>
      <c r="AVF395" s="1"/>
      <c r="AVG395" s="1"/>
      <c r="AVH395" s="1"/>
      <c r="AVI395" s="1"/>
      <c r="AVJ395" s="1"/>
      <c r="AVK395" s="1"/>
      <c r="AVL395" s="1"/>
      <c r="AVM395" s="1"/>
      <c r="AVN395" s="1"/>
      <c r="AVO395" s="1"/>
      <c r="AVP395" s="1"/>
      <c r="AVQ395" s="1"/>
      <c r="AVR395" s="1"/>
      <c r="AVS395" s="1"/>
      <c r="AVT395" s="1"/>
      <c r="AVU395" s="1"/>
      <c r="AVV395" s="1"/>
      <c r="AVW395" s="1"/>
      <c r="AVX395" s="1"/>
      <c r="AVY395" s="1"/>
      <c r="AVZ395" s="1"/>
      <c r="AWA395" s="1"/>
      <c r="AWB395" s="1"/>
      <c r="AWC395" s="1"/>
      <c r="AWD395" s="1"/>
      <c r="AWE395" s="1"/>
      <c r="AWF395" s="1"/>
      <c r="AWG395" s="1"/>
      <c r="AWH395" s="1"/>
      <c r="AWI395" s="1"/>
      <c r="AWJ395" s="1"/>
      <c r="AWK395" s="1"/>
      <c r="AWL395" s="1"/>
      <c r="AWM395" s="1"/>
      <c r="AWN395" s="1"/>
      <c r="AWO395" s="1"/>
      <c r="AWP395" s="1"/>
      <c r="AWQ395" s="1"/>
      <c r="AWR395" s="1"/>
      <c r="AWS395" s="1"/>
      <c r="AWT395" s="1"/>
      <c r="AWU395" s="1"/>
      <c r="AWV395" s="1"/>
      <c r="AWW395" s="1"/>
      <c r="AWX395" s="1"/>
      <c r="AWY395" s="1"/>
      <c r="AWZ395" s="1"/>
      <c r="AXA395" s="1"/>
      <c r="AXB395" s="1"/>
      <c r="AXC395" s="1"/>
      <c r="AXD395" s="1"/>
      <c r="AXE395" s="1"/>
      <c r="AXF395" s="1"/>
      <c r="AXG395" s="1"/>
      <c r="AXH395" s="1"/>
      <c r="AXI395" s="1"/>
      <c r="AXJ395" s="1"/>
      <c r="AXK395" s="1"/>
      <c r="AXL395" s="1"/>
      <c r="AXM395" s="1"/>
      <c r="AXN395" s="1"/>
      <c r="AXO395" s="1"/>
      <c r="AXP395" s="1"/>
      <c r="AXQ395" s="1"/>
      <c r="AXR395" s="1"/>
      <c r="AXS395" s="1"/>
      <c r="AXT395" s="1"/>
      <c r="AXU395" s="1"/>
      <c r="AXV395" s="1"/>
      <c r="AXW395" s="1"/>
      <c r="AXX395" s="1"/>
      <c r="AXY395" s="1"/>
      <c r="AXZ395" s="1"/>
      <c r="AYA395" s="1"/>
      <c r="AYB395" s="1"/>
      <c r="AYC395" s="1"/>
      <c r="AYD395" s="1"/>
      <c r="AYE395" s="1"/>
      <c r="AYF395" s="1"/>
      <c r="AYG395" s="1"/>
      <c r="AYH395" s="1"/>
      <c r="AYI395" s="1"/>
      <c r="AYJ395" s="1"/>
      <c r="AYK395" s="1"/>
      <c r="AYL395" s="1"/>
      <c r="AYM395" s="1"/>
      <c r="AYN395" s="1"/>
      <c r="AYO395" s="1"/>
      <c r="AYP395" s="1"/>
      <c r="AYQ395" s="1"/>
      <c r="AYR395" s="1"/>
      <c r="AYS395" s="1"/>
      <c r="AYT395" s="1"/>
      <c r="AYU395" s="1"/>
      <c r="AYV395" s="1"/>
      <c r="AYW395" s="1"/>
      <c r="AYX395" s="1"/>
      <c r="AYY395" s="1"/>
      <c r="AYZ395" s="1"/>
      <c r="AZA395" s="1"/>
      <c r="AZB395" s="1"/>
      <c r="AZC395" s="1"/>
      <c r="AZD395" s="1"/>
      <c r="AZE395" s="1"/>
      <c r="AZF395" s="1"/>
      <c r="AZG395" s="1"/>
      <c r="AZH395" s="1"/>
      <c r="AZI395" s="1"/>
      <c r="AZJ395" s="1"/>
      <c r="AZK395" s="1"/>
      <c r="AZL395" s="1"/>
      <c r="AZM395" s="1"/>
      <c r="AZN395" s="1"/>
      <c r="AZO395" s="1"/>
      <c r="AZP395" s="1"/>
      <c r="AZQ395" s="1"/>
      <c r="AZR395" s="1"/>
      <c r="AZS395" s="1"/>
      <c r="AZT395" s="1"/>
      <c r="AZU395" s="1"/>
      <c r="AZV395" s="1"/>
      <c r="AZW395" s="1"/>
      <c r="AZX395" s="1"/>
      <c r="AZY395" s="1"/>
      <c r="AZZ395" s="1"/>
      <c r="BAA395" s="1"/>
      <c r="BAB395" s="1"/>
      <c r="BAC395" s="1"/>
      <c r="BAD395" s="1"/>
      <c r="BAE395" s="1"/>
      <c r="BAF395" s="1"/>
      <c r="BAG395" s="1"/>
      <c r="BAH395" s="1"/>
      <c r="BAI395" s="1"/>
      <c r="BAJ395" s="1"/>
      <c r="BAK395" s="1"/>
      <c r="BAL395" s="1"/>
      <c r="BAM395" s="1"/>
      <c r="BAN395" s="1"/>
      <c r="BAO395" s="1"/>
      <c r="BAP395" s="1"/>
      <c r="BAQ395" s="1"/>
      <c r="BAR395" s="1"/>
      <c r="BAS395" s="1"/>
      <c r="BAT395" s="1"/>
      <c r="BAU395" s="1"/>
      <c r="BAV395" s="1"/>
      <c r="BAW395" s="1"/>
      <c r="BAX395" s="1"/>
      <c r="BAY395" s="1"/>
      <c r="BAZ395" s="1"/>
      <c r="BBA395" s="1"/>
      <c r="BBB395" s="1"/>
      <c r="BBC395" s="1"/>
      <c r="BBD395" s="1"/>
      <c r="BBE395" s="1"/>
      <c r="BBF395" s="1"/>
      <c r="BBG395" s="1"/>
      <c r="BBH395" s="1"/>
      <c r="BBI395" s="1"/>
      <c r="BBJ395" s="1"/>
      <c r="BBK395" s="1"/>
      <c r="BBL395" s="1"/>
      <c r="BBM395" s="1"/>
      <c r="BBN395" s="1"/>
      <c r="BBO395" s="1"/>
      <c r="BBP395" s="1"/>
      <c r="BBQ395" s="1"/>
      <c r="BBR395" s="1"/>
      <c r="BBS395" s="1"/>
      <c r="BBT395" s="1"/>
      <c r="BBU395" s="1"/>
      <c r="BBV395" s="1"/>
      <c r="BBW395" s="1"/>
      <c r="BBX395" s="1"/>
      <c r="BBY395" s="1"/>
      <c r="BBZ395" s="1"/>
      <c r="BCA395" s="1"/>
      <c r="BCB395" s="1"/>
      <c r="BCC395" s="1"/>
      <c r="BCD395" s="1"/>
      <c r="BCE395" s="1"/>
      <c r="BCF395" s="1"/>
      <c r="BCG395" s="1"/>
      <c r="BCH395" s="1"/>
      <c r="BCI395" s="1"/>
      <c r="BCJ395" s="1"/>
      <c r="BCK395" s="1"/>
      <c r="BCL395" s="1"/>
      <c r="BCM395" s="1"/>
      <c r="BCN395" s="1"/>
      <c r="BCO395" s="1"/>
      <c r="BCP395" s="1"/>
      <c r="BCQ395" s="1"/>
      <c r="BCR395" s="1"/>
      <c r="BCS395" s="1"/>
      <c r="BCT395" s="1"/>
      <c r="BCU395" s="1"/>
      <c r="BCV395" s="1"/>
      <c r="BCW395" s="1"/>
      <c r="BCX395" s="1"/>
      <c r="BCY395" s="1"/>
      <c r="BCZ395" s="1"/>
      <c r="BDA395" s="1"/>
      <c r="BDB395" s="1"/>
      <c r="BDC395" s="1"/>
      <c r="BDD395" s="1"/>
      <c r="BDE395" s="1"/>
      <c r="BDF395" s="1"/>
      <c r="BDG395" s="1"/>
      <c r="BDH395" s="1"/>
      <c r="BDI395" s="1"/>
      <c r="BDJ395" s="1"/>
      <c r="BDK395" s="1"/>
      <c r="BDL395" s="1"/>
    </row>
    <row r="396" spans="1:1468" s="10" customFormat="1" ht="32" x14ac:dyDescent="0.2">
      <c r="B396" s="11" t="s">
        <v>473</v>
      </c>
      <c r="C396" s="10">
        <v>4000</v>
      </c>
      <c r="E396" s="2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  <c r="AFO396" s="1"/>
      <c r="AFP396" s="1"/>
      <c r="AFQ396" s="1"/>
      <c r="AFR396" s="1"/>
      <c r="AFS396" s="1"/>
      <c r="AFT396" s="1"/>
      <c r="AFU396" s="1"/>
      <c r="AFV396" s="1"/>
      <c r="AFW396" s="1"/>
      <c r="AFX396" s="1"/>
      <c r="AFY396" s="1"/>
      <c r="AFZ396" s="1"/>
      <c r="AGA396" s="1"/>
      <c r="AGB396" s="1"/>
      <c r="AGC396" s="1"/>
      <c r="AGD396" s="1"/>
      <c r="AGE396" s="1"/>
      <c r="AGF396" s="1"/>
      <c r="AGG396" s="1"/>
      <c r="AGH396" s="1"/>
      <c r="AGI396" s="1"/>
      <c r="AGJ396" s="1"/>
      <c r="AGK396" s="1"/>
      <c r="AGL396" s="1"/>
      <c r="AGM396" s="1"/>
      <c r="AGN396" s="1"/>
      <c r="AGO396" s="1"/>
      <c r="AGP396" s="1"/>
      <c r="AGQ396" s="1"/>
      <c r="AGR396" s="1"/>
      <c r="AGS396" s="1"/>
      <c r="AGT396" s="1"/>
      <c r="AGU396" s="1"/>
      <c r="AGV396" s="1"/>
      <c r="AGW396" s="1"/>
      <c r="AGX396" s="1"/>
      <c r="AGY396" s="1"/>
      <c r="AGZ396" s="1"/>
      <c r="AHA396" s="1"/>
      <c r="AHB396" s="1"/>
      <c r="AHC396" s="1"/>
      <c r="AHD396" s="1"/>
      <c r="AHE396" s="1"/>
      <c r="AHF396" s="1"/>
      <c r="AHG396" s="1"/>
      <c r="AHH396" s="1"/>
      <c r="AHI396" s="1"/>
      <c r="AHJ396" s="1"/>
      <c r="AHK396" s="1"/>
      <c r="AHL396" s="1"/>
      <c r="AHM396" s="1"/>
      <c r="AHN396" s="1"/>
      <c r="AHO396" s="1"/>
      <c r="AHP396" s="1"/>
      <c r="AHQ396" s="1"/>
      <c r="AHR396" s="1"/>
      <c r="AHS396" s="1"/>
      <c r="AHT396" s="1"/>
      <c r="AHU396" s="1"/>
      <c r="AHV396" s="1"/>
      <c r="AHW396" s="1"/>
      <c r="AHX396" s="1"/>
      <c r="AHY396" s="1"/>
      <c r="AHZ396" s="1"/>
      <c r="AIA396" s="1"/>
      <c r="AIB396" s="1"/>
      <c r="AIC396" s="1"/>
      <c r="AID396" s="1"/>
      <c r="AIE396" s="1"/>
      <c r="AIF396" s="1"/>
      <c r="AIG396" s="1"/>
      <c r="AIH396" s="1"/>
      <c r="AII396" s="1"/>
      <c r="AIJ396" s="1"/>
      <c r="AIK396" s="1"/>
      <c r="AIL396" s="1"/>
      <c r="AIM396" s="1"/>
      <c r="AIN396" s="1"/>
      <c r="AIO396" s="1"/>
      <c r="AIP396" s="1"/>
      <c r="AIQ396" s="1"/>
      <c r="AIR396" s="1"/>
      <c r="AIS396" s="1"/>
      <c r="AIT396" s="1"/>
      <c r="AIU396" s="1"/>
      <c r="AIV396" s="1"/>
      <c r="AIW396" s="1"/>
      <c r="AIX396" s="1"/>
      <c r="AIY396" s="1"/>
      <c r="AIZ396" s="1"/>
      <c r="AJA396" s="1"/>
      <c r="AJB396" s="1"/>
      <c r="AJC396" s="1"/>
      <c r="AJD396" s="1"/>
      <c r="AJE396" s="1"/>
      <c r="AJF396" s="1"/>
      <c r="AJG396" s="1"/>
      <c r="AJH396" s="1"/>
      <c r="AJI396" s="1"/>
      <c r="AJJ396" s="1"/>
      <c r="AJK396" s="1"/>
      <c r="AJL396" s="1"/>
      <c r="AJM396" s="1"/>
      <c r="AJN396" s="1"/>
      <c r="AJO396" s="1"/>
      <c r="AJP396" s="1"/>
      <c r="AJQ396" s="1"/>
      <c r="AJR396" s="1"/>
      <c r="AJS396" s="1"/>
      <c r="AJT396" s="1"/>
      <c r="AJU396" s="1"/>
      <c r="AJV396" s="1"/>
      <c r="AJW396" s="1"/>
      <c r="AJX396" s="1"/>
      <c r="AJY396" s="1"/>
      <c r="AJZ396" s="1"/>
      <c r="AKA396" s="1"/>
      <c r="AKB396" s="1"/>
      <c r="AKC396" s="1"/>
      <c r="AKD396" s="1"/>
      <c r="AKE396" s="1"/>
      <c r="AKF396" s="1"/>
      <c r="AKG396" s="1"/>
      <c r="AKH396" s="1"/>
      <c r="AKI396" s="1"/>
      <c r="AKJ396" s="1"/>
      <c r="AKK396" s="1"/>
      <c r="AKL396" s="1"/>
      <c r="AKM396" s="1"/>
      <c r="AKN396" s="1"/>
      <c r="AKO396" s="1"/>
      <c r="AKP396" s="1"/>
      <c r="AKQ396" s="1"/>
      <c r="AKR396" s="1"/>
      <c r="AKS396" s="1"/>
      <c r="AKT396" s="1"/>
      <c r="AKU396" s="1"/>
      <c r="AKV396" s="1"/>
      <c r="AKW396" s="1"/>
      <c r="AKX396" s="1"/>
      <c r="AKY396" s="1"/>
      <c r="AKZ396" s="1"/>
      <c r="ALA396" s="1"/>
      <c r="ALB396" s="1"/>
      <c r="ALC396" s="1"/>
      <c r="ALD396" s="1"/>
      <c r="ALE396" s="1"/>
      <c r="ALF396" s="1"/>
      <c r="ALG396" s="1"/>
      <c r="ALH396" s="1"/>
      <c r="ALI396" s="1"/>
      <c r="ALJ396" s="1"/>
      <c r="ALK396" s="1"/>
      <c r="ALL396" s="1"/>
      <c r="ALM396" s="1"/>
      <c r="ALN396" s="1"/>
      <c r="ALO396" s="1"/>
      <c r="ALP396" s="1"/>
      <c r="ALQ396" s="1"/>
      <c r="ALR396" s="1"/>
      <c r="ALS396" s="1"/>
      <c r="ALT396" s="1"/>
      <c r="ALU396" s="1"/>
      <c r="ALV396" s="1"/>
      <c r="ALW396" s="1"/>
      <c r="ALX396" s="1"/>
      <c r="ALY396" s="1"/>
      <c r="ALZ396" s="1"/>
      <c r="AMA396" s="1"/>
      <c r="AMB396" s="1"/>
      <c r="AMC396" s="1"/>
      <c r="AMD396" s="1"/>
      <c r="AME396" s="1"/>
      <c r="AMF396" s="1"/>
      <c r="AMG396" s="1"/>
      <c r="AMH396" s="1"/>
      <c r="AMI396" s="1"/>
      <c r="AMJ396" s="1"/>
      <c r="AMK396" s="1"/>
      <c r="AML396" s="1"/>
      <c r="AMM396" s="1"/>
      <c r="AMN396" s="1"/>
      <c r="AMO396" s="1"/>
      <c r="AMP396" s="1"/>
      <c r="AMQ396" s="1"/>
      <c r="AMR396" s="1"/>
      <c r="AMS396" s="1"/>
      <c r="AMT396" s="1"/>
      <c r="AMU396" s="1"/>
      <c r="AMV396" s="1"/>
      <c r="AMW396" s="1"/>
      <c r="AMX396" s="1"/>
      <c r="AMY396" s="1"/>
      <c r="AMZ396" s="1"/>
      <c r="ANA396" s="1"/>
      <c r="ANB396" s="1"/>
      <c r="ANC396" s="1"/>
      <c r="AND396" s="1"/>
      <c r="ANE396" s="1"/>
      <c r="ANF396" s="1"/>
      <c r="ANG396" s="1"/>
      <c r="ANH396" s="1"/>
      <c r="ANI396" s="1"/>
      <c r="ANJ396" s="1"/>
      <c r="ANK396" s="1"/>
      <c r="ANL396" s="1"/>
      <c r="ANM396" s="1"/>
      <c r="ANN396" s="1"/>
      <c r="ANO396" s="1"/>
      <c r="ANP396" s="1"/>
      <c r="ANQ396" s="1"/>
      <c r="ANR396" s="1"/>
      <c r="ANS396" s="1"/>
      <c r="ANT396" s="1"/>
      <c r="ANU396" s="1"/>
      <c r="ANV396" s="1"/>
      <c r="ANW396" s="1"/>
      <c r="ANX396" s="1"/>
      <c r="ANY396" s="1"/>
      <c r="ANZ396" s="1"/>
      <c r="AOA396" s="1"/>
      <c r="AOB396" s="1"/>
      <c r="AOC396" s="1"/>
      <c r="AOD396" s="1"/>
      <c r="AOE396" s="1"/>
      <c r="AOF396" s="1"/>
      <c r="AOG396" s="1"/>
      <c r="AOH396" s="1"/>
      <c r="AOI396" s="1"/>
      <c r="AOJ396" s="1"/>
      <c r="AOK396" s="1"/>
      <c r="AOL396" s="1"/>
      <c r="AOM396" s="1"/>
      <c r="AON396" s="1"/>
      <c r="AOO396" s="1"/>
      <c r="AOP396" s="1"/>
      <c r="AOQ396" s="1"/>
      <c r="AOR396" s="1"/>
      <c r="AOS396" s="1"/>
      <c r="AOT396" s="1"/>
      <c r="AOU396" s="1"/>
      <c r="AOV396" s="1"/>
      <c r="AOW396" s="1"/>
      <c r="AOX396" s="1"/>
      <c r="AOY396" s="1"/>
      <c r="AOZ396" s="1"/>
      <c r="APA396" s="1"/>
      <c r="APB396" s="1"/>
      <c r="APC396" s="1"/>
      <c r="APD396" s="1"/>
      <c r="APE396" s="1"/>
      <c r="APF396" s="1"/>
      <c r="APG396" s="1"/>
      <c r="APH396" s="1"/>
      <c r="API396" s="1"/>
      <c r="APJ396" s="1"/>
      <c r="APK396" s="1"/>
      <c r="APL396" s="1"/>
      <c r="APM396" s="1"/>
      <c r="APN396" s="1"/>
      <c r="APO396" s="1"/>
      <c r="APP396" s="1"/>
      <c r="APQ396" s="1"/>
      <c r="APR396" s="1"/>
      <c r="APS396" s="1"/>
      <c r="APT396" s="1"/>
      <c r="APU396" s="1"/>
      <c r="APV396" s="1"/>
      <c r="APW396" s="1"/>
      <c r="APX396" s="1"/>
      <c r="APY396" s="1"/>
      <c r="APZ396" s="1"/>
      <c r="AQA396" s="1"/>
      <c r="AQB396" s="1"/>
      <c r="AQC396" s="1"/>
      <c r="AQD396" s="1"/>
      <c r="AQE396" s="1"/>
      <c r="AQF396" s="1"/>
      <c r="AQG396" s="1"/>
      <c r="AQH396" s="1"/>
      <c r="AQI396" s="1"/>
      <c r="AQJ396" s="1"/>
      <c r="AQK396" s="1"/>
      <c r="AQL396" s="1"/>
      <c r="AQM396" s="1"/>
      <c r="AQN396" s="1"/>
      <c r="AQO396" s="1"/>
      <c r="AQP396" s="1"/>
      <c r="AQQ396" s="1"/>
      <c r="AQR396" s="1"/>
      <c r="AQS396" s="1"/>
      <c r="AQT396" s="1"/>
      <c r="AQU396" s="1"/>
      <c r="AQV396" s="1"/>
      <c r="AQW396" s="1"/>
      <c r="AQX396" s="1"/>
      <c r="AQY396" s="1"/>
      <c r="AQZ396" s="1"/>
      <c r="ARA396" s="1"/>
      <c r="ARB396" s="1"/>
      <c r="ARC396" s="1"/>
      <c r="ARD396" s="1"/>
      <c r="ARE396" s="1"/>
      <c r="ARF396" s="1"/>
      <c r="ARG396" s="1"/>
      <c r="ARH396" s="1"/>
      <c r="ARI396" s="1"/>
      <c r="ARJ396" s="1"/>
      <c r="ARK396" s="1"/>
      <c r="ARL396" s="1"/>
      <c r="ARM396" s="1"/>
      <c r="ARN396" s="1"/>
      <c r="ARO396" s="1"/>
      <c r="ARP396" s="1"/>
      <c r="ARQ396" s="1"/>
      <c r="ARR396" s="1"/>
      <c r="ARS396" s="1"/>
      <c r="ART396" s="1"/>
      <c r="ARU396" s="1"/>
      <c r="ARV396" s="1"/>
      <c r="ARW396" s="1"/>
      <c r="ARX396" s="1"/>
      <c r="ARY396" s="1"/>
      <c r="ARZ396" s="1"/>
      <c r="ASA396" s="1"/>
      <c r="ASB396" s="1"/>
      <c r="ASC396" s="1"/>
      <c r="ASD396" s="1"/>
      <c r="ASE396" s="1"/>
      <c r="ASF396" s="1"/>
      <c r="ASG396" s="1"/>
      <c r="ASH396" s="1"/>
      <c r="ASI396" s="1"/>
      <c r="ASJ396" s="1"/>
      <c r="ASK396" s="1"/>
      <c r="ASL396" s="1"/>
      <c r="ASM396" s="1"/>
      <c r="ASN396" s="1"/>
      <c r="ASO396" s="1"/>
      <c r="ASP396" s="1"/>
      <c r="ASQ396" s="1"/>
      <c r="ASR396" s="1"/>
      <c r="ASS396" s="1"/>
      <c r="AST396" s="1"/>
      <c r="ASU396" s="1"/>
      <c r="ASV396" s="1"/>
      <c r="ASW396" s="1"/>
      <c r="ASX396" s="1"/>
      <c r="ASY396" s="1"/>
      <c r="ASZ396" s="1"/>
      <c r="ATA396" s="1"/>
      <c r="ATB396" s="1"/>
      <c r="ATC396" s="1"/>
      <c r="ATD396" s="1"/>
      <c r="ATE396" s="1"/>
      <c r="ATF396" s="1"/>
      <c r="ATG396" s="1"/>
      <c r="ATH396" s="1"/>
      <c r="ATI396" s="1"/>
      <c r="ATJ396" s="1"/>
      <c r="ATK396" s="1"/>
      <c r="ATL396" s="1"/>
      <c r="ATM396" s="1"/>
      <c r="ATN396" s="1"/>
      <c r="ATO396" s="1"/>
      <c r="ATP396" s="1"/>
      <c r="ATQ396" s="1"/>
      <c r="ATR396" s="1"/>
      <c r="ATS396" s="1"/>
      <c r="ATT396" s="1"/>
      <c r="ATU396" s="1"/>
      <c r="ATV396" s="1"/>
      <c r="ATW396" s="1"/>
      <c r="ATX396" s="1"/>
      <c r="ATY396" s="1"/>
      <c r="ATZ396" s="1"/>
      <c r="AUA396" s="1"/>
      <c r="AUB396" s="1"/>
      <c r="AUC396" s="1"/>
      <c r="AUD396" s="1"/>
      <c r="AUE396" s="1"/>
      <c r="AUF396" s="1"/>
      <c r="AUG396" s="1"/>
      <c r="AUH396" s="1"/>
      <c r="AUI396" s="1"/>
      <c r="AUJ396" s="1"/>
      <c r="AUK396" s="1"/>
      <c r="AUL396" s="1"/>
      <c r="AUM396" s="1"/>
      <c r="AUN396" s="1"/>
      <c r="AUO396" s="1"/>
      <c r="AUP396" s="1"/>
      <c r="AUQ396" s="1"/>
      <c r="AUR396" s="1"/>
      <c r="AUS396" s="1"/>
      <c r="AUT396" s="1"/>
      <c r="AUU396" s="1"/>
      <c r="AUV396" s="1"/>
      <c r="AUW396" s="1"/>
      <c r="AUX396" s="1"/>
      <c r="AUY396" s="1"/>
      <c r="AUZ396" s="1"/>
      <c r="AVA396" s="1"/>
      <c r="AVB396" s="1"/>
      <c r="AVC396" s="1"/>
      <c r="AVD396" s="1"/>
      <c r="AVE396" s="1"/>
      <c r="AVF396" s="1"/>
      <c r="AVG396" s="1"/>
      <c r="AVH396" s="1"/>
      <c r="AVI396" s="1"/>
      <c r="AVJ396" s="1"/>
      <c r="AVK396" s="1"/>
      <c r="AVL396" s="1"/>
      <c r="AVM396" s="1"/>
      <c r="AVN396" s="1"/>
      <c r="AVO396" s="1"/>
      <c r="AVP396" s="1"/>
      <c r="AVQ396" s="1"/>
      <c r="AVR396" s="1"/>
      <c r="AVS396" s="1"/>
      <c r="AVT396" s="1"/>
      <c r="AVU396" s="1"/>
      <c r="AVV396" s="1"/>
      <c r="AVW396" s="1"/>
      <c r="AVX396" s="1"/>
      <c r="AVY396" s="1"/>
      <c r="AVZ396" s="1"/>
      <c r="AWA396" s="1"/>
      <c r="AWB396" s="1"/>
      <c r="AWC396" s="1"/>
      <c r="AWD396" s="1"/>
      <c r="AWE396" s="1"/>
      <c r="AWF396" s="1"/>
      <c r="AWG396" s="1"/>
      <c r="AWH396" s="1"/>
      <c r="AWI396" s="1"/>
      <c r="AWJ396" s="1"/>
      <c r="AWK396" s="1"/>
      <c r="AWL396" s="1"/>
      <c r="AWM396" s="1"/>
      <c r="AWN396" s="1"/>
      <c r="AWO396" s="1"/>
      <c r="AWP396" s="1"/>
      <c r="AWQ396" s="1"/>
      <c r="AWR396" s="1"/>
      <c r="AWS396" s="1"/>
      <c r="AWT396" s="1"/>
      <c r="AWU396" s="1"/>
      <c r="AWV396" s="1"/>
      <c r="AWW396" s="1"/>
      <c r="AWX396" s="1"/>
      <c r="AWY396" s="1"/>
      <c r="AWZ396" s="1"/>
      <c r="AXA396" s="1"/>
      <c r="AXB396" s="1"/>
      <c r="AXC396" s="1"/>
      <c r="AXD396" s="1"/>
      <c r="AXE396" s="1"/>
      <c r="AXF396" s="1"/>
      <c r="AXG396" s="1"/>
      <c r="AXH396" s="1"/>
      <c r="AXI396" s="1"/>
      <c r="AXJ396" s="1"/>
      <c r="AXK396" s="1"/>
      <c r="AXL396" s="1"/>
      <c r="AXM396" s="1"/>
      <c r="AXN396" s="1"/>
      <c r="AXO396" s="1"/>
      <c r="AXP396" s="1"/>
      <c r="AXQ396" s="1"/>
      <c r="AXR396" s="1"/>
      <c r="AXS396" s="1"/>
      <c r="AXT396" s="1"/>
      <c r="AXU396" s="1"/>
      <c r="AXV396" s="1"/>
      <c r="AXW396" s="1"/>
      <c r="AXX396" s="1"/>
      <c r="AXY396" s="1"/>
      <c r="AXZ396" s="1"/>
      <c r="AYA396" s="1"/>
      <c r="AYB396" s="1"/>
      <c r="AYC396" s="1"/>
      <c r="AYD396" s="1"/>
      <c r="AYE396" s="1"/>
      <c r="AYF396" s="1"/>
      <c r="AYG396" s="1"/>
      <c r="AYH396" s="1"/>
      <c r="AYI396" s="1"/>
      <c r="AYJ396" s="1"/>
      <c r="AYK396" s="1"/>
      <c r="AYL396" s="1"/>
      <c r="AYM396" s="1"/>
      <c r="AYN396" s="1"/>
      <c r="AYO396" s="1"/>
      <c r="AYP396" s="1"/>
      <c r="AYQ396" s="1"/>
      <c r="AYR396" s="1"/>
      <c r="AYS396" s="1"/>
      <c r="AYT396" s="1"/>
      <c r="AYU396" s="1"/>
      <c r="AYV396" s="1"/>
      <c r="AYW396" s="1"/>
      <c r="AYX396" s="1"/>
      <c r="AYY396" s="1"/>
      <c r="AYZ396" s="1"/>
      <c r="AZA396" s="1"/>
      <c r="AZB396" s="1"/>
      <c r="AZC396" s="1"/>
      <c r="AZD396" s="1"/>
      <c r="AZE396" s="1"/>
      <c r="AZF396" s="1"/>
      <c r="AZG396" s="1"/>
      <c r="AZH396" s="1"/>
      <c r="AZI396" s="1"/>
      <c r="AZJ396" s="1"/>
      <c r="AZK396" s="1"/>
      <c r="AZL396" s="1"/>
      <c r="AZM396" s="1"/>
      <c r="AZN396" s="1"/>
      <c r="AZO396" s="1"/>
      <c r="AZP396" s="1"/>
      <c r="AZQ396" s="1"/>
      <c r="AZR396" s="1"/>
      <c r="AZS396" s="1"/>
      <c r="AZT396" s="1"/>
      <c r="AZU396" s="1"/>
      <c r="AZV396" s="1"/>
      <c r="AZW396" s="1"/>
      <c r="AZX396" s="1"/>
      <c r="AZY396" s="1"/>
      <c r="AZZ396" s="1"/>
      <c r="BAA396" s="1"/>
      <c r="BAB396" s="1"/>
      <c r="BAC396" s="1"/>
      <c r="BAD396" s="1"/>
      <c r="BAE396" s="1"/>
      <c r="BAF396" s="1"/>
      <c r="BAG396" s="1"/>
      <c r="BAH396" s="1"/>
      <c r="BAI396" s="1"/>
      <c r="BAJ396" s="1"/>
      <c r="BAK396" s="1"/>
      <c r="BAL396" s="1"/>
      <c r="BAM396" s="1"/>
      <c r="BAN396" s="1"/>
      <c r="BAO396" s="1"/>
      <c r="BAP396" s="1"/>
      <c r="BAQ396" s="1"/>
      <c r="BAR396" s="1"/>
      <c r="BAS396" s="1"/>
      <c r="BAT396" s="1"/>
      <c r="BAU396" s="1"/>
      <c r="BAV396" s="1"/>
      <c r="BAW396" s="1"/>
      <c r="BAX396" s="1"/>
      <c r="BAY396" s="1"/>
      <c r="BAZ396" s="1"/>
      <c r="BBA396" s="1"/>
      <c r="BBB396" s="1"/>
      <c r="BBC396" s="1"/>
      <c r="BBD396" s="1"/>
      <c r="BBE396" s="1"/>
      <c r="BBF396" s="1"/>
      <c r="BBG396" s="1"/>
      <c r="BBH396" s="1"/>
      <c r="BBI396" s="1"/>
      <c r="BBJ396" s="1"/>
      <c r="BBK396" s="1"/>
      <c r="BBL396" s="1"/>
      <c r="BBM396" s="1"/>
      <c r="BBN396" s="1"/>
      <c r="BBO396" s="1"/>
      <c r="BBP396" s="1"/>
      <c r="BBQ396" s="1"/>
      <c r="BBR396" s="1"/>
      <c r="BBS396" s="1"/>
      <c r="BBT396" s="1"/>
      <c r="BBU396" s="1"/>
      <c r="BBV396" s="1"/>
      <c r="BBW396" s="1"/>
      <c r="BBX396" s="1"/>
      <c r="BBY396" s="1"/>
      <c r="BBZ396" s="1"/>
      <c r="BCA396" s="1"/>
      <c r="BCB396" s="1"/>
      <c r="BCC396" s="1"/>
      <c r="BCD396" s="1"/>
      <c r="BCE396" s="1"/>
      <c r="BCF396" s="1"/>
      <c r="BCG396" s="1"/>
      <c r="BCH396" s="1"/>
      <c r="BCI396" s="1"/>
      <c r="BCJ396" s="1"/>
      <c r="BCK396" s="1"/>
      <c r="BCL396" s="1"/>
      <c r="BCM396" s="1"/>
      <c r="BCN396" s="1"/>
      <c r="BCO396" s="1"/>
      <c r="BCP396" s="1"/>
      <c r="BCQ396" s="1"/>
      <c r="BCR396" s="1"/>
      <c r="BCS396" s="1"/>
      <c r="BCT396" s="1"/>
      <c r="BCU396" s="1"/>
      <c r="BCV396" s="1"/>
      <c r="BCW396" s="1"/>
      <c r="BCX396" s="1"/>
      <c r="BCY396" s="1"/>
      <c r="BCZ396" s="1"/>
      <c r="BDA396" s="1"/>
      <c r="BDB396" s="1"/>
      <c r="BDC396" s="1"/>
      <c r="BDD396" s="1"/>
      <c r="BDE396" s="1"/>
      <c r="BDF396" s="1"/>
      <c r="BDG396" s="1"/>
      <c r="BDH396" s="1"/>
      <c r="BDI396" s="1"/>
      <c r="BDJ396" s="1"/>
      <c r="BDK396" s="1"/>
      <c r="BDL396" s="1"/>
    </row>
    <row r="397" spans="1:1468" s="10" customFormat="1" ht="32" x14ac:dyDescent="0.2">
      <c r="B397" s="11" t="s">
        <v>474</v>
      </c>
      <c r="C397" s="10">
        <v>8000</v>
      </c>
      <c r="E397" s="2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  <c r="AFO397" s="1"/>
      <c r="AFP397" s="1"/>
      <c r="AFQ397" s="1"/>
      <c r="AFR397" s="1"/>
      <c r="AFS397" s="1"/>
      <c r="AFT397" s="1"/>
      <c r="AFU397" s="1"/>
      <c r="AFV397" s="1"/>
      <c r="AFW397" s="1"/>
      <c r="AFX397" s="1"/>
      <c r="AFY397" s="1"/>
      <c r="AFZ397" s="1"/>
      <c r="AGA397" s="1"/>
      <c r="AGB397" s="1"/>
      <c r="AGC397" s="1"/>
      <c r="AGD397" s="1"/>
      <c r="AGE397" s="1"/>
      <c r="AGF397" s="1"/>
      <c r="AGG397" s="1"/>
      <c r="AGH397" s="1"/>
      <c r="AGI397" s="1"/>
      <c r="AGJ397" s="1"/>
      <c r="AGK397" s="1"/>
      <c r="AGL397" s="1"/>
      <c r="AGM397" s="1"/>
      <c r="AGN397" s="1"/>
      <c r="AGO397" s="1"/>
      <c r="AGP397" s="1"/>
      <c r="AGQ397" s="1"/>
      <c r="AGR397" s="1"/>
      <c r="AGS397" s="1"/>
      <c r="AGT397" s="1"/>
      <c r="AGU397" s="1"/>
      <c r="AGV397" s="1"/>
      <c r="AGW397" s="1"/>
      <c r="AGX397" s="1"/>
      <c r="AGY397" s="1"/>
      <c r="AGZ397" s="1"/>
      <c r="AHA397" s="1"/>
      <c r="AHB397" s="1"/>
      <c r="AHC397" s="1"/>
      <c r="AHD397" s="1"/>
      <c r="AHE397" s="1"/>
      <c r="AHF397" s="1"/>
      <c r="AHG397" s="1"/>
      <c r="AHH397" s="1"/>
      <c r="AHI397" s="1"/>
      <c r="AHJ397" s="1"/>
      <c r="AHK397" s="1"/>
      <c r="AHL397" s="1"/>
      <c r="AHM397" s="1"/>
      <c r="AHN397" s="1"/>
      <c r="AHO397" s="1"/>
      <c r="AHP397" s="1"/>
      <c r="AHQ397" s="1"/>
      <c r="AHR397" s="1"/>
      <c r="AHS397" s="1"/>
      <c r="AHT397" s="1"/>
      <c r="AHU397" s="1"/>
      <c r="AHV397" s="1"/>
      <c r="AHW397" s="1"/>
      <c r="AHX397" s="1"/>
      <c r="AHY397" s="1"/>
      <c r="AHZ397" s="1"/>
      <c r="AIA397" s="1"/>
      <c r="AIB397" s="1"/>
      <c r="AIC397" s="1"/>
      <c r="AID397" s="1"/>
      <c r="AIE397" s="1"/>
      <c r="AIF397" s="1"/>
      <c r="AIG397" s="1"/>
      <c r="AIH397" s="1"/>
      <c r="AII397" s="1"/>
      <c r="AIJ397" s="1"/>
      <c r="AIK397" s="1"/>
      <c r="AIL397" s="1"/>
      <c r="AIM397" s="1"/>
      <c r="AIN397" s="1"/>
      <c r="AIO397" s="1"/>
      <c r="AIP397" s="1"/>
      <c r="AIQ397" s="1"/>
      <c r="AIR397" s="1"/>
      <c r="AIS397" s="1"/>
      <c r="AIT397" s="1"/>
      <c r="AIU397" s="1"/>
      <c r="AIV397" s="1"/>
      <c r="AIW397" s="1"/>
      <c r="AIX397" s="1"/>
      <c r="AIY397" s="1"/>
      <c r="AIZ397" s="1"/>
      <c r="AJA397" s="1"/>
      <c r="AJB397" s="1"/>
      <c r="AJC397" s="1"/>
      <c r="AJD397" s="1"/>
      <c r="AJE397" s="1"/>
      <c r="AJF397" s="1"/>
      <c r="AJG397" s="1"/>
      <c r="AJH397" s="1"/>
      <c r="AJI397" s="1"/>
      <c r="AJJ397" s="1"/>
      <c r="AJK397" s="1"/>
      <c r="AJL397" s="1"/>
      <c r="AJM397" s="1"/>
      <c r="AJN397" s="1"/>
      <c r="AJO397" s="1"/>
      <c r="AJP397" s="1"/>
      <c r="AJQ397" s="1"/>
      <c r="AJR397" s="1"/>
      <c r="AJS397" s="1"/>
      <c r="AJT397" s="1"/>
      <c r="AJU397" s="1"/>
      <c r="AJV397" s="1"/>
      <c r="AJW397" s="1"/>
      <c r="AJX397" s="1"/>
      <c r="AJY397" s="1"/>
      <c r="AJZ397" s="1"/>
      <c r="AKA397" s="1"/>
      <c r="AKB397" s="1"/>
      <c r="AKC397" s="1"/>
      <c r="AKD397" s="1"/>
      <c r="AKE397" s="1"/>
      <c r="AKF397" s="1"/>
      <c r="AKG397" s="1"/>
      <c r="AKH397" s="1"/>
      <c r="AKI397" s="1"/>
      <c r="AKJ397" s="1"/>
      <c r="AKK397" s="1"/>
      <c r="AKL397" s="1"/>
      <c r="AKM397" s="1"/>
      <c r="AKN397" s="1"/>
      <c r="AKO397" s="1"/>
      <c r="AKP397" s="1"/>
      <c r="AKQ397" s="1"/>
      <c r="AKR397" s="1"/>
      <c r="AKS397" s="1"/>
      <c r="AKT397" s="1"/>
      <c r="AKU397" s="1"/>
      <c r="AKV397" s="1"/>
      <c r="AKW397" s="1"/>
      <c r="AKX397" s="1"/>
      <c r="AKY397" s="1"/>
      <c r="AKZ397" s="1"/>
      <c r="ALA397" s="1"/>
      <c r="ALB397" s="1"/>
      <c r="ALC397" s="1"/>
      <c r="ALD397" s="1"/>
      <c r="ALE397" s="1"/>
      <c r="ALF397" s="1"/>
      <c r="ALG397" s="1"/>
      <c r="ALH397" s="1"/>
      <c r="ALI397" s="1"/>
      <c r="ALJ397" s="1"/>
      <c r="ALK397" s="1"/>
      <c r="ALL397" s="1"/>
      <c r="ALM397" s="1"/>
      <c r="ALN397" s="1"/>
      <c r="ALO397" s="1"/>
      <c r="ALP397" s="1"/>
      <c r="ALQ397" s="1"/>
      <c r="ALR397" s="1"/>
      <c r="ALS397" s="1"/>
      <c r="ALT397" s="1"/>
      <c r="ALU397" s="1"/>
      <c r="ALV397" s="1"/>
      <c r="ALW397" s="1"/>
      <c r="ALX397" s="1"/>
      <c r="ALY397" s="1"/>
      <c r="ALZ397" s="1"/>
      <c r="AMA397" s="1"/>
      <c r="AMB397" s="1"/>
      <c r="AMC397" s="1"/>
      <c r="AMD397" s="1"/>
      <c r="AME397" s="1"/>
      <c r="AMF397" s="1"/>
      <c r="AMG397" s="1"/>
      <c r="AMH397" s="1"/>
      <c r="AMI397" s="1"/>
      <c r="AMJ397" s="1"/>
      <c r="AMK397" s="1"/>
      <c r="AML397" s="1"/>
      <c r="AMM397" s="1"/>
      <c r="AMN397" s="1"/>
      <c r="AMO397" s="1"/>
      <c r="AMP397" s="1"/>
      <c r="AMQ397" s="1"/>
      <c r="AMR397" s="1"/>
      <c r="AMS397" s="1"/>
      <c r="AMT397" s="1"/>
      <c r="AMU397" s="1"/>
      <c r="AMV397" s="1"/>
      <c r="AMW397" s="1"/>
      <c r="AMX397" s="1"/>
      <c r="AMY397" s="1"/>
      <c r="AMZ397" s="1"/>
      <c r="ANA397" s="1"/>
      <c r="ANB397" s="1"/>
      <c r="ANC397" s="1"/>
      <c r="AND397" s="1"/>
      <c r="ANE397" s="1"/>
      <c r="ANF397" s="1"/>
      <c r="ANG397" s="1"/>
      <c r="ANH397" s="1"/>
      <c r="ANI397" s="1"/>
      <c r="ANJ397" s="1"/>
      <c r="ANK397" s="1"/>
      <c r="ANL397" s="1"/>
      <c r="ANM397" s="1"/>
      <c r="ANN397" s="1"/>
      <c r="ANO397" s="1"/>
      <c r="ANP397" s="1"/>
      <c r="ANQ397" s="1"/>
      <c r="ANR397" s="1"/>
      <c r="ANS397" s="1"/>
      <c r="ANT397" s="1"/>
      <c r="ANU397" s="1"/>
      <c r="ANV397" s="1"/>
      <c r="ANW397" s="1"/>
      <c r="ANX397" s="1"/>
      <c r="ANY397" s="1"/>
      <c r="ANZ397" s="1"/>
      <c r="AOA397" s="1"/>
      <c r="AOB397" s="1"/>
      <c r="AOC397" s="1"/>
      <c r="AOD397" s="1"/>
      <c r="AOE397" s="1"/>
      <c r="AOF397" s="1"/>
      <c r="AOG397" s="1"/>
      <c r="AOH397" s="1"/>
      <c r="AOI397" s="1"/>
      <c r="AOJ397" s="1"/>
      <c r="AOK397" s="1"/>
      <c r="AOL397" s="1"/>
      <c r="AOM397" s="1"/>
      <c r="AON397" s="1"/>
      <c r="AOO397" s="1"/>
      <c r="AOP397" s="1"/>
      <c r="AOQ397" s="1"/>
      <c r="AOR397" s="1"/>
      <c r="AOS397" s="1"/>
      <c r="AOT397" s="1"/>
      <c r="AOU397" s="1"/>
      <c r="AOV397" s="1"/>
      <c r="AOW397" s="1"/>
      <c r="AOX397" s="1"/>
      <c r="AOY397" s="1"/>
      <c r="AOZ397" s="1"/>
      <c r="APA397" s="1"/>
      <c r="APB397" s="1"/>
      <c r="APC397" s="1"/>
      <c r="APD397" s="1"/>
      <c r="APE397" s="1"/>
      <c r="APF397" s="1"/>
      <c r="APG397" s="1"/>
      <c r="APH397" s="1"/>
      <c r="API397" s="1"/>
      <c r="APJ397" s="1"/>
      <c r="APK397" s="1"/>
      <c r="APL397" s="1"/>
      <c r="APM397" s="1"/>
      <c r="APN397" s="1"/>
      <c r="APO397" s="1"/>
      <c r="APP397" s="1"/>
      <c r="APQ397" s="1"/>
      <c r="APR397" s="1"/>
      <c r="APS397" s="1"/>
      <c r="APT397" s="1"/>
      <c r="APU397" s="1"/>
      <c r="APV397" s="1"/>
      <c r="APW397" s="1"/>
      <c r="APX397" s="1"/>
      <c r="APY397" s="1"/>
      <c r="APZ397" s="1"/>
      <c r="AQA397" s="1"/>
      <c r="AQB397" s="1"/>
      <c r="AQC397" s="1"/>
      <c r="AQD397" s="1"/>
      <c r="AQE397" s="1"/>
      <c r="AQF397" s="1"/>
      <c r="AQG397" s="1"/>
      <c r="AQH397" s="1"/>
      <c r="AQI397" s="1"/>
      <c r="AQJ397" s="1"/>
      <c r="AQK397" s="1"/>
      <c r="AQL397" s="1"/>
      <c r="AQM397" s="1"/>
      <c r="AQN397" s="1"/>
      <c r="AQO397" s="1"/>
      <c r="AQP397" s="1"/>
      <c r="AQQ397" s="1"/>
      <c r="AQR397" s="1"/>
      <c r="AQS397" s="1"/>
      <c r="AQT397" s="1"/>
      <c r="AQU397" s="1"/>
      <c r="AQV397" s="1"/>
      <c r="AQW397" s="1"/>
      <c r="AQX397" s="1"/>
      <c r="AQY397" s="1"/>
      <c r="AQZ397" s="1"/>
      <c r="ARA397" s="1"/>
      <c r="ARB397" s="1"/>
      <c r="ARC397" s="1"/>
      <c r="ARD397" s="1"/>
      <c r="ARE397" s="1"/>
      <c r="ARF397" s="1"/>
      <c r="ARG397" s="1"/>
      <c r="ARH397" s="1"/>
      <c r="ARI397" s="1"/>
      <c r="ARJ397" s="1"/>
      <c r="ARK397" s="1"/>
      <c r="ARL397" s="1"/>
      <c r="ARM397" s="1"/>
      <c r="ARN397" s="1"/>
      <c r="ARO397" s="1"/>
      <c r="ARP397" s="1"/>
      <c r="ARQ397" s="1"/>
      <c r="ARR397" s="1"/>
      <c r="ARS397" s="1"/>
      <c r="ART397" s="1"/>
      <c r="ARU397" s="1"/>
      <c r="ARV397" s="1"/>
      <c r="ARW397" s="1"/>
      <c r="ARX397" s="1"/>
      <c r="ARY397" s="1"/>
      <c r="ARZ397" s="1"/>
      <c r="ASA397" s="1"/>
      <c r="ASB397" s="1"/>
      <c r="ASC397" s="1"/>
      <c r="ASD397" s="1"/>
      <c r="ASE397" s="1"/>
      <c r="ASF397" s="1"/>
      <c r="ASG397" s="1"/>
      <c r="ASH397" s="1"/>
      <c r="ASI397" s="1"/>
      <c r="ASJ397" s="1"/>
      <c r="ASK397" s="1"/>
      <c r="ASL397" s="1"/>
      <c r="ASM397" s="1"/>
      <c r="ASN397" s="1"/>
      <c r="ASO397" s="1"/>
      <c r="ASP397" s="1"/>
      <c r="ASQ397" s="1"/>
      <c r="ASR397" s="1"/>
      <c r="ASS397" s="1"/>
      <c r="AST397" s="1"/>
      <c r="ASU397" s="1"/>
      <c r="ASV397" s="1"/>
      <c r="ASW397" s="1"/>
      <c r="ASX397" s="1"/>
      <c r="ASY397" s="1"/>
      <c r="ASZ397" s="1"/>
      <c r="ATA397" s="1"/>
      <c r="ATB397" s="1"/>
      <c r="ATC397" s="1"/>
      <c r="ATD397" s="1"/>
      <c r="ATE397" s="1"/>
      <c r="ATF397" s="1"/>
      <c r="ATG397" s="1"/>
      <c r="ATH397" s="1"/>
      <c r="ATI397" s="1"/>
      <c r="ATJ397" s="1"/>
      <c r="ATK397" s="1"/>
      <c r="ATL397" s="1"/>
      <c r="ATM397" s="1"/>
      <c r="ATN397" s="1"/>
      <c r="ATO397" s="1"/>
      <c r="ATP397" s="1"/>
      <c r="ATQ397" s="1"/>
      <c r="ATR397" s="1"/>
      <c r="ATS397" s="1"/>
      <c r="ATT397" s="1"/>
      <c r="ATU397" s="1"/>
      <c r="ATV397" s="1"/>
      <c r="ATW397" s="1"/>
      <c r="ATX397" s="1"/>
      <c r="ATY397" s="1"/>
      <c r="ATZ397" s="1"/>
      <c r="AUA397" s="1"/>
      <c r="AUB397" s="1"/>
      <c r="AUC397" s="1"/>
      <c r="AUD397" s="1"/>
      <c r="AUE397" s="1"/>
      <c r="AUF397" s="1"/>
      <c r="AUG397" s="1"/>
      <c r="AUH397" s="1"/>
      <c r="AUI397" s="1"/>
      <c r="AUJ397" s="1"/>
      <c r="AUK397" s="1"/>
      <c r="AUL397" s="1"/>
      <c r="AUM397" s="1"/>
      <c r="AUN397" s="1"/>
      <c r="AUO397" s="1"/>
      <c r="AUP397" s="1"/>
      <c r="AUQ397" s="1"/>
      <c r="AUR397" s="1"/>
      <c r="AUS397" s="1"/>
      <c r="AUT397" s="1"/>
      <c r="AUU397" s="1"/>
      <c r="AUV397" s="1"/>
      <c r="AUW397" s="1"/>
      <c r="AUX397" s="1"/>
      <c r="AUY397" s="1"/>
      <c r="AUZ397" s="1"/>
      <c r="AVA397" s="1"/>
      <c r="AVB397" s="1"/>
      <c r="AVC397" s="1"/>
      <c r="AVD397" s="1"/>
      <c r="AVE397" s="1"/>
      <c r="AVF397" s="1"/>
      <c r="AVG397" s="1"/>
      <c r="AVH397" s="1"/>
      <c r="AVI397" s="1"/>
      <c r="AVJ397" s="1"/>
      <c r="AVK397" s="1"/>
      <c r="AVL397" s="1"/>
      <c r="AVM397" s="1"/>
      <c r="AVN397" s="1"/>
      <c r="AVO397" s="1"/>
      <c r="AVP397" s="1"/>
      <c r="AVQ397" s="1"/>
      <c r="AVR397" s="1"/>
      <c r="AVS397" s="1"/>
      <c r="AVT397" s="1"/>
      <c r="AVU397" s="1"/>
      <c r="AVV397" s="1"/>
      <c r="AVW397" s="1"/>
      <c r="AVX397" s="1"/>
      <c r="AVY397" s="1"/>
      <c r="AVZ397" s="1"/>
      <c r="AWA397" s="1"/>
      <c r="AWB397" s="1"/>
      <c r="AWC397" s="1"/>
      <c r="AWD397" s="1"/>
      <c r="AWE397" s="1"/>
      <c r="AWF397" s="1"/>
      <c r="AWG397" s="1"/>
      <c r="AWH397" s="1"/>
      <c r="AWI397" s="1"/>
      <c r="AWJ397" s="1"/>
      <c r="AWK397" s="1"/>
      <c r="AWL397" s="1"/>
      <c r="AWM397" s="1"/>
      <c r="AWN397" s="1"/>
      <c r="AWO397" s="1"/>
      <c r="AWP397" s="1"/>
      <c r="AWQ397" s="1"/>
      <c r="AWR397" s="1"/>
      <c r="AWS397" s="1"/>
      <c r="AWT397" s="1"/>
      <c r="AWU397" s="1"/>
      <c r="AWV397" s="1"/>
      <c r="AWW397" s="1"/>
      <c r="AWX397" s="1"/>
      <c r="AWY397" s="1"/>
      <c r="AWZ397" s="1"/>
      <c r="AXA397" s="1"/>
      <c r="AXB397" s="1"/>
      <c r="AXC397" s="1"/>
      <c r="AXD397" s="1"/>
      <c r="AXE397" s="1"/>
      <c r="AXF397" s="1"/>
      <c r="AXG397" s="1"/>
      <c r="AXH397" s="1"/>
      <c r="AXI397" s="1"/>
      <c r="AXJ397" s="1"/>
      <c r="AXK397" s="1"/>
      <c r="AXL397" s="1"/>
      <c r="AXM397" s="1"/>
      <c r="AXN397" s="1"/>
      <c r="AXO397" s="1"/>
      <c r="AXP397" s="1"/>
      <c r="AXQ397" s="1"/>
      <c r="AXR397" s="1"/>
      <c r="AXS397" s="1"/>
      <c r="AXT397" s="1"/>
      <c r="AXU397" s="1"/>
      <c r="AXV397" s="1"/>
      <c r="AXW397" s="1"/>
      <c r="AXX397" s="1"/>
      <c r="AXY397" s="1"/>
      <c r="AXZ397" s="1"/>
      <c r="AYA397" s="1"/>
      <c r="AYB397" s="1"/>
      <c r="AYC397" s="1"/>
      <c r="AYD397" s="1"/>
      <c r="AYE397" s="1"/>
      <c r="AYF397" s="1"/>
      <c r="AYG397" s="1"/>
      <c r="AYH397" s="1"/>
      <c r="AYI397" s="1"/>
      <c r="AYJ397" s="1"/>
      <c r="AYK397" s="1"/>
      <c r="AYL397" s="1"/>
      <c r="AYM397" s="1"/>
      <c r="AYN397" s="1"/>
      <c r="AYO397" s="1"/>
      <c r="AYP397" s="1"/>
      <c r="AYQ397" s="1"/>
      <c r="AYR397" s="1"/>
      <c r="AYS397" s="1"/>
      <c r="AYT397" s="1"/>
      <c r="AYU397" s="1"/>
      <c r="AYV397" s="1"/>
      <c r="AYW397" s="1"/>
      <c r="AYX397" s="1"/>
      <c r="AYY397" s="1"/>
      <c r="AYZ397" s="1"/>
      <c r="AZA397" s="1"/>
      <c r="AZB397" s="1"/>
      <c r="AZC397" s="1"/>
      <c r="AZD397" s="1"/>
      <c r="AZE397" s="1"/>
      <c r="AZF397" s="1"/>
      <c r="AZG397" s="1"/>
      <c r="AZH397" s="1"/>
      <c r="AZI397" s="1"/>
      <c r="AZJ397" s="1"/>
      <c r="AZK397" s="1"/>
      <c r="AZL397" s="1"/>
      <c r="AZM397" s="1"/>
      <c r="AZN397" s="1"/>
      <c r="AZO397" s="1"/>
      <c r="AZP397" s="1"/>
      <c r="AZQ397" s="1"/>
      <c r="AZR397" s="1"/>
      <c r="AZS397" s="1"/>
      <c r="AZT397" s="1"/>
      <c r="AZU397" s="1"/>
      <c r="AZV397" s="1"/>
      <c r="AZW397" s="1"/>
      <c r="AZX397" s="1"/>
      <c r="AZY397" s="1"/>
      <c r="AZZ397" s="1"/>
      <c r="BAA397" s="1"/>
      <c r="BAB397" s="1"/>
      <c r="BAC397" s="1"/>
      <c r="BAD397" s="1"/>
      <c r="BAE397" s="1"/>
      <c r="BAF397" s="1"/>
      <c r="BAG397" s="1"/>
      <c r="BAH397" s="1"/>
      <c r="BAI397" s="1"/>
      <c r="BAJ397" s="1"/>
      <c r="BAK397" s="1"/>
      <c r="BAL397" s="1"/>
      <c r="BAM397" s="1"/>
      <c r="BAN397" s="1"/>
      <c r="BAO397" s="1"/>
      <c r="BAP397" s="1"/>
      <c r="BAQ397" s="1"/>
      <c r="BAR397" s="1"/>
      <c r="BAS397" s="1"/>
      <c r="BAT397" s="1"/>
      <c r="BAU397" s="1"/>
      <c r="BAV397" s="1"/>
      <c r="BAW397" s="1"/>
      <c r="BAX397" s="1"/>
      <c r="BAY397" s="1"/>
      <c r="BAZ397" s="1"/>
      <c r="BBA397" s="1"/>
      <c r="BBB397" s="1"/>
      <c r="BBC397" s="1"/>
      <c r="BBD397" s="1"/>
      <c r="BBE397" s="1"/>
      <c r="BBF397" s="1"/>
      <c r="BBG397" s="1"/>
      <c r="BBH397" s="1"/>
      <c r="BBI397" s="1"/>
      <c r="BBJ397" s="1"/>
      <c r="BBK397" s="1"/>
      <c r="BBL397" s="1"/>
      <c r="BBM397" s="1"/>
      <c r="BBN397" s="1"/>
      <c r="BBO397" s="1"/>
      <c r="BBP397" s="1"/>
      <c r="BBQ397" s="1"/>
      <c r="BBR397" s="1"/>
      <c r="BBS397" s="1"/>
      <c r="BBT397" s="1"/>
      <c r="BBU397" s="1"/>
      <c r="BBV397" s="1"/>
      <c r="BBW397" s="1"/>
      <c r="BBX397" s="1"/>
      <c r="BBY397" s="1"/>
      <c r="BBZ397" s="1"/>
      <c r="BCA397" s="1"/>
      <c r="BCB397" s="1"/>
      <c r="BCC397" s="1"/>
      <c r="BCD397" s="1"/>
      <c r="BCE397" s="1"/>
      <c r="BCF397" s="1"/>
      <c r="BCG397" s="1"/>
      <c r="BCH397" s="1"/>
      <c r="BCI397" s="1"/>
      <c r="BCJ397" s="1"/>
      <c r="BCK397" s="1"/>
      <c r="BCL397" s="1"/>
      <c r="BCM397" s="1"/>
      <c r="BCN397" s="1"/>
      <c r="BCO397" s="1"/>
      <c r="BCP397" s="1"/>
      <c r="BCQ397" s="1"/>
      <c r="BCR397" s="1"/>
      <c r="BCS397" s="1"/>
      <c r="BCT397" s="1"/>
      <c r="BCU397" s="1"/>
      <c r="BCV397" s="1"/>
      <c r="BCW397" s="1"/>
      <c r="BCX397" s="1"/>
      <c r="BCY397" s="1"/>
      <c r="BCZ397" s="1"/>
      <c r="BDA397" s="1"/>
      <c r="BDB397" s="1"/>
      <c r="BDC397" s="1"/>
      <c r="BDD397" s="1"/>
      <c r="BDE397" s="1"/>
      <c r="BDF397" s="1"/>
      <c r="BDG397" s="1"/>
      <c r="BDH397" s="1"/>
      <c r="BDI397" s="1"/>
      <c r="BDJ397" s="1"/>
      <c r="BDK397" s="1"/>
      <c r="BDL397" s="1"/>
    </row>
    <row r="398" spans="1:1468" s="10" customFormat="1" ht="16" x14ac:dyDescent="0.2">
      <c r="B398" s="11" t="s">
        <v>475</v>
      </c>
      <c r="C398" s="10">
        <v>10000</v>
      </c>
      <c r="E398" s="2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  <c r="AFO398" s="1"/>
      <c r="AFP398" s="1"/>
      <c r="AFQ398" s="1"/>
      <c r="AFR398" s="1"/>
      <c r="AFS398" s="1"/>
      <c r="AFT398" s="1"/>
      <c r="AFU398" s="1"/>
      <c r="AFV398" s="1"/>
      <c r="AFW398" s="1"/>
      <c r="AFX398" s="1"/>
      <c r="AFY398" s="1"/>
      <c r="AFZ398" s="1"/>
      <c r="AGA398" s="1"/>
      <c r="AGB398" s="1"/>
      <c r="AGC398" s="1"/>
      <c r="AGD398" s="1"/>
      <c r="AGE398" s="1"/>
      <c r="AGF398" s="1"/>
      <c r="AGG398" s="1"/>
      <c r="AGH398" s="1"/>
      <c r="AGI398" s="1"/>
      <c r="AGJ398" s="1"/>
      <c r="AGK398" s="1"/>
      <c r="AGL398" s="1"/>
      <c r="AGM398" s="1"/>
      <c r="AGN398" s="1"/>
      <c r="AGO398" s="1"/>
      <c r="AGP398" s="1"/>
      <c r="AGQ398" s="1"/>
      <c r="AGR398" s="1"/>
      <c r="AGS398" s="1"/>
      <c r="AGT398" s="1"/>
      <c r="AGU398" s="1"/>
      <c r="AGV398" s="1"/>
      <c r="AGW398" s="1"/>
      <c r="AGX398" s="1"/>
      <c r="AGY398" s="1"/>
      <c r="AGZ398" s="1"/>
      <c r="AHA398" s="1"/>
      <c r="AHB398" s="1"/>
      <c r="AHC398" s="1"/>
      <c r="AHD398" s="1"/>
      <c r="AHE398" s="1"/>
      <c r="AHF398" s="1"/>
      <c r="AHG398" s="1"/>
      <c r="AHH398" s="1"/>
      <c r="AHI398" s="1"/>
      <c r="AHJ398" s="1"/>
      <c r="AHK398" s="1"/>
      <c r="AHL398" s="1"/>
      <c r="AHM398" s="1"/>
      <c r="AHN398" s="1"/>
      <c r="AHO398" s="1"/>
      <c r="AHP398" s="1"/>
      <c r="AHQ398" s="1"/>
      <c r="AHR398" s="1"/>
      <c r="AHS398" s="1"/>
      <c r="AHT398" s="1"/>
      <c r="AHU398" s="1"/>
      <c r="AHV398" s="1"/>
      <c r="AHW398" s="1"/>
      <c r="AHX398" s="1"/>
      <c r="AHY398" s="1"/>
      <c r="AHZ398" s="1"/>
      <c r="AIA398" s="1"/>
      <c r="AIB398" s="1"/>
      <c r="AIC398" s="1"/>
      <c r="AID398" s="1"/>
      <c r="AIE398" s="1"/>
      <c r="AIF398" s="1"/>
      <c r="AIG398" s="1"/>
      <c r="AIH398" s="1"/>
      <c r="AII398" s="1"/>
      <c r="AIJ398" s="1"/>
      <c r="AIK398" s="1"/>
      <c r="AIL398" s="1"/>
      <c r="AIM398" s="1"/>
      <c r="AIN398" s="1"/>
      <c r="AIO398" s="1"/>
      <c r="AIP398" s="1"/>
      <c r="AIQ398" s="1"/>
      <c r="AIR398" s="1"/>
      <c r="AIS398" s="1"/>
      <c r="AIT398" s="1"/>
      <c r="AIU398" s="1"/>
      <c r="AIV398" s="1"/>
      <c r="AIW398" s="1"/>
      <c r="AIX398" s="1"/>
      <c r="AIY398" s="1"/>
      <c r="AIZ398" s="1"/>
      <c r="AJA398" s="1"/>
      <c r="AJB398" s="1"/>
      <c r="AJC398" s="1"/>
      <c r="AJD398" s="1"/>
      <c r="AJE398" s="1"/>
      <c r="AJF398" s="1"/>
      <c r="AJG398" s="1"/>
      <c r="AJH398" s="1"/>
      <c r="AJI398" s="1"/>
      <c r="AJJ398" s="1"/>
      <c r="AJK398" s="1"/>
      <c r="AJL398" s="1"/>
      <c r="AJM398" s="1"/>
      <c r="AJN398" s="1"/>
      <c r="AJO398" s="1"/>
      <c r="AJP398" s="1"/>
      <c r="AJQ398" s="1"/>
      <c r="AJR398" s="1"/>
      <c r="AJS398" s="1"/>
      <c r="AJT398" s="1"/>
      <c r="AJU398" s="1"/>
      <c r="AJV398" s="1"/>
      <c r="AJW398" s="1"/>
      <c r="AJX398" s="1"/>
      <c r="AJY398" s="1"/>
      <c r="AJZ398" s="1"/>
      <c r="AKA398" s="1"/>
      <c r="AKB398" s="1"/>
      <c r="AKC398" s="1"/>
      <c r="AKD398" s="1"/>
      <c r="AKE398" s="1"/>
      <c r="AKF398" s="1"/>
      <c r="AKG398" s="1"/>
      <c r="AKH398" s="1"/>
      <c r="AKI398" s="1"/>
      <c r="AKJ398" s="1"/>
      <c r="AKK398" s="1"/>
      <c r="AKL398" s="1"/>
      <c r="AKM398" s="1"/>
      <c r="AKN398" s="1"/>
      <c r="AKO398" s="1"/>
      <c r="AKP398" s="1"/>
      <c r="AKQ398" s="1"/>
      <c r="AKR398" s="1"/>
      <c r="AKS398" s="1"/>
      <c r="AKT398" s="1"/>
      <c r="AKU398" s="1"/>
      <c r="AKV398" s="1"/>
      <c r="AKW398" s="1"/>
      <c r="AKX398" s="1"/>
      <c r="AKY398" s="1"/>
      <c r="AKZ398" s="1"/>
      <c r="ALA398" s="1"/>
      <c r="ALB398" s="1"/>
      <c r="ALC398" s="1"/>
      <c r="ALD398" s="1"/>
      <c r="ALE398" s="1"/>
      <c r="ALF398" s="1"/>
      <c r="ALG398" s="1"/>
      <c r="ALH398" s="1"/>
      <c r="ALI398" s="1"/>
      <c r="ALJ398" s="1"/>
      <c r="ALK398" s="1"/>
      <c r="ALL398" s="1"/>
      <c r="ALM398" s="1"/>
      <c r="ALN398" s="1"/>
      <c r="ALO398" s="1"/>
      <c r="ALP398" s="1"/>
      <c r="ALQ398" s="1"/>
      <c r="ALR398" s="1"/>
      <c r="ALS398" s="1"/>
      <c r="ALT398" s="1"/>
      <c r="ALU398" s="1"/>
      <c r="ALV398" s="1"/>
      <c r="ALW398" s="1"/>
      <c r="ALX398" s="1"/>
      <c r="ALY398" s="1"/>
      <c r="ALZ398" s="1"/>
      <c r="AMA398" s="1"/>
      <c r="AMB398" s="1"/>
      <c r="AMC398" s="1"/>
      <c r="AMD398" s="1"/>
      <c r="AME398" s="1"/>
      <c r="AMF398" s="1"/>
      <c r="AMG398" s="1"/>
      <c r="AMH398" s="1"/>
      <c r="AMI398" s="1"/>
      <c r="AMJ398" s="1"/>
      <c r="AMK398" s="1"/>
      <c r="AML398" s="1"/>
      <c r="AMM398" s="1"/>
      <c r="AMN398" s="1"/>
      <c r="AMO398" s="1"/>
      <c r="AMP398" s="1"/>
      <c r="AMQ398" s="1"/>
      <c r="AMR398" s="1"/>
      <c r="AMS398" s="1"/>
      <c r="AMT398" s="1"/>
      <c r="AMU398" s="1"/>
      <c r="AMV398" s="1"/>
      <c r="AMW398" s="1"/>
      <c r="AMX398" s="1"/>
      <c r="AMY398" s="1"/>
      <c r="AMZ398" s="1"/>
      <c r="ANA398" s="1"/>
      <c r="ANB398" s="1"/>
      <c r="ANC398" s="1"/>
      <c r="AND398" s="1"/>
      <c r="ANE398" s="1"/>
      <c r="ANF398" s="1"/>
      <c r="ANG398" s="1"/>
      <c r="ANH398" s="1"/>
      <c r="ANI398" s="1"/>
      <c r="ANJ398" s="1"/>
      <c r="ANK398" s="1"/>
      <c r="ANL398" s="1"/>
      <c r="ANM398" s="1"/>
      <c r="ANN398" s="1"/>
      <c r="ANO398" s="1"/>
      <c r="ANP398" s="1"/>
      <c r="ANQ398" s="1"/>
      <c r="ANR398" s="1"/>
      <c r="ANS398" s="1"/>
      <c r="ANT398" s="1"/>
      <c r="ANU398" s="1"/>
      <c r="ANV398" s="1"/>
      <c r="ANW398" s="1"/>
      <c r="ANX398" s="1"/>
      <c r="ANY398" s="1"/>
      <c r="ANZ398" s="1"/>
      <c r="AOA398" s="1"/>
      <c r="AOB398" s="1"/>
      <c r="AOC398" s="1"/>
      <c r="AOD398" s="1"/>
      <c r="AOE398" s="1"/>
      <c r="AOF398" s="1"/>
      <c r="AOG398" s="1"/>
      <c r="AOH398" s="1"/>
      <c r="AOI398" s="1"/>
      <c r="AOJ398" s="1"/>
      <c r="AOK398" s="1"/>
      <c r="AOL398" s="1"/>
      <c r="AOM398" s="1"/>
      <c r="AON398" s="1"/>
      <c r="AOO398" s="1"/>
      <c r="AOP398" s="1"/>
      <c r="AOQ398" s="1"/>
      <c r="AOR398" s="1"/>
      <c r="AOS398" s="1"/>
      <c r="AOT398" s="1"/>
      <c r="AOU398" s="1"/>
      <c r="AOV398" s="1"/>
      <c r="AOW398" s="1"/>
      <c r="AOX398" s="1"/>
      <c r="AOY398" s="1"/>
      <c r="AOZ398" s="1"/>
      <c r="APA398" s="1"/>
      <c r="APB398" s="1"/>
      <c r="APC398" s="1"/>
      <c r="APD398" s="1"/>
      <c r="APE398" s="1"/>
      <c r="APF398" s="1"/>
      <c r="APG398" s="1"/>
      <c r="APH398" s="1"/>
      <c r="API398" s="1"/>
      <c r="APJ398" s="1"/>
      <c r="APK398" s="1"/>
      <c r="APL398" s="1"/>
      <c r="APM398" s="1"/>
      <c r="APN398" s="1"/>
      <c r="APO398" s="1"/>
      <c r="APP398" s="1"/>
      <c r="APQ398" s="1"/>
      <c r="APR398" s="1"/>
      <c r="APS398" s="1"/>
      <c r="APT398" s="1"/>
      <c r="APU398" s="1"/>
      <c r="APV398" s="1"/>
      <c r="APW398" s="1"/>
      <c r="APX398" s="1"/>
      <c r="APY398" s="1"/>
      <c r="APZ398" s="1"/>
      <c r="AQA398" s="1"/>
      <c r="AQB398" s="1"/>
      <c r="AQC398" s="1"/>
      <c r="AQD398" s="1"/>
      <c r="AQE398" s="1"/>
      <c r="AQF398" s="1"/>
      <c r="AQG398" s="1"/>
      <c r="AQH398" s="1"/>
      <c r="AQI398" s="1"/>
      <c r="AQJ398" s="1"/>
      <c r="AQK398" s="1"/>
      <c r="AQL398" s="1"/>
      <c r="AQM398" s="1"/>
      <c r="AQN398" s="1"/>
      <c r="AQO398" s="1"/>
      <c r="AQP398" s="1"/>
      <c r="AQQ398" s="1"/>
      <c r="AQR398" s="1"/>
      <c r="AQS398" s="1"/>
      <c r="AQT398" s="1"/>
      <c r="AQU398" s="1"/>
      <c r="AQV398" s="1"/>
      <c r="AQW398" s="1"/>
      <c r="AQX398" s="1"/>
      <c r="AQY398" s="1"/>
      <c r="AQZ398" s="1"/>
      <c r="ARA398" s="1"/>
      <c r="ARB398" s="1"/>
      <c r="ARC398" s="1"/>
      <c r="ARD398" s="1"/>
      <c r="ARE398" s="1"/>
      <c r="ARF398" s="1"/>
      <c r="ARG398" s="1"/>
      <c r="ARH398" s="1"/>
      <c r="ARI398" s="1"/>
      <c r="ARJ398" s="1"/>
      <c r="ARK398" s="1"/>
      <c r="ARL398" s="1"/>
      <c r="ARM398" s="1"/>
      <c r="ARN398" s="1"/>
      <c r="ARO398" s="1"/>
      <c r="ARP398" s="1"/>
      <c r="ARQ398" s="1"/>
      <c r="ARR398" s="1"/>
      <c r="ARS398" s="1"/>
      <c r="ART398" s="1"/>
      <c r="ARU398" s="1"/>
      <c r="ARV398" s="1"/>
      <c r="ARW398" s="1"/>
      <c r="ARX398" s="1"/>
      <c r="ARY398" s="1"/>
      <c r="ARZ398" s="1"/>
      <c r="ASA398" s="1"/>
      <c r="ASB398" s="1"/>
      <c r="ASC398" s="1"/>
      <c r="ASD398" s="1"/>
      <c r="ASE398" s="1"/>
      <c r="ASF398" s="1"/>
      <c r="ASG398" s="1"/>
      <c r="ASH398" s="1"/>
      <c r="ASI398" s="1"/>
      <c r="ASJ398" s="1"/>
      <c r="ASK398" s="1"/>
      <c r="ASL398" s="1"/>
      <c r="ASM398" s="1"/>
      <c r="ASN398" s="1"/>
      <c r="ASO398" s="1"/>
      <c r="ASP398" s="1"/>
      <c r="ASQ398" s="1"/>
      <c r="ASR398" s="1"/>
      <c r="ASS398" s="1"/>
      <c r="AST398" s="1"/>
      <c r="ASU398" s="1"/>
      <c r="ASV398" s="1"/>
      <c r="ASW398" s="1"/>
      <c r="ASX398" s="1"/>
      <c r="ASY398" s="1"/>
      <c r="ASZ398" s="1"/>
      <c r="ATA398" s="1"/>
      <c r="ATB398" s="1"/>
      <c r="ATC398" s="1"/>
      <c r="ATD398" s="1"/>
      <c r="ATE398" s="1"/>
      <c r="ATF398" s="1"/>
      <c r="ATG398" s="1"/>
      <c r="ATH398" s="1"/>
      <c r="ATI398" s="1"/>
      <c r="ATJ398" s="1"/>
      <c r="ATK398" s="1"/>
      <c r="ATL398" s="1"/>
      <c r="ATM398" s="1"/>
      <c r="ATN398" s="1"/>
      <c r="ATO398" s="1"/>
      <c r="ATP398" s="1"/>
      <c r="ATQ398" s="1"/>
      <c r="ATR398" s="1"/>
      <c r="ATS398" s="1"/>
      <c r="ATT398" s="1"/>
      <c r="ATU398" s="1"/>
      <c r="ATV398" s="1"/>
      <c r="ATW398" s="1"/>
      <c r="ATX398" s="1"/>
      <c r="ATY398" s="1"/>
      <c r="ATZ398" s="1"/>
      <c r="AUA398" s="1"/>
      <c r="AUB398" s="1"/>
      <c r="AUC398" s="1"/>
      <c r="AUD398" s="1"/>
      <c r="AUE398" s="1"/>
      <c r="AUF398" s="1"/>
      <c r="AUG398" s="1"/>
      <c r="AUH398" s="1"/>
      <c r="AUI398" s="1"/>
      <c r="AUJ398" s="1"/>
      <c r="AUK398" s="1"/>
      <c r="AUL398" s="1"/>
      <c r="AUM398" s="1"/>
      <c r="AUN398" s="1"/>
      <c r="AUO398" s="1"/>
      <c r="AUP398" s="1"/>
      <c r="AUQ398" s="1"/>
      <c r="AUR398" s="1"/>
      <c r="AUS398" s="1"/>
      <c r="AUT398" s="1"/>
      <c r="AUU398" s="1"/>
      <c r="AUV398" s="1"/>
      <c r="AUW398" s="1"/>
      <c r="AUX398" s="1"/>
      <c r="AUY398" s="1"/>
      <c r="AUZ398" s="1"/>
      <c r="AVA398" s="1"/>
      <c r="AVB398" s="1"/>
      <c r="AVC398" s="1"/>
      <c r="AVD398" s="1"/>
      <c r="AVE398" s="1"/>
      <c r="AVF398" s="1"/>
      <c r="AVG398" s="1"/>
      <c r="AVH398" s="1"/>
      <c r="AVI398" s="1"/>
      <c r="AVJ398" s="1"/>
      <c r="AVK398" s="1"/>
      <c r="AVL398" s="1"/>
      <c r="AVM398" s="1"/>
      <c r="AVN398" s="1"/>
      <c r="AVO398" s="1"/>
      <c r="AVP398" s="1"/>
      <c r="AVQ398" s="1"/>
      <c r="AVR398" s="1"/>
      <c r="AVS398" s="1"/>
      <c r="AVT398" s="1"/>
      <c r="AVU398" s="1"/>
      <c r="AVV398" s="1"/>
      <c r="AVW398" s="1"/>
      <c r="AVX398" s="1"/>
      <c r="AVY398" s="1"/>
      <c r="AVZ398" s="1"/>
      <c r="AWA398" s="1"/>
      <c r="AWB398" s="1"/>
      <c r="AWC398" s="1"/>
      <c r="AWD398" s="1"/>
      <c r="AWE398" s="1"/>
      <c r="AWF398" s="1"/>
      <c r="AWG398" s="1"/>
      <c r="AWH398" s="1"/>
      <c r="AWI398" s="1"/>
      <c r="AWJ398" s="1"/>
      <c r="AWK398" s="1"/>
      <c r="AWL398" s="1"/>
      <c r="AWM398" s="1"/>
      <c r="AWN398" s="1"/>
      <c r="AWO398" s="1"/>
      <c r="AWP398" s="1"/>
      <c r="AWQ398" s="1"/>
      <c r="AWR398" s="1"/>
      <c r="AWS398" s="1"/>
      <c r="AWT398" s="1"/>
      <c r="AWU398" s="1"/>
      <c r="AWV398" s="1"/>
      <c r="AWW398" s="1"/>
      <c r="AWX398" s="1"/>
      <c r="AWY398" s="1"/>
      <c r="AWZ398" s="1"/>
      <c r="AXA398" s="1"/>
      <c r="AXB398" s="1"/>
      <c r="AXC398" s="1"/>
      <c r="AXD398" s="1"/>
      <c r="AXE398" s="1"/>
      <c r="AXF398" s="1"/>
      <c r="AXG398" s="1"/>
      <c r="AXH398" s="1"/>
      <c r="AXI398" s="1"/>
      <c r="AXJ398" s="1"/>
      <c r="AXK398" s="1"/>
      <c r="AXL398" s="1"/>
      <c r="AXM398" s="1"/>
      <c r="AXN398" s="1"/>
      <c r="AXO398" s="1"/>
      <c r="AXP398" s="1"/>
      <c r="AXQ398" s="1"/>
      <c r="AXR398" s="1"/>
      <c r="AXS398" s="1"/>
      <c r="AXT398" s="1"/>
      <c r="AXU398" s="1"/>
      <c r="AXV398" s="1"/>
      <c r="AXW398" s="1"/>
      <c r="AXX398" s="1"/>
      <c r="AXY398" s="1"/>
      <c r="AXZ398" s="1"/>
      <c r="AYA398" s="1"/>
      <c r="AYB398" s="1"/>
      <c r="AYC398" s="1"/>
      <c r="AYD398" s="1"/>
      <c r="AYE398" s="1"/>
      <c r="AYF398" s="1"/>
      <c r="AYG398" s="1"/>
      <c r="AYH398" s="1"/>
      <c r="AYI398" s="1"/>
      <c r="AYJ398" s="1"/>
      <c r="AYK398" s="1"/>
      <c r="AYL398" s="1"/>
      <c r="AYM398" s="1"/>
      <c r="AYN398" s="1"/>
      <c r="AYO398" s="1"/>
      <c r="AYP398" s="1"/>
      <c r="AYQ398" s="1"/>
      <c r="AYR398" s="1"/>
      <c r="AYS398" s="1"/>
      <c r="AYT398" s="1"/>
      <c r="AYU398" s="1"/>
      <c r="AYV398" s="1"/>
      <c r="AYW398" s="1"/>
      <c r="AYX398" s="1"/>
      <c r="AYY398" s="1"/>
      <c r="AYZ398" s="1"/>
      <c r="AZA398" s="1"/>
      <c r="AZB398" s="1"/>
      <c r="AZC398" s="1"/>
      <c r="AZD398" s="1"/>
      <c r="AZE398" s="1"/>
      <c r="AZF398" s="1"/>
      <c r="AZG398" s="1"/>
      <c r="AZH398" s="1"/>
      <c r="AZI398" s="1"/>
      <c r="AZJ398" s="1"/>
      <c r="AZK398" s="1"/>
      <c r="AZL398" s="1"/>
      <c r="AZM398" s="1"/>
      <c r="AZN398" s="1"/>
      <c r="AZO398" s="1"/>
      <c r="AZP398" s="1"/>
      <c r="AZQ398" s="1"/>
      <c r="AZR398" s="1"/>
      <c r="AZS398" s="1"/>
      <c r="AZT398" s="1"/>
      <c r="AZU398" s="1"/>
      <c r="AZV398" s="1"/>
      <c r="AZW398" s="1"/>
      <c r="AZX398" s="1"/>
      <c r="AZY398" s="1"/>
      <c r="AZZ398" s="1"/>
      <c r="BAA398" s="1"/>
      <c r="BAB398" s="1"/>
      <c r="BAC398" s="1"/>
      <c r="BAD398" s="1"/>
      <c r="BAE398" s="1"/>
      <c r="BAF398" s="1"/>
      <c r="BAG398" s="1"/>
      <c r="BAH398" s="1"/>
      <c r="BAI398" s="1"/>
      <c r="BAJ398" s="1"/>
      <c r="BAK398" s="1"/>
      <c r="BAL398" s="1"/>
      <c r="BAM398" s="1"/>
      <c r="BAN398" s="1"/>
      <c r="BAO398" s="1"/>
      <c r="BAP398" s="1"/>
      <c r="BAQ398" s="1"/>
      <c r="BAR398" s="1"/>
      <c r="BAS398" s="1"/>
      <c r="BAT398" s="1"/>
      <c r="BAU398" s="1"/>
      <c r="BAV398" s="1"/>
      <c r="BAW398" s="1"/>
      <c r="BAX398" s="1"/>
      <c r="BAY398" s="1"/>
      <c r="BAZ398" s="1"/>
      <c r="BBA398" s="1"/>
      <c r="BBB398" s="1"/>
      <c r="BBC398" s="1"/>
      <c r="BBD398" s="1"/>
      <c r="BBE398" s="1"/>
      <c r="BBF398" s="1"/>
      <c r="BBG398" s="1"/>
      <c r="BBH398" s="1"/>
      <c r="BBI398" s="1"/>
      <c r="BBJ398" s="1"/>
      <c r="BBK398" s="1"/>
      <c r="BBL398" s="1"/>
      <c r="BBM398" s="1"/>
      <c r="BBN398" s="1"/>
      <c r="BBO398" s="1"/>
      <c r="BBP398" s="1"/>
      <c r="BBQ398" s="1"/>
      <c r="BBR398" s="1"/>
      <c r="BBS398" s="1"/>
      <c r="BBT398" s="1"/>
      <c r="BBU398" s="1"/>
      <c r="BBV398" s="1"/>
      <c r="BBW398" s="1"/>
      <c r="BBX398" s="1"/>
      <c r="BBY398" s="1"/>
      <c r="BBZ398" s="1"/>
      <c r="BCA398" s="1"/>
      <c r="BCB398" s="1"/>
      <c r="BCC398" s="1"/>
      <c r="BCD398" s="1"/>
      <c r="BCE398" s="1"/>
      <c r="BCF398" s="1"/>
      <c r="BCG398" s="1"/>
      <c r="BCH398" s="1"/>
      <c r="BCI398" s="1"/>
      <c r="BCJ398" s="1"/>
      <c r="BCK398" s="1"/>
      <c r="BCL398" s="1"/>
      <c r="BCM398" s="1"/>
      <c r="BCN398" s="1"/>
      <c r="BCO398" s="1"/>
      <c r="BCP398" s="1"/>
      <c r="BCQ398" s="1"/>
      <c r="BCR398" s="1"/>
      <c r="BCS398" s="1"/>
      <c r="BCT398" s="1"/>
      <c r="BCU398" s="1"/>
      <c r="BCV398" s="1"/>
      <c r="BCW398" s="1"/>
      <c r="BCX398" s="1"/>
      <c r="BCY398" s="1"/>
      <c r="BCZ398" s="1"/>
      <c r="BDA398" s="1"/>
      <c r="BDB398" s="1"/>
      <c r="BDC398" s="1"/>
      <c r="BDD398" s="1"/>
      <c r="BDE398" s="1"/>
      <c r="BDF398" s="1"/>
      <c r="BDG398" s="1"/>
      <c r="BDH398" s="1"/>
      <c r="BDI398" s="1"/>
      <c r="BDJ398" s="1"/>
      <c r="BDK398" s="1"/>
      <c r="BDL398" s="1"/>
    </row>
    <row r="399" spans="1:1468" s="10" customFormat="1" ht="16" x14ac:dyDescent="0.2">
      <c r="B399" s="11" t="s">
        <v>99</v>
      </c>
      <c r="C399" s="10">
        <v>2000</v>
      </c>
      <c r="E399" s="2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  <c r="AFO399" s="1"/>
      <c r="AFP399" s="1"/>
      <c r="AFQ399" s="1"/>
      <c r="AFR399" s="1"/>
      <c r="AFS399" s="1"/>
      <c r="AFT399" s="1"/>
      <c r="AFU399" s="1"/>
      <c r="AFV399" s="1"/>
      <c r="AFW399" s="1"/>
      <c r="AFX399" s="1"/>
      <c r="AFY399" s="1"/>
      <c r="AFZ399" s="1"/>
      <c r="AGA399" s="1"/>
      <c r="AGB399" s="1"/>
      <c r="AGC399" s="1"/>
      <c r="AGD399" s="1"/>
      <c r="AGE399" s="1"/>
      <c r="AGF399" s="1"/>
      <c r="AGG399" s="1"/>
      <c r="AGH399" s="1"/>
      <c r="AGI399" s="1"/>
      <c r="AGJ399" s="1"/>
      <c r="AGK399" s="1"/>
      <c r="AGL399" s="1"/>
      <c r="AGM399" s="1"/>
      <c r="AGN399" s="1"/>
      <c r="AGO399" s="1"/>
      <c r="AGP399" s="1"/>
      <c r="AGQ399" s="1"/>
      <c r="AGR399" s="1"/>
      <c r="AGS399" s="1"/>
      <c r="AGT399" s="1"/>
      <c r="AGU399" s="1"/>
      <c r="AGV399" s="1"/>
      <c r="AGW399" s="1"/>
      <c r="AGX399" s="1"/>
      <c r="AGY399" s="1"/>
      <c r="AGZ399" s="1"/>
      <c r="AHA399" s="1"/>
      <c r="AHB399" s="1"/>
      <c r="AHC399" s="1"/>
      <c r="AHD399" s="1"/>
      <c r="AHE399" s="1"/>
      <c r="AHF399" s="1"/>
      <c r="AHG399" s="1"/>
      <c r="AHH399" s="1"/>
      <c r="AHI399" s="1"/>
      <c r="AHJ399" s="1"/>
      <c r="AHK399" s="1"/>
      <c r="AHL399" s="1"/>
      <c r="AHM399" s="1"/>
      <c r="AHN399" s="1"/>
      <c r="AHO399" s="1"/>
      <c r="AHP399" s="1"/>
      <c r="AHQ399" s="1"/>
      <c r="AHR399" s="1"/>
      <c r="AHS399" s="1"/>
      <c r="AHT399" s="1"/>
      <c r="AHU399" s="1"/>
      <c r="AHV399" s="1"/>
      <c r="AHW399" s="1"/>
      <c r="AHX399" s="1"/>
      <c r="AHY399" s="1"/>
      <c r="AHZ399" s="1"/>
      <c r="AIA399" s="1"/>
      <c r="AIB399" s="1"/>
      <c r="AIC399" s="1"/>
      <c r="AID399" s="1"/>
      <c r="AIE399" s="1"/>
      <c r="AIF399" s="1"/>
      <c r="AIG399" s="1"/>
      <c r="AIH399" s="1"/>
      <c r="AII399" s="1"/>
      <c r="AIJ399" s="1"/>
      <c r="AIK399" s="1"/>
      <c r="AIL399" s="1"/>
      <c r="AIM399" s="1"/>
      <c r="AIN399" s="1"/>
      <c r="AIO399" s="1"/>
      <c r="AIP399" s="1"/>
      <c r="AIQ399" s="1"/>
      <c r="AIR399" s="1"/>
      <c r="AIS399" s="1"/>
      <c r="AIT399" s="1"/>
      <c r="AIU399" s="1"/>
      <c r="AIV399" s="1"/>
      <c r="AIW399" s="1"/>
      <c r="AIX399" s="1"/>
      <c r="AIY399" s="1"/>
      <c r="AIZ399" s="1"/>
      <c r="AJA399" s="1"/>
      <c r="AJB399" s="1"/>
      <c r="AJC399" s="1"/>
      <c r="AJD399" s="1"/>
      <c r="AJE399" s="1"/>
      <c r="AJF399" s="1"/>
      <c r="AJG399" s="1"/>
      <c r="AJH399" s="1"/>
      <c r="AJI399" s="1"/>
      <c r="AJJ399" s="1"/>
      <c r="AJK399" s="1"/>
      <c r="AJL399" s="1"/>
      <c r="AJM399" s="1"/>
      <c r="AJN399" s="1"/>
      <c r="AJO399" s="1"/>
      <c r="AJP399" s="1"/>
      <c r="AJQ399" s="1"/>
      <c r="AJR399" s="1"/>
      <c r="AJS399" s="1"/>
      <c r="AJT399" s="1"/>
      <c r="AJU399" s="1"/>
      <c r="AJV399" s="1"/>
      <c r="AJW399" s="1"/>
      <c r="AJX399" s="1"/>
      <c r="AJY399" s="1"/>
      <c r="AJZ399" s="1"/>
      <c r="AKA399" s="1"/>
      <c r="AKB399" s="1"/>
      <c r="AKC399" s="1"/>
      <c r="AKD399" s="1"/>
      <c r="AKE399" s="1"/>
      <c r="AKF399" s="1"/>
      <c r="AKG399" s="1"/>
      <c r="AKH399" s="1"/>
      <c r="AKI399" s="1"/>
      <c r="AKJ399" s="1"/>
      <c r="AKK399" s="1"/>
      <c r="AKL399" s="1"/>
      <c r="AKM399" s="1"/>
      <c r="AKN399" s="1"/>
      <c r="AKO399" s="1"/>
      <c r="AKP399" s="1"/>
      <c r="AKQ399" s="1"/>
      <c r="AKR399" s="1"/>
      <c r="AKS399" s="1"/>
      <c r="AKT399" s="1"/>
      <c r="AKU399" s="1"/>
      <c r="AKV399" s="1"/>
      <c r="AKW399" s="1"/>
      <c r="AKX399" s="1"/>
      <c r="AKY399" s="1"/>
      <c r="AKZ399" s="1"/>
      <c r="ALA399" s="1"/>
      <c r="ALB399" s="1"/>
      <c r="ALC399" s="1"/>
      <c r="ALD399" s="1"/>
      <c r="ALE399" s="1"/>
      <c r="ALF399" s="1"/>
      <c r="ALG399" s="1"/>
      <c r="ALH399" s="1"/>
      <c r="ALI399" s="1"/>
      <c r="ALJ399" s="1"/>
      <c r="ALK399" s="1"/>
      <c r="ALL399" s="1"/>
      <c r="ALM399" s="1"/>
      <c r="ALN399" s="1"/>
      <c r="ALO399" s="1"/>
      <c r="ALP399" s="1"/>
      <c r="ALQ399" s="1"/>
      <c r="ALR399" s="1"/>
      <c r="ALS399" s="1"/>
      <c r="ALT399" s="1"/>
      <c r="ALU399" s="1"/>
      <c r="ALV399" s="1"/>
      <c r="ALW399" s="1"/>
      <c r="ALX399" s="1"/>
      <c r="ALY399" s="1"/>
      <c r="ALZ399" s="1"/>
      <c r="AMA399" s="1"/>
      <c r="AMB399" s="1"/>
      <c r="AMC399" s="1"/>
      <c r="AMD399" s="1"/>
      <c r="AME399" s="1"/>
      <c r="AMF399" s="1"/>
      <c r="AMG399" s="1"/>
      <c r="AMH399" s="1"/>
      <c r="AMI399" s="1"/>
      <c r="AMJ399" s="1"/>
      <c r="AMK399" s="1"/>
      <c r="AML399" s="1"/>
      <c r="AMM399" s="1"/>
      <c r="AMN399" s="1"/>
      <c r="AMO399" s="1"/>
      <c r="AMP399" s="1"/>
      <c r="AMQ399" s="1"/>
      <c r="AMR399" s="1"/>
      <c r="AMS399" s="1"/>
      <c r="AMT399" s="1"/>
      <c r="AMU399" s="1"/>
      <c r="AMV399" s="1"/>
      <c r="AMW399" s="1"/>
      <c r="AMX399" s="1"/>
      <c r="AMY399" s="1"/>
      <c r="AMZ399" s="1"/>
      <c r="ANA399" s="1"/>
      <c r="ANB399" s="1"/>
      <c r="ANC399" s="1"/>
      <c r="AND399" s="1"/>
      <c r="ANE399" s="1"/>
      <c r="ANF399" s="1"/>
      <c r="ANG399" s="1"/>
      <c r="ANH399" s="1"/>
      <c r="ANI399" s="1"/>
      <c r="ANJ399" s="1"/>
      <c r="ANK399" s="1"/>
      <c r="ANL399" s="1"/>
      <c r="ANM399" s="1"/>
      <c r="ANN399" s="1"/>
      <c r="ANO399" s="1"/>
      <c r="ANP399" s="1"/>
      <c r="ANQ399" s="1"/>
      <c r="ANR399" s="1"/>
      <c r="ANS399" s="1"/>
      <c r="ANT399" s="1"/>
      <c r="ANU399" s="1"/>
      <c r="ANV399" s="1"/>
      <c r="ANW399" s="1"/>
      <c r="ANX399" s="1"/>
      <c r="ANY399" s="1"/>
      <c r="ANZ399" s="1"/>
      <c r="AOA399" s="1"/>
      <c r="AOB399" s="1"/>
      <c r="AOC399" s="1"/>
      <c r="AOD399" s="1"/>
      <c r="AOE399" s="1"/>
      <c r="AOF399" s="1"/>
      <c r="AOG399" s="1"/>
      <c r="AOH399" s="1"/>
      <c r="AOI399" s="1"/>
      <c r="AOJ399" s="1"/>
      <c r="AOK399" s="1"/>
      <c r="AOL399" s="1"/>
      <c r="AOM399" s="1"/>
      <c r="AON399" s="1"/>
      <c r="AOO399" s="1"/>
      <c r="AOP399" s="1"/>
      <c r="AOQ399" s="1"/>
      <c r="AOR399" s="1"/>
      <c r="AOS399" s="1"/>
      <c r="AOT399" s="1"/>
      <c r="AOU399" s="1"/>
      <c r="AOV399" s="1"/>
      <c r="AOW399" s="1"/>
      <c r="AOX399" s="1"/>
      <c r="AOY399" s="1"/>
      <c r="AOZ399" s="1"/>
      <c r="APA399" s="1"/>
      <c r="APB399" s="1"/>
      <c r="APC399" s="1"/>
      <c r="APD399" s="1"/>
      <c r="APE399" s="1"/>
      <c r="APF399" s="1"/>
      <c r="APG399" s="1"/>
      <c r="APH399" s="1"/>
      <c r="API399" s="1"/>
      <c r="APJ399" s="1"/>
      <c r="APK399" s="1"/>
      <c r="APL399" s="1"/>
      <c r="APM399" s="1"/>
      <c r="APN399" s="1"/>
      <c r="APO399" s="1"/>
      <c r="APP399" s="1"/>
      <c r="APQ399" s="1"/>
      <c r="APR399" s="1"/>
      <c r="APS399" s="1"/>
      <c r="APT399" s="1"/>
      <c r="APU399" s="1"/>
      <c r="APV399" s="1"/>
      <c r="APW399" s="1"/>
      <c r="APX399" s="1"/>
      <c r="APY399" s="1"/>
      <c r="APZ399" s="1"/>
      <c r="AQA399" s="1"/>
      <c r="AQB399" s="1"/>
      <c r="AQC399" s="1"/>
      <c r="AQD399" s="1"/>
      <c r="AQE399" s="1"/>
      <c r="AQF399" s="1"/>
      <c r="AQG399" s="1"/>
      <c r="AQH399" s="1"/>
      <c r="AQI399" s="1"/>
      <c r="AQJ399" s="1"/>
      <c r="AQK399" s="1"/>
      <c r="AQL399" s="1"/>
      <c r="AQM399" s="1"/>
      <c r="AQN399" s="1"/>
      <c r="AQO399" s="1"/>
      <c r="AQP399" s="1"/>
      <c r="AQQ399" s="1"/>
      <c r="AQR399" s="1"/>
      <c r="AQS399" s="1"/>
      <c r="AQT399" s="1"/>
      <c r="AQU399" s="1"/>
      <c r="AQV399" s="1"/>
      <c r="AQW399" s="1"/>
      <c r="AQX399" s="1"/>
      <c r="AQY399" s="1"/>
      <c r="AQZ399" s="1"/>
      <c r="ARA399" s="1"/>
      <c r="ARB399" s="1"/>
      <c r="ARC399" s="1"/>
      <c r="ARD399" s="1"/>
      <c r="ARE399" s="1"/>
      <c r="ARF399" s="1"/>
      <c r="ARG399" s="1"/>
      <c r="ARH399" s="1"/>
      <c r="ARI399" s="1"/>
      <c r="ARJ399" s="1"/>
      <c r="ARK399" s="1"/>
      <c r="ARL399" s="1"/>
      <c r="ARM399" s="1"/>
      <c r="ARN399" s="1"/>
      <c r="ARO399" s="1"/>
      <c r="ARP399" s="1"/>
      <c r="ARQ399" s="1"/>
      <c r="ARR399" s="1"/>
      <c r="ARS399" s="1"/>
      <c r="ART399" s="1"/>
      <c r="ARU399" s="1"/>
      <c r="ARV399" s="1"/>
      <c r="ARW399" s="1"/>
      <c r="ARX399" s="1"/>
      <c r="ARY399" s="1"/>
      <c r="ARZ399" s="1"/>
      <c r="ASA399" s="1"/>
      <c r="ASB399" s="1"/>
      <c r="ASC399" s="1"/>
      <c r="ASD399" s="1"/>
      <c r="ASE399" s="1"/>
      <c r="ASF399" s="1"/>
      <c r="ASG399" s="1"/>
      <c r="ASH399" s="1"/>
      <c r="ASI399" s="1"/>
      <c r="ASJ399" s="1"/>
      <c r="ASK399" s="1"/>
      <c r="ASL399" s="1"/>
      <c r="ASM399" s="1"/>
      <c r="ASN399" s="1"/>
      <c r="ASO399" s="1"/>
      <c r="ASP399" s="1"/>
      <c r="ASQ399" s="1"/>
      <c r="ASR399" s="1"/>
      <c r="ASS399" s="1"/>
      <c r="AST399" s="1"/>
      <c r="ASU399" s="1"/>
      <c r="ASV399" s="1"/>
      <c r="ASW399" s="1"/>
      <c r="ASX399" s="1"/>
      <c r="ASY399" s="1"/>
      <c r="ASZ399" s="1"/>
      <c r="ATA399" s="1"/>
      <c r="ATB399" s="1"/>
      <c r="ATC399" s="1"/>
      <c r="ATD399" s="1"/>
      <c r="ATE399" s="1"/>
      <c r="ATF399" s="1"/>
      <c r="ATG399" s="1"/>
      <c r="ATH399" s="1"/>
      <c r="ATI399" s="1"/>
      <c r="ATJ399" s="1"/>
      <c r="ATK399" s="1"/>
      <c r="ATL399" s="1"/>
      <c r="ATM399" s="1"/>
      <c r="ATN399" s="1"/>
      <c r="ATO399" s="1"/>
      <c r="ATP399" s="1"/>
      <c r="ATQ399" s="1"/>
      <c r="ATR399" s="1"/>
      <c r="ATS399" s="1"/>
      <c r="ATT399" s="1"/>
      <c r="ATU399" s="1"/>
      <c r="ATV399" s="1"/>
      <c r="ATW399" s="1"/>
      <c r="ATX399" s="1"/>
      <c r="ATY399" s="1"/>
      <c r="ATZ399" s="1"/>
      <c r="AUA399" s="1"/>
      <c r="AUB399" s="1"/>
      <c r="AUC399" s="1"/>
      <c r="AUD399" s="1"/>
      <c r="AUE399" s="1"/>
      <c r="AUF399" s="1"/>
      <c r="AUG399" s="1"/>
      <c r="AUH399" s="1"/>
      <c r="AUI399" s="1"/>
      <c r="AUJ399" s="1"/>
      <c r="AUK399" s="1"/>
      <c r="AUL399" s="1"/>
      <c r="AUM399" s="1"/>
      <c r="AUN399" s="1"/>
      <c r="AUO399" s="1"/>
      <c r="AUP399" s="1"/>
      <c r="AUQ399" s="1"/>
      <c r="AUR399" s="1"/>
      <c r="AUS399" s="1"/>
      <c r="AUT399" s="1"/>
      <c r="AUU399" s="1"/>
      <c r="AUV399" s="1"/>
      <c r="AUW399" s="1"/>
      <c r="AUX399" s="1"/>
      <c r="AUY399" s="1"/>
      <c r="AUZ399" s="1"/>
      <c r="AVA399" s="1"/>
      <c r="AVB399" s="1"/>
      <c r="AVC399" s="1"/>
      <c r="AVD399" s="1"/>
      <c r="AVE399" s="1"/>
      <c r="AVF399" s="1"/>
      <c r="AVG399" s="1"/>
      <c r="AVH399" s="1"/>
      <c r="AVI399" s="1"/>
      <c r="AVJ399" s="1"/>
      <c r="AVK399" s="1"/>
      <c r="AVL399" s="1"/>
      <c r="AVM399" s="1"/>
      <c r="AVN399" s="1"/>
      <c r="AVO399" s="1"/>
      <c r="AVP399" s="1"/>
      <c r="AVQ399" s="1"/>
      <c r="AVR399" s="1"/>
      <c r="AVS399" s="1"/>
      <c r="AVT399" s="1"/>
      <c r="AVU399" s="1"/>
      <c r="AVV399" s="1"/>
      <c r="AVW399" s="1"/>
      <c r="AVX399" s="1"/>
      <c r="AVY399" s="1"/>
      <c r="AVZ399" s="1"/>
      <c r="AWA399" s="1"/>
      <c r="AWB399" s="1"/>
      <c r="AWC399" s="1"/>
      <c r="AWD399" s="1"/>
      <c r="AWE399" s="1"/>
      <c r="AWF399" s="1"/>
      <c r="AWG399" s="1"/>
      <c r="AWH399" s="1"/>
      <c r="AWI399" s="1"/>
      <c r="AWJ399" s="1"/>
      <c r="AWK399" s="1"/>
      <c r="AWL399" s="1"/>
      <c r="AWM399" s="1"/>
      <c r="AWN399" s="1"/>
      <c r="AWO399" s="1"/>
      <c r="AWP399" s="1"/>
      <c r="AWQ399" s="1"/>
      <c r="AWR399" s="1"/>
      <c r="AWS399" s="1"/>
      <c r="AWT399" s="1"/>
      <c r="AWU399" s="1"/>
      <c r="AWV399" s="1"/>
      <c r="AWW399" s="1"/>
      <c r="AWX399" s="1"/>
      <c r="AWY399" s="1"/>
      <c r="AWZ399" s="1"/>
      <c r="AXA399" s="1"/>
      <c r="AXB399" s="1"/>
      <c r="AXC399" s="1"/>
      <c r="AXD399" s="1"/>
      <c r="AXE399" s="1"/>
      <c r="AXF399" s="1"/>
      <c r="AXG399" s="1"/>
      <c r="AXH399" s="1"/>
      <c r="AXI399" s="1"/>
      <c r="AXJ399" s="1"/>
      <c r="AXK399" s="1"/>
      <c r="AXL399" s="1"/>
      <c r="AXM399" s="1"/>
      <c r="AXN399" s="1"/>
      <c r="AXO399" s="1"/>
      <c r="AXP399" s="1"/>
      <c r="AXQ399" s="1"/>
      <c r="AXR399" s="1"/>
      <c r="AXS399" s="1"/>
      <c r="AXT399" s="1"/>
      <c r="AXU399" s="1"/>
      <c r="AXV399" s="1"/>
      <c r="AXW399" s="1"/>
      <c r="AXX399" s="1"/>
      <c r="AXY399" s="1"/>
      <c r="AXZ399" s="1"/>
      <c r="AYA399" s="1"/>
      <c r="AYB399" s="1"/>
      <c r="AYC399" s="1"/>
      <c r="AYD399" s="1"/>
      <c r="AYE399" s="1"/>
      <c r="AYF399" s="1"/>
      <c r="AYG399" s="1"/>
      <c r="AYH399" s="1"/>
      <c r="AYI399" s="1"/>
      <c r="AYJ399" s="1"/>
      <c r="AYK399" s="1"/>
      <c r="AYL399" s="1"/>
      <c r="AYM399" s="1"/>
      <c r="AYN399" s="1"/>
      <c r="AYO399" s="1"/>
      <c r="AYP399" s="1"/>
      <c r="AYQ399" s="1"/>
      <c r="AYR399" s="1"/>
      <c r="AYS399" s="1"/>
      <c r="AYT399" s="1"/>
      <c r="AYU399" s="1"/>
      <c r="AYV399" s="1"/>
      <c r="AYW399" s="1"/>
      <c r="AYX399" s="1"/>
      <c r="AYY399" s="1"/>
      <c r="AYZ399" s="1"/>
      <c r="AZA399" s="1"/>
      <c r="AZB399" s="1"/>
      <c r="AZC399" s="1"/>
      <c r="AZD399" s="1"/>
      <c r="AZE399" s="1"/>
      <c r="AZF399" s="1"/>
      <c r="AZG399" s="1"/>
      <c r="AZH399" s="1"/>
      <c r="AZI399" s="1"/>
      <c r="AZJ399" s="1"/>
      <c r="AZK399" s="1"/>
      <c r="AZL399" s="1"/>
      <c r="AZM399" s="1"/>
      <c r="AZN399" s="1"/>
      <c r="AZO399" s="1"/>
      <c r="AZP399" s="1"/>
      <c r="AZQ399" s="1"/>
      <c r="AZR399" s="1"/>
      <c r="AZS399" s="1"/>
      <c r="AZT399" s="1"/>
      <c r="AZU399" s="1"/>
      <c r="AZV399" s="1"/>
      <c r="AZW399" s="1"/>
      <c r="AZX399" s="1"/>
      <c r="AZY399" s="1"/>
      <c r="AZZ399" s="1"/>
      <c r="BAA399" s="1"/>
      <c r="BAB399" s="1"/>
      <c r="BAC399" s="1"/>
      <c r="BAD399" s="1"/>
      <c r="BAE399" s="1"/>
      <c r="BAF399" s="1"/>
      <c r="BAG399" s="1"/>
      <c r="BAH399" s="1"/>
      <c r="BAI399" s="1"/>
      <c r="BAJ399" s="1"/>
      <c r="BAK399" s="1"/>
      <c r="BAL399" s="1"/>
      <c r="BAM399" s="1"/>
      <c r="BAN399" s="1"/>
      <c r="BAO399" s="1"/>
      <c r="BAP399" s="1"/>
      <c r="BAQ399" s="1"/>
      <c r="BAR399" s="1"/>
      <c r="BAS399" s="1"/>
      <c r="BAT399" s="1"/>
      <c r="BAU399" s="1"/>
      <c r="BAV399" s="1"/>
      <c r="BAW399" s="1"/>
      <c r="BAX399" s="1"/>
      <c r="BAY399" s="1"/>
      <c r="BAZ399" s="1"/>
      <c r="BBA399" s="1"/>
      <c r="BBB399" s="1"/>
      <c r="BBC399" s="1"/>
      <c r="BBD399" s="1"/>
      <c r="BBE399" s="1"/>
      <c r="BBF399" s="1"/>
      <c r="BBG399" s="1"/>
      <c r="BBH399" s="1"/>
      <c r="BBI399" s="1"/>
      <c r="BBJ399" s="1"/>
      <c r="BBK399" s="1"/>
      <c r="BBL399" s="1"/>
      <c r="BBM399" s="1"/>
      <c r="BBN399" s="1"/>
      <c r="BBO399" s="1"/>
      <c r="BBP399" s="1"/>
      <c r="BBQ399" s="1"/>
      <c r="BBR399" s="1"/>
      <c r="BBS399" s="1"/>
      <c r="BBT399" s="1"/>
      <c r="BBU399" s="1"/>
      <c r="BBV399" s="1"/>
      <c r="BBW399" s="1"/>
      <c r="BBX399" s="1"/>
      <c r="BBY399" s="1"/>
      <c r="BBZ399" s="1"/>
      <c r="BCA399" s="1"/>
      <c r="BCB399" s="1"/>
      <c r="BCC399" s="1"/>
      <c r="BCD399" s="1"/>
      <c r="BCE399" s="1"/>
      <c r="BCF399" s="1"/>
      <c r="BCG399" s="1"/>
      <c r="BCH399" s="1"/>
      <c r="BCI399" s="1"/>
      <c r="BCJ399" s="1"/>
      <c r="BCK399" s="1"/>
      <c r="BCL399" s="1"/>
      <c r="BCM399" s="1"/>
      <c r="BCN399" s="1"/>
      <c r="BCO399" s="1"/>
      <c r="BCP399" s="1"/>
      <c r="BCQ399" s="1"/>
      <c r="BCR399" s="1"/>
      <c r="BCS399" s="1"/>
      <c r="BCT399" s="1"/>
      <c r="BCU399" s="1"/>
      <c r="BCV399" s="1"/>
      <c r="BCW399" s="1"/>
      <c r="BCX399" s="1"/>
      <c r="BCY399" s="1"/>
      <c r="BCZ399" s="1"/>
      <c r="BDA399" s="1"/>
      <c r="BDB399" s="1"/>
      <c r="BDC399" s="1"/>
      <c r="BDD399" s="1"/>
      <c r="BDE399" s="1"/>
      <c r="BDF399" s="1"/>
      <c r="BDG399" s="1"/>
      <c r="BDH399" s="1"/>
      <c r="BDI399" s="1"/>
      <c r="BDJ399" s="1"/>
      <c r="BDK399" s="1"/>
      <c r="BDL399" s="1"/>
    </row>
    <row r="400" spans="1:1468" s="10" customFormat="1" ht="32" x14ac:dyDescent="0.2">
      <c r="B400" s="11" t="s">
        <v>472</v>
      </c>
      <c r="C400" s="10">
        <v>10000</v>
      </c>
      <c r="E400" s="2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  <c r="RG400" s="1"/>
      <c r="RH400" s="1"/>
      <c r="RI400" s="1"/>
      <c r="RJ400" s="1"/>
      <c r="RK400" s="1"/>
      <c r="RL400" s="1"/>
      <c r="RM400" s="1"/>
      <c r="RN400" s="1"/>
      <c r="RO400" s="1"/>
      <c r="RP400" s="1"/>
      <c r="RQ400" s="1"/>
      <c r="RR400" s="1"/>
      <c r="RS400" s="1"/>
      <c r="RT400" s="1"/>
      <c r="RU400" s="1"/>
      <c r="RV400" s="1"/>
      <c r="RW400" s="1"/>
      <c r="RX400" s="1"/>
      <c r="RY400" s="1"/>
      <c r="RZ400" s="1"/>
      <c r="SA400" s="1"/>
      <c r="SB400" s="1"/>
      <c r="SC400" s="1"/>
      <c r="SD400" s="1"/>
      <c r="SE400" s="1"/>
      <c r="SF400" s="1"/>
      <c r="SG400" s="1"/>
      <c r="SH400" s="1"/>
      <c r="SI400" s="1"/>
      <c r="SJ400" s="1"/>
      <c r="SK400" s="1"/>
      <c r="SL400" s="1"/>
      <c r="SM400" s="1"/>
      <c r="SN400" s="1"/>
      <c r="SO400" s="1"/>
      <c r="SP400" s="1"/>
      <c r="SQ400" s="1"/>
      <c r="SR400" s="1"/>
      <c r="SS400" s="1"/>
      <c r="ST400" s="1"/>
      <c r="SU400" s="1"/>
      <c r="SV400" s="1"/>
      <c r="SW400" s="1"/>
      <c r="SX400" s="1"/>
      <c r="SY400" s="1"/>
      <c r="SZ400" s="1"/>
      <c r="TA400" s="1"/>
      <c r="TB400" s="1"/>
      <c r="TC400" s="1"/>
      <c r="TD400" s="1"/>
      <c r="TE400" s="1"/>
      <c r="TF400" s="1"/>
      <c r="TG400" s="1"/>
      <c r="TH400" s="1"/>
      <c r="TI400" s="1"/>
      <c r="TJ400" s="1"/>
      <c r="TK400" s="1"/>
      <c r="TL400" s="1"/>
      <c r="TM400" s="1"/>
      <c r="TN400" s="1"/>
      <c r="TO400" s="1"/>
      <c r="TP400" s="1"/>
      <c r="TQ400" s="1"/>
      <c r="TR400" s="1"/>
      <c r="TS400" s="1"/>
      <c r="TT400" s="1"/>
      <c r="TU400" s="1"/>
      <c r="TV400" s="1"/>
      <c r="TW400" s="1"/>
      <c r="TX400" s="1"/>
      <c r="TY400" s="1"/>
      <c r="TZ400" s="1"/>
      <c r="UA400" s="1"/>
      <c r="UB400" s="1"/>
      <c r="UC400" s="1"/>
      <c r="UD400" s="1"/>
      <c r="UE400" s="1"/>
      <c r="UF400" s="1"/>
      <c r="UG400" s="1"/>
      <c r="UH400" s="1"/>
      <c r="UI400" s="1"/>
      <c r="UJ400" s="1"/>
      <c r="UK400" s="1"/>
      <c r="UL400" s="1"/>
      <c r="UM400" s="1"/>
      <c r="UN400" s="1"/>
      <c r="UO400" s="1"/>
      <c r="UP400" s="1"/>
      <c r="UQ400" s="1"/>
      <c r="UR400" s="1"/>
      <c r="US400" s="1"/>
      <c r="UT400" s="1"/>
      <c r="UU400" s="1"/>
      <c r="UV400" s="1"/>
      <c r="UW400" s="1"/>
      <c r="UX400" s="1"/>
      <c r="UY400" s="1"/>
      <c r="UZ400" s="1"/>
      <c r="VA400" s="1"/>
      <c r="VB400" s="1"/>
      <c r="VC400" s="1"/>
      <c r="VD400" s="1"/>
      <c r="VE400" s="1"/>
      <c r="VF400" s="1"/>
      <c r="VG400" s="1"/>
      <c r="VH400" s="1"/>
      <c r="VI400" s="1"/>
      <c r="VJ400" s="1"/>
      <c r="VK400" s="1"/>
      <c r="VL400" s="1"/>
      <c r="VM400" s="1"/>
      <c r="VN400" s="1"/>
      <c r="VO400" s="1"/>
      <c r="VP400" s="1"/>
      <c r="VQ400" s="1"/>
      <c r="VR400" s="1"/>
      <c r="VS400" s="1"/>
      <c r="VT400" s="1"/>
      <c r="VU400" s="1"/>
      <c r="VV400" s="1"/>
      <c r="VW400" s="1"/>
      <c r="VX400" s="1"/>
      <c r="VY400" s="1"/>
      <c r="VZ400" s="1"/>
      <c r="WA400" s="1"/>
      <c r="WB400" s="1"/>
      <c r="WC400" s="1"/>
      <c r="WD400" s="1"/>
      <c r="WE400" s="1"/>
      <c r="WF400" s="1"/>
      <c r="WG400" s="1"/>
      <c r="WH400" s="1"/>
      <c r="WI400" s="1"/>
      <c r="WJ400" s="1"/>
      <c r="WK400" s="1"/>
      <c r="WL400" s="1"/>
      <c r="WM400" s="1"/>
      <c r="WN400" s="1"/>
      <c r="WO400" s="1"/>
      <c r="WP400" s="1"/>
      <c r="WQ400" s="1"/>
      <c r="WR400" s="1"/>
      <c r="WS400" s="1"/>
      <c r="WT400" s="1"/>
      <c r="WU400" s="1"/>
      <c r="WV400" s="1"/>
      <c r="WW400" s="1"/>
      <c r="WX400" s="1"/>
      <c r="WY400" s="1"/>
      <c r="WZ400" s="1"/>
      <c r="XA400" s="1"/>
      <c r="XB400" s="1"/>
      <c r="XC400" s="1"/>
      <c r="XD400" s="1"/>
      <c r="XE400" s="1"/>
      <c r="XF400" s="1"/>
      <c r="XG400" s="1"/>
      <c r="XH400" s="1"/>
      <c r="XI400" s="1"/>
      <c r="XJ400" s="1"/>
      <c r="XK400" s="1"/>
      <c r="XL400" s="1"/>
      <c r="XM400" s="1"/>
      <c r="XN400" s="1"/>
      <c r="XO400" s="1"/>
      <c r="XP400" s="1"/>
      <c r="XQ400" s="1"/>
      <c r="XR400" s="1"/>
      <c r="XS400" s="1"/>
      <c r="XT400" s="1"/>
      <c r="XU400" s="1"/>
      <c r="XV400" s="1"/>
      <c r="XW400" s="1"/>
      <c r="XX400" s="1"/>
      <c r="XY400" s="1"/>
      <c r="XZ400" s="1"/>
      <c r="YA400" s="1"/>
      <c r="YB400" s="1"/>
      <c r="YC400" s="1"/>
      <c r="YD400" s="1"/>
      <c r="YE400" s="1"/>
      <c r="YF400" s="1"/>
      <c r="YG400" s="1"/>
      <c r="YH400" s="1"/>
      <c r="YI400" s="1"/>
      <c r="YJ400" s="1"/>
      <c r="YK400" s="1"/>
      <c r="YL400" s="1"/>
      <c r="YM400" s="1"/>
      <c r="YN400" s="1"/>
      <c r="YO400" s="1"/>
      <c r="YP400" s="1"/>
      <c r="YQ400" s="1"/>
      <c r="YR400" s="1"/>
      <c r="YS400" s="1"/>
      <c r="YT400" s="1"/>
      <c r="YU400" s="1"/>
      <c r="YV400" s="1"/>
      <c r="YW400" s="1"/>
      <c r="YX400" s="1"/>
      <c r="YY400" s="1"/>
      <c r="YZ400" s="1"/>
      <c r="ZA400" s="1"/>
      <c r="ZB400" s="1"/>
      <c r="ZC400" s="1"/>
      <c r="ZD400" s="1"/>
      <c r="ZE400" s="1"/>
      <c r="ZF400" s="1"/>
      <c r="ZG400" s="1"/>
      <c r="ZH400" s="1"/>
      <c r="ZI400" s="1"/>
      <c r="ZJ400" s="1"/>
      <c r="ZK400" s="1"/>
      <c r="ZL400" s="1"/>
      <c r="ZM400" s="1"/>
      <c r="ZN400" s="1"/>
      <c r="ZO400" s="1"/>
      <c r="ZP400" s="1"/>
      <c r="ZQ400" s="1"/>
      <c r="ZR400" s="1"/>
      <c r="ZS400" s="1"/>
      <c r="ZT400" s="1"/>
      <c r="ZU400" s="1"/>
      <c r="ZV400" s="1"/>
      <c r="ZW400" s="1"/>
      <c r="ZX400" s="1"/>
      <c r="ZY400" s="1"/>
      <c r="ZZ400" s="1"/>
      <c r="AAA400" s="1"/>
      <c r="AAB400" s="1"/>
      <c r="AAC400" s="1"/>
      <c r="AAD400" s="1"/>
      <c r="AAE400" s="1"/>
      <c r="AAF400" s="1"/>
      <c r="AAG400" s="1"/>
      <c r="AAH400" s="1"/>
      <c r="AAI400" s="1"/>
      <c r="AAJ400" s="1"/>
      <c r="AAK400" s="1"/>
      <c r="AAL400" s="1"/>
      <c r="AAM400" s="1"/>
      <c r="AAN400" s="1"/>
      <c r="AAO400" s="1"/>
      <c r="AAP400" s="1"/>
      <c r="AAQ400" s="1"/>
      <c r="AAR400" s="1"/>
      <c r="AAS400" s="1"/>
      <c r="AAT400" s="1"/>
      <c r="AAU400" s="1"/>
      <c r="AAV400" s="1"/>
      <c r="AAW400" s="1"/>
      <c r="AAX400" s="1"/>
      <c r="AAY400" s="1"/>
      <c r="AAZ400" s="1"/>
      <c r="ABA400" s="1"/>
      <c r="ABB400" s="1"/>
      <c r="ABC400" s="1"/>
      <c r="ABD400" s="1"/>
      <c r="ABE400" s="1"/>
      <c r="ABF400" s="1"/>
      <c r="ABG400" s="1"/>
      <c r="ABH400" s="1"/>
      <c r="ABI400" s="1"/>
      <c r="ABJ400" s="1"/>
      <c r="ABK400" s="1"/>
      <c r="ABL400" s="1"/>
      <c r="ABM400" s="1"/>
      <c r="ABN400" s="1"/>
      <c r="ABO400" s="1"/>
      <c r="ABP400" s="1"/>
      <c r="ABQ400" s="1"/>
      <c r="ABR400" s="1"/>
      <c r="ABS400" s="1"/>
      <c r="ABT400" s="1"/>
      <c r="ABU400" s="1"/>
      <c r="ABV400" s="1"/>
      <c r="ABW400" s="1"/>
      <c r="ABX400" s="1"/>
      <c r="ABY400" s="1"/>
      <c r="ABZ400" s="1"/>
      <c r="ACA400" s="1"/>
      <c r="ACB400" s="1"/>
      <c r="ACC400" s="1"/>
      <c r="ACD400" s="1"/>
      <c r="ACE400" s="1"/>
      <c r="ACF400" s="1"/>
      <c r="ACG400" s="1"/>
      <c r="ACH400" s="1"/>
      <c r="ACI400" s="1"/>
      <c r="ACJ400" s="1"/>
      <c r="ACK400" s="1"/>
      <c r="ACL400" s="1"/>
      <c r="ACM400" s="1"/>
      <c r="ACN400" s="1"/>
      <c r="ACO400" s="1"/>
      <c r="ACP400" s="1"/>
      <c r="ACQ400" s="1"/>
      <c r="ACR400" s="1"/>
      <c r="ACS400" s="1"/>
      <c r="ACT400" s="1"/>
      <c r="ACU400" s="1"/>
      <c r="ACV400" s="1"/>
      <c r="ACW400" s="1"/>
      <c r="ACX400" s="1"/>
      <c r="ACY400" s="1"/>
      <c r="ACZ400" s="1"/>
      <c r="ADA400" s="1"/>
      <c r="ADB400" s="1"/>
      <c r="ADC400" s="1"/>
      <c r="ADD400" s="1"/>
      <c r="ADE400" s="1"/>
      <c r="ADF400" s="1"/>
      <c r="ADG400" s="1"/>
      <c r="ADH400" s="1"/>
      <c r="ADI400" s="1"/>
      <c r="ADJ400" s="1"/>
      <c r="ADK400" s="1"/>
      <c r="ADL400" s="1"/>
      <c r="ADM400" s="1"/>
      <c r="ADN400" s="1"/>
      <c r="ADO400" s="1"/>
      <c r="ADP400" s="1"/>
      <c r="ADQ400" s="1"/>
      <c r="ADR400" s="1"/>
      <c r="ADS400" s="1"/>
      <c r="ADT400" s="1"/>
      <c r="ADU400" s="1"/>
      <c r="ADV400" s="1"/>
      <c r="ADW400" s="1"/>
      <c r="ADX400" s="1"/>
      <c r="ADY400" s="1"/>
      <c r="ADZ400" s="1"/>
      <c r="AEA400" s="1"/>
      <c r="AEB400" s="1"/>
      <c r="AEC400" s="1"/>
      <c r="AED400" s="1"/>
      <c r="AEE400" s="1"/>
      <c r="AEF400" s="1"/>
      <c r="AEG400" s="1"/>
      <c r="AEH400" s="1"/>
      <c r="AEI400" s="1"/>
      <c r="AEJ400" s="1"/>
      <c r="AEK400" s="1"/>
      <c r="AEL400" s="1"/>
      <c r="AEM400" s="1"/>
      <c r="AEN400" s="1"/>
      <c r="AEO400" s="1"/>
      <c r="AEP400" s="1"/>
      <c r="AEQ400" s="1"/>
      <c r="AER400" s="1"/>
      <c r="AES400" s="1"/>
      <c r="AET400" s="1"/>
      <c r="AEU400" s="1"/>
      <c r="AEV400" s="1"/>
      <c r="AEW400" s="1"/>
      <c r="AEX400" s="1"/>
      <c r="AEY400" s="1"/>
      <c r="AEZ400" s="1"/>
      <c r="AFA400" s="1"/>
      <c r="AFB400" s="1"/>
      <c r="AFC400" s="1"/>
      <c r="AFD400" s="1"/>
      <c r="AFE400" s="1"/>
      <c r="AFF400" s="1"/>
      <c r="AFG400" s="1"/>
      <c r="AFH400" s="1"/>
      <c r="AFI400" s="1"/>
      <c r="AFJ400" s="1"/>
      <c r="AFK400" s="1"/>
      <c r="AFL400" s="1"/>
      <c r="AFM400" s="1"/>
      <c r="AFN400" s="1"/>
      <c r="AFO400" s="1"/>
      <c r="AFP400" s="1"/>
      <c r="AFQ400" s="1"/>
      <c r="AFR400" s="1"/>
      <c r="AFS400" s="1"/>
      <c r="AFT400" s="1"/>
      <c r="AFU400" s="1"/>
      <c r="AFV400" s="1"/>
      <c r="AFW400" s="1"/>
      <c r="AFX400" s="1"/>
      <c r="AFY400" s="1"/>
      <c r="AFZ400" s="1"/>
      <c r="AGA400" s="1"/>
      <c r="AGB400" s="1"/>
      <c r="AGC400" s="1"/>
      <c r="AGD400" s="1"/>
      <c r="AGE400" s="1"/>
      <c r="AGF400" s="1"/>
      <c r="AGG400" s="1"/>
      <c r="AGH400" s="1"/>
      <c r="AGI400" s="1"/>
      <c r="AGJ400" s="1"/>
      <c r="AGK400" s="1"/>
      <c r="AGL400" s="1"/>
      <c r="AGM400" s="1"/>
      <c r="AGN400" s="1"/>
      <c r="AGO400" s="1"/>
      <c r="AGP400" s="1"/>
      <c r="AGQ400" s="1"/>
      <c r="AGR400" s="1"/>
      <c r="AGS400" s="1"/>
      <c r="AGT400" s="1"/>
      <c r="AGU400" s="1"/>
      <c r="AGV400" s="1"/>
      <c r="AGW400" s="1"/>
      <c r="AGX400" s="1"/>
      <c r="AGY400" s="1"/>
      <c r="AGZ400" s="1"/>
      <c r="AHA400" s="1"/>
      <c r="AHB400" s="1"/>
      <c r="AHC400" s="1"/>
      <c r="AHD400" s="1"/>
      <c r="AHE400" s="1"/>
      <c r="AHF400" s="1"/>
      <c r="AHG400" s="1"/>
      <c r="AHH400" s="1"/>
      <c r="AHI400" s="1"/>
      <c r="AHJ400" s="1"/>
      <c r="AHK400" s="1"/>
      <c r="AHL400" s="1"/>
      <c r="AHM400" s="1"/>
      <c r="AHN400" s="1"/>
      <c r="AHO400" s="1"/>
      <c r="AHP400" s="1"/>
      <c r="AHQ400" s="1"/>
      <c r="AHR400" s="1"/>
      <c r="AHS400" s="1"/>
      <c r="AHT400" s="1"/>
      <c r="AHU400" s="1"/>
      <c r="AHV400" s="1"/>
      <c r="AHW400" s="1"/>
      <c r="AHX400" s="1"/>
      <c r="AHY400" s="1"/>
      <c r="AHZ400" s="1"/>
      <c r="AIA400" s="1"/>
      <c r="AIB400" s="1"/>
      <c r="AIC400" s="1"/>
      <c r="AID400" s="1"/>
      <c r="AIE400" s="1"/>
      <c r="AIF400" s="1"/>
      <c r="AIG400" s="1"/>
      <c r="AIH400" s="1"/>
      <c r="AII400" s="1"/>
      <c r="AIJ400" s="1"/>
      <c r="AIK400" s="1"/>
      <c r="AIL400" s="1"/>
      <c r="AIM400" s="1"/>
      <c r="AIN400" s="1"/>
      <c r="AIO400" s="1"/>
      <c r="AIP400" s="1"/>
      <c r="AIQ400" s="1"/>
      <c r="AIR400" s="1"/>
      <c r="AIS400" s="1"/>
      <c r="AIT400" s="1"/>
      <c r="AIU400" s="1"/>
      <c r="AIV400" s="1"/>
      <c r="AIW400" s="1"/>
      <c r="AIX400" s="1"/>
      <c r="AIY400" s="1"/>
      <c r="AIZ400" s="1"/>
      <c r="AJA400" s="1"/>
      <c r="AJB400" s="1"/>
      <c r="AJC400" s="1"/>
      <c r="AJD400" s="1"/>
      <c r="AJE400" s="1"/>
      <c r="AJF400" s="1"/>
      <c r="AJG400" s="1"/>
      <c r="AJH400" s="1"/>
      <c r="AJI400" s="1"/>
      <c r="AJJ400" s="1"/>
      <c r="AJK400" s="1"/>
      <c r="AJL400" s="1"/>
      <c r="AJM400" s="1"/>
      <c r="AJN400" s="1"/>
      <c r="AJO400" s="1"/>
      <c r="AJP400" s="1"/>
      <c r="AJQ400" s="1"/>
      <c r="AJR400" s="1"/>
      <c r="AJS400" s="1"/>
      <c r="AJT400" s="1"/>
      <c r="AJU400" s="1"/>
      <c r="AJV400" s="1"/>
      <c r="AJW400" s="1"/>
      <c r="AJX400" s="1"/>
      <c r="AJY400" s="1"/>
      <c r="AJZ400" s="1"/>
      <c r="AKA400" s="1"/>
      <c r="AKB400" s="1"/>
      <c r="AKC400" s="1"/>
      <c r="AKD400" s="1"/>
      <c r="AKE400" s="1"/>
      <c r="AKF400" s="1"/>
      <c r="AKG400" s="1"/>
      <c r="AKH400" s="1"/>
      <c r="AKI400" s="1"/>
      <c r="AKJ400" s="1"/>
      <c r="AKK400" s="1"/>
      <c r="AKL400" s="1"/>
      <c r="AKM400" s="1"/>
      <c r="AKN400" s="1"/>
      <c r="AKO400" s="1"/>
      <c r="AKP400" s="1"/>
      <c r="AKQ400" s="1"/>
      <c r="AKR400" s="1"/>
      <c r="AKS400" s="1"/>
      <c r="AKT400" s="1"/>
      <c r="AKU400" s="1"/>
      <c r="AKV400" s="1"/>
      <c r="AKW400" s="1"/>
      <c r="AKX400" s="1"/>
      <c r="AKY400" s="1"/>
      <c r="AKZ400" s="1"/>
      <c r="ALA400" s="1"/>
      <c r="ALB400" s="1"/>
      <c r="ALC400" s="1"/>
      <c r="ALD400" s="1"/>
      <c r="ALE400" s="1"/>
      <c r="ALF400" s="1"/>
      <c r="ALG400" s="1"/>
      <c r="ALH400" s="1"/>
      <c r="ALI400" s="1"/>
      <c r="ALJ400" s="1"/>
      <c r="ALK400" s="1"/>
      <c r="ALL400" s="1"/>
      <c r="ALM400" s="1"/>
      <c r="ALN400" s="1"/>
      <c r="ALO400" s="1"/>
      <c r="ALP400" s="1"/>
      <c r="ALQ400" s="1"/>
      <c r="ALR400" s="1"/>
      <c r="ALS400" s="1"/>
      <c r="ALT400" s="1"/>
      <c r="ALU400" s="1"/>
      <c r="ALV400" s="1"/>
      <c r="ALW400" s="1"/>
      <c r="ALX400" s="1"/>
      <c r="ALY400" s="1"/>
      <c r="ALZ400" s="1"/>
      <c r="AMA400" s="1"/>
      <c r="AMB400" s="1"/>
      <c r="AMC400" s="1"/>
      <c r="AMD400" s="1"/>
      <c r="AME400" s="1"/>
      <c r="AMF400" s="1"/>
      <c r="AMG400" s="1"/>
      <c r="AMH400" s="1"/>
      <c r="AMI400" s="1"/>
      <c r="AMJ400" s="1"/>
      <c r="AMK400" s="1"/>
      <c r="AML400" s="1"/>
      <c r="AMM400" s="1"/>
      <c r="AMN400" s="1"/>
      <c r="AMO400" s="1"/>
      <c r="AMP400" s="1"/>
      <c r="AMQ400" s="1"/>
      <c r="AMR400" s="1"/>
      <c r="AMS400" s="1"/>
      <c r="AMT400" s="1"/>
      <c r="AMU400" s="1"/>
      <c r="AMV400" s="1"/>
      <c r="AMW400" s="1"/>
      <c r="AMX400" s="1"/>
      <c r="AMY400" s="1"/>
      <c r="AMZ400" s="1"/>
      <c r="ANA400" s="1"/>
      <c r="ANB400" s="1"/>
      <c r="ANC400" s="1"/>
      <c r="AND400" s="1"/>
      <c r="ANE400" s="1"/>
      <c r="ANF400" s="1"/>
      <c r="ANG400" s="1"/>
      <c r="ANH400" s="1"/>
      <c r="ANI400" s="1"/>
      <c r="ANJ400" s="1"/>
      <c r="ANK400" s="1"/>
      <c r="ANL400" s="1"/>
      <c r="ANM400" s="1"/>
      <c r="ANN400" s="1"/>
      <c r="ANO400" s="1"/>
      <c r="ANP400" s="1"/>
      <c r="ANQ400" s="1"/>
      <c r="ANR400" s="1"/>
      <c r="ANS400" s="1"/>
      <c r="ANT400" s="1"/>
      <c r="ANU400" s="1"/>
      <c r="ANV400" s="1"/>
      <c r="ANW400" s="1"/>
      <c r="ANX400" s="1"/>
      <c r="ANY400" s="1"/>
      <c r="ANZ400" s="1"/>
      <c r="AOA400" s="1"/>
      <c r="AOB400" s="1"/>
      <c r="AOC400" s="1"/>
      <c r="AOD400" s="1"/>
      <c r="AOE400" s="1"/>
      <c r="AOF400" s="1"/>
      <c r="AOG400" s="1"/>
      <c r="AOH400" s="1"/>
      <c r="AOI400" s="1"/>
      <c r="AOJ400" s="1"/>
      <c r="AOK400" s="1"/>
      <c r="AOL400" s="1"/>
      <c r="AOM400" s="1"/>
      <c r="AON400" s="1"/>
      <c r="AOO400" s="1"/>
      <c r="AOP400" s="1"/>
      <c r="AOQ400" s="1"/>
      <c r="AOR400" s="1"/>
      <c r="AOS400" s="1"/>
      <c r="AOT400" s="1"/>
      <c r="AOU400" s="1"/>
      <c r="AOV400" s="1"/>
      <c r="AOW400" s="1"/>
      <c r="AOX400" s="1"/>
      <c r="AOY400" s="1"/>
      <c r="AOZ400" s="1"/>
      <c r="APA400" s="1"/>
      <c r="APB400" s="1"/>
      <c r="APC400" s="1"/>
      <c r="APD400" s="1"/>
      <c r="APE400" s="1"/>
      <c r="APF400" s="1"/>
      <c r="APG400" s="1"/>
      <c r="APH400" s="1"/>
      <c r="API400" s="1"/>
      <c r="APJ400" s="1"/>
      <c r="APK400" s="1"/>
      <c r="APL400" s="1"/>
      <c r="APM400" s="1"/>
      <c r="APN400" s="1"/>
      <c r="APO400" s="1"/>
      <c r="APP400" s="1"/>
      <c r="APQ400" s="1"/>
      <c r="APR400" s="1"/>
      <c r="APS400" s="1"/>
      <c r="APT400" s="1"/>
      <c r="APU400" s="1"/>
      <c r="APV400" s="1"/>
      <c r="APW400" s="1"/>
      <c r="APX400" s="1"/>
      <c r="APY400" s="1"/>
      <c r="APZ400" s="1"/>
      <c r="AQA400" s="1"/>
      <c r="AQB400" s="1"/>
      <c r="AQC400" s="1"/>
      <c r="AQD400" s="1"/>
      <c r="AQE400" s="1"/>
      <c r="AQF400" s="1"/>
      <c r="AQG400" s="1"/>
      <c r="AQH400" s="1"/>
      <c r="AQI400" s="1"/>
      <c r="AQJ400" s="1"/>
      <c r="AQK400" s="1"/>
      <c r="AQL400" s="1"/>
      <c r="AQM400" s="1"/>
      <c r="AQN400" s="1"/>
      <c r="AQO400" s="1"/>
      <c r="AQP400" s="1"/>
      <c r="AQQ400" s="1"/>
      <c r="AQR400" s="1"/>
      <c r="AQS400" s="1"/>
      <c r="AQT400" s="1"/>
      <c r="AQU400" s="1"/>
      <c r="AQV400" s="1"/>
      <c r="AQW400" s="1"/>
      <c r="AQX400" s="1"/>
      <c r="AQY400" s="1"/>
      <c r="AQZ400" s="1"/>
      <c r="ARA400" s="1"/>
      <c r="ARB400" s="1"/>
      <c r="ARC400" s="1"/>
      <c r="ARD400" s="1"/>
      <c r="ARE400" s="1"/>
      <c r="ARF400" s="1"/>
      <c r="ARG400" s="1"/>
      <c r="ARH400" s="1"/>
      <c r="ARI400" s="1"/>
      <c r="ARJ400" s="1"/>
      <c r="ARK400" s="1"/>
      <c r="ARL400" s="1"/>
      <c r="ARM400" s="1"/>
      <c r="ARN400" s="1"/>
      <c r="ARO400" s="1"/>
      <c r="ARP400" s="1"/>
      <c r="ARQ400" s="1"/>
      <c r="ARR400" s="1"/>
      <c r="ARS400" s="1"/>
      <c r="ART400" s="1"/>
      <c r="ARU400" s="1"/>
      <c r="ARV400" s="1"/>
      <c r="ARW400" s="1"/>
      <c r="ARX400" s="1"/>
      <c r="ARY400" s="1"/>
      <c r="ARZ400" s="1"/>
      <c r="ASA400" s="1"/>
      <c r="ASB400" s="1"/>
      <c r="ASC400" s="1"/>
      <c r="ASD400" s="1"/>
      <c r="ASE400" s="1"/>
      <c r="ASF400" s="1"/>
      <c r="ASG400" s="1"/>
      <c r="ASH400" s="1"/>
      <c r="ASI400" s="1"/>
      <c r="ASJ400" s="1"/>
      <c r="ASK400" s="1"/>
      <c r="ASL400" s="1"/>
      <c r="ASM400" s="1"/>
      <c r="ASN400" s="1"/>
      <c r="ASO400" s="1"/>
      <c r="ASP400" s="1"/>
      <c r="ASQ400" s="1"/>
      <c r="ASR400" s="1"/>
      <c r="ASS400" s="1"/>
      <c r="AST400" s="1"/>
      <c r="ASU400" s="1"/>
      <c r="ASV400" s="1"/>
      <c r="ASW400" s="1"/>
      <c r="ASX400" s="1"/>
      <c r="ASY400" s="1"/>
      <c r="ASZ400" s="1"/>
      <c r="ATA400" s="1"/>
      <c r="ATB400" s="1"/>
      <c r="ATC400" s="1"/>
      <c r="ATD400" s="1"/>
      <c r="ATE400" s="1"/>
      <c r="ATF400" s="1"/>
      <c r="ATG400" s="1"/>
      <c r="ATH400" s="1"/>
      <c r="ATI400" s="1"/>
      <c r="ATJ400" s="1"/>
      <c r="ATK400" s="1"/>
      <c r="ATL400" s="1"/>
      <c r="ATM400" s="1"/>
      <c r="ATN400" s="1"/>
      <c r="ATO400" s="1"/>
      <c r="ATP400" s="1"/>
      <c r="ATQ400" s="1"/>
      <c r="ATR400" s="1"/>
      <c r="ATS400" s="1"/>
      <c r="ATT400" s="1"/>
      <c r="ATU400" s="1"/>
      <c r="ATV400" s="1"/>
      <c r="ATW400" s="1"/>
      <c r="ATX400" s="1"/>
      <c r="ATY400" s="1"/>
      <c r="ATZ400" s="1"/>
      <c r="AUA400" s="1"/>
      <c r="AUB400" s="1"/>
      <c r="AUC400" s="1"/>
      <c r="AUD400" s="1"/>
      <c r="AUE400" s="1"/>
      <c r="AUF400" s="1"/>
      <c r="AUG400" s="1"/>
      <c r="AUH400" s="1"/>
      <c r="AUI400" s="1"/>
      <c r="AUJ400" s="1"/>
      <c r="AUK400" s="1"/>
      <c r="AUL400" s="1"/>
      <c r="AUM400" s="1"/>
      <c r="AUN400" s="1"/>
      <c r="AUO400" s="1"/>
      <c r="AUP400" s="1"/>
      <c r="AUQ400" s="1"/>
      <c r="AUR400" s="1"/>
      <c r="AUS400" s="1"/>
      <c r="AUT400" s="1"/>
      <c r="AUU400" s="1"/>
      <c r="AUV400" s="1"/>
      <c r="AUW400" s="1"/>
      <c r="AUX400" s="1"/>
      <c r="AUY400" s="1"/>
      <c r="AUZ400" s="1"/>
      <c r="AVA400" s="1"/>
      <c r="AVB400" s="1"/>
      <c r="AVC400" s="1"/>
      <c r="AVD400" s="1"/>
      <c r="AVE400" s="1"/>
      <c r="AVF400" s="1"/>
      <c r="AVG400" s="1"/>
      <c r="AVH400" s="1"/>
      <c r="AVI400" s="1"/>
      <c r="AVJ400" s="1"/>
      <c r="AVK400" s="1"/>
      <c r="AVL400" s="1"/>
      <c r="AVM400" s="1"/>
      <c r="AVN400" s="1"/>
      <c r="AVO400" s="1"/>
      <c r="AVP400" s="1"/>
      <c r="AVQ400" s="1"/>
      <c r="AVR400" s="1"/>
      <c r="AVS400" s="1"/>
      <c r="AVT400" s="1"/>
      <c r="AVU400" s="1"/>
      <c r="AVV400" s="1"/>
      <c r="AVW400" s="1"/>
      <c r="AVX400" s="1"/>
      <c r="AVY400" s="1"/>
      <c r="AVZ400" s="1"/>
      <c r="AWA400" s="1"/>
      <c r="AWB400" s="1"/>
      <c r="AWC400" s="1"/>
      <c r="AWD400" s="1"/>
      <c r="AWE400" s="1"/>
      <c r="AWF400" s="1"/>
      <c r="AWG400" s="1"/>
      <c r="AWH400" s="1"/>
      <c r="AWI400" s="1"/>
      <c r="AWJ400" s="1"/>
      <c r="AWK400" s="1"/>
      <c r="AWL400" s="1"/>
      <c r="AWM400" s="1"/>
      <c r="AWN400" s="1"/>
      <c r="AWO400" s="1"/>
      <c r="AWP400" s="1"/>
      <c r="AWQ400" s="1"/>
      <c r="AWR400" s="1"/>
      <c r="AWS400" s="1"/>
      <c r="AWT400" s="1"/>
      <c r="AWU400" s="1"/>
      <c r="AWV400" s="1"/>
      <c r="AWW400" s="1"/>
      <c r="AWX400" s="1"/>
      <c r="AWY400" s="1"/>
      <c r="AWZ400" s="1"/>
      <c r="AXA400" s="1"/>
      <c r="AXB400" s="1"/>
      <c r="AXC400" s="1"/>
      <c r="AXD400" s="1"/>
      <c r="AXE400" s="1"/>
      <c r="AXF400" s="1"/>
      <c r="AXG400" s="1"/>
      <c r="AXH400" s="1"/>
      <c r="AXI400" s="1"/>
      <c r="AXJ400" s="1"/>
      <c r="AXK400" s="1"/>
      <c r="AXL400" s="1"/>
      <c r="AXM400" s="1"/>
      <c r="AXN400" s="1"/>
      <c r="AXO400" s="1"/>
      <c r="AXP400" s="1"/>
      <c r="AXQ400" s="1"/>
      <c r="AXR400" s="1"/>
      <c r="AXS400" s="1"/>
      <c r="AXT400" s="1"/>
      <c r="AXU400" s="1"/>
      <c r="AXV400" s="1"/>
      <c r="AXW400" s="1"/>
      <c r="AXX400" s="1"/>
      <c r="AXY400" s="1"/>
      <c r="AXZ400" s="1"/>
      <c r="AYA400" s="1"/>
      <c r="AYB400" s="1"/>
      <c r="AYC400" s="1"/>
      <c r="AYD400" s="1"/>
      <c r="AYE400" s="1"/>
      <c r="AYF400" s="1"/>
      <c r="AYG400" s="1"/>
      <c r="AYH400" s="1"/>
      <c r="AYI400" s="1"/>
      <c r="AYJ400" s="1"/>
      <c r="AYK400" s="1"/>
      <c r="AYL400" s="1"/>
      <c r="AYM400" s="1"/>
      <c r="AYN400" s="1"/>
      <c r="AYO400" s="1"/>
      <c r="AYP400" s="1"/>
      <c r="AYQ400" s="1"/>
      <c r="AYR400" s="1"/>
      <c r="AYS400" s="1"/>
      <c r="AYT400" s="1"/>
      <c r="AYU400" s="1"/>
      <c r="AYV400" s="1"/>
      <c r="AYW400" s="1"/>
      <c r="AYX400" s="1"/>
      <c r="AYY400" s="1"/>
      <c r="AYZ400" s="1"/>
      <c r="AZA400" s="1"/>
      <c r="AZB400" s="1"/>
      <c r="AZC400" s="1"/>
      <c r="AZD400" s="1"/>
      <c r="AZE400" s="1"/>
      <c r="AZF400" s="1"/>
      <c r="AZG400" s="1"/>
      <c r="AZH400" s="1"/>
      <c r="AZI400" s="1"/>
      <c r="AZJ400" s="1"/>
      <c r="AZK400" s="1"/>
      <c r="AZL400" s="1"/>
      <c r="AZM400" s="1"/>
      <c r="AZN400" s="1"/>
      <c r="AZO400" s="1"/>
      <c r="AZP400" s="1"/>
      <c r="AZQ400" s="1"/>
      <c r="AZR400" s="1"/>
      <c r="AZS400" s="1"/>
      <c r="AZT400" s="1"/>
      <c r="AZU400" s="1"/>
      <c r="AZV400" s="1"/>
      <c r="AZW400" s="1"/>
      <c r="AZX400" s="1"/>
      <c r="AZY400" s="1"/>
      <c r="AZZ400" s="1"/>
      <c r="BAA400" s="1"/>
      <c r="BAB400" s="1"/>
      <c r="BAC400" s="1"/>
      <c r="BAD400" s="1"/>
      <c r="BAE400" s="1"/>
      <c r="BAF400" s="1"/>
      <c r="BAG400" s="1"/>
      <c r="BAH400" s="1"/>
      <c r="BAI400" s="1"/>
      <c r="BAJ400" s="1"/>
      <c r="BAK400" s="1"/>
      <c r="BAL400" s="1"/>
      <c r="BAM400" s="1"/>
      <c r="BAN400" s="1"/>
      <c r="BAO400" s="1"/>
      <c r="BAP400" s="1"/>
      <c r="BAQ400" s="1"/>
      <c r="BAR400" s="1"/>
      <c r="BAS400" s="1"/>
      <c r="BAT400" s="1"/>
      <c r="BAU400" s="1"/>
      <c r="BAV400" s="1"/>
      <c r="BAW400" s="1"/>
      <c r="BAX400" s="1"/>
      <c r="BAY400" s="1"/>
      <c r="BAZ400" s="1"/>
      <c r="BBA400" s="1"/>
      <c r="BBB400" s="1"/>
      <c r="BBC400" s="1"/>
      <c r="BBD400" s="1"/>
      <c r="BBE400" s="1"/>
      <c r="BBF400" s="1"/>
      <c r="BBG400" s="1"/>
      <c r="BBH400" s="1"/>
      <c r="BBI400" s="1"/>
      <c r="BBJ400" s="1"/>
      <c r="BBK400" s="1"/>
      <c r="BBL400" s="1"/>
      <c r="BBM400" s="1"/>
      <c r="BBN400" s="1"/>
      <c r="BBO400" s="1"/>
      <c r="BBP400" s="1"/>
      <c r="BBQ400" s="1"/>
      <c r="BBR400" s="1"/>
      <c r="BBS400" s="1"/>
      <c r="BBT400" s="1"/>
      <c r="BBU400" s="1"/>
      <c r="BBV400" s="1"/>
      <c r="BBW400" s="1"/>
      <c r="BBX400" s="1"/>
      <c r="BBY400" s="1"/>
      <c r="BBZ400" s="1"/>
      <c r="BCA400" s="1"/>
      <c r="BCB400" s="1"/>
      <c r="BCC400" s="1"/>
      <c r="BCD400" s="1"/>
      <c r="BCE400" s="1"/>
      <c r="BCF400" s="1"/>
      <c r="BCG400" s="1"/>
      <c r="BCH400" s="1"/>
      <c r="BCI400" s="1"/>
      <c r="BCJ400" s="1"/>
      <c r="BCK400" s="1"/>
      <c r="BCL400" s="1"/>
      <c r="BCM400" s="1"/>
      <c r="BCN400" s="1"/>
      <c r="BCO400" s="1"/>
      <c r="BCP400" s="1"/>
      <c r="BCQ400" s="1"/>
      <c r="BCR400" s="1"/>
      <c r="BCS400" s="1"/>
      <c r="BCT400" s="1"/>
      <c r="BCU400" s="1"/>
      <c r="BCV400" s="1"/>
      <c r="BCW400" s="1"/>
      <c r="BCX400" s="1"/>
      <c r="BCY400" s="1"/>
      <c r="BCZ400" s="1"/>
      <c r="BDA400" s="1"/>
      <c r="BDB400" s="1"/>
      <c r="BDC400" s="1"/>
      <c r="BDD400" s="1"/>
      <c r="BDE400" s="1"/>
      <c r="BDF400" s="1"/>
      <c r="BDG400" s="1"/>
      <c r="BDH400" s="1"/>
      <c r="BDI400" s="1"/>
      <c r="BDJ400" s="1"/>
      <c r="BDK400" s="1"/>
      <c r="BDL400" s="1"/>
    </row>
    <row r="401" spans="1:1468" s="10" customFormat="1" x14ac:dyDescent="0.2">
      <c r="B401" s="10" t="s">
        <v>450</v>
      </c>
      <c r="C401" s="10">
        <v>70000</v>
      </c>
      <c r="E401" s="2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  <c r="AFO401" s="1"/>
      <c r="AFP401" s="1"/>
      <c r="AFQ401" s="1"/>
      <c r="AFR401" s="1"/>
      <c r="AFS401" s="1"/>
      <c r="AFT401" s="1"/>
      <c r="AFU401" s="1"/>
      <c r="AFV401" s="1"/>
      <c r="AFW401" s="1"/>
      <c r="AFX401" s="1"/>
      <c r="AFY401" s="1"/>
      <c r="AFZ401" s="1"/>
      <c r="AGA401" s="1"/>
      <c r="AGB401" s="1"/>
      <c r="AGC401" s="1"/>
      <c r="AGD401" s="1"/>
      <c r="AGE401" s="1"/>
      <c r="AGF401" s="1"/>
      <c r="AGG401" s="1"/>
      <c r="AGH401" s="1"/>
      <c r="AGI401" s="1"/>
      <c r="AGJ401" s="1"/>
      <c r="AGK401" s="1"/>
      <c r="AGL401" s="1"/>
      <c r="AGM401" s="1"/>
      <c r="AGN401" s="1"/>
      <c r="AGO401" s="1"/>
      <c r="AGP401" s="1"/>
      <c r="AGQ401" s="1"/>
      <c r="AGR401" s="1"/>
      <c r="AGS401" s="1"/>
      <c r="AGT401" s="1"/>
      <c r="AGU401" s="1"/>
      <c r="AGV401" s="1"/>
      <c r="AGW401" s="1"/>
      <c r="AGX401" s="1"/>
      <c r="AGY401" s="1"/>
      <c r="AGZ401" s="1"/>
      <c r="AHA401" s="1"/>
      <c r="AHB401" s="1"/>
      <c r="AHC401" s="1"/>
      <c r="AHD401" s="1"/>
      <c r="AHE401" s="1"/>
      <c r="AHF401" s="1"/>
      <c r="AHG401" s="1"/>
      <c r="AHH401" s="1"/>
      <c r="AHI401" s="1"/>
      <c r="AHJ401" s="1"/>
      <c r="AHK401" s="1"/>
      <c r="AHL401" s="1"/>
      <c r="AHM401" s="1"/>
      <c r="AHN401" s="1"/>
      <c r="AHO401" s="1"/>
      <c r="AHP401" s="1"/>
      <c r="AHQ401" s="1"/>
      <c r="AHR401" s="1"/>
      <c r="AHS401" s="1"/>
      <c r="AHT401" s="1"/>
      <c r="AHU401" s="1"/>
      <c r="AHV401" s="1"/>
      <c r="AHW401" s="1"/>
      <c r="AHX401" s="1"/>
      <c r="AHY401" s="1"/>
      <c r="AHZ401" s="1"/>
      <c r="AIA401" s="1"/>
      <c r="AIB401" s="1"/>
      <c r="AIC401" s="1"/>
      <c r="AID401" s="1"/>
      <c r="AIE401" s="1"/>
      <c r="AIF401" s="1"/>
      <c r="AIG401" s="1"/>
      <c r="AIH401" s="1"/>
      <c r="AII401" s="1"/>
      <c r="AIJ401" s="1"/>
      <c r="AIK401" s="1"/>
      <c r="AIL401" s="1"/>
      <c r="AIM401" s="1"/>
      <c r="AIN401" s="1"/>
      <c r="AIO401" s="1"/>
      <c r="AIP401" s="1"/>
      <c r="AIQ401" s="1"/>
      <c r="AIR401" s="1"/>
      <c r="AIS401" s="1"/>
      <c r="AIT401" s="1"/>
      <c r="AIU401" s="1"/>
      <c r="AIV401" s="1"/>
      <c r="AIW401" s="1"/>
      <c r="AIX401" s="1"/>
      <c r="AIY401" s="1"/>
      <c r="AIZ401" s="1"/>
      <c r="AJA401" s="1"/>
      <c r="AJB401" s="1"/>
      <c r="AJC401" s="1"/>
      <c r="AJD401" s="1"/>
      <c r="AJE401" s="1"/>
      <c r="AJF401" s="1"/>
      <c r="AJG401" s="1"/>
      <c r="AJH401" s="1"/>
      <c r="AJI401" s="1"/>
      <c r="AJJ401" s="1"/>
      <c r="AJK401" s="1"/>
      <c r="AJL401" s="1"/>
      <c r="AJM401" s="1"/>
      <c r="AJN401" s="1"/>
      <c r="AJO401" s="1"/>
      <c r="AJP401" s="1"/>
      <c r="AJQ401" s="1"/>
      <c r="AJR401" s="1"/>
      <c r="AJS401" s="1"/>
      <c r="AJT401" s="1"/>
      <c r="AJU401" s="1"/>
      <c r="AJV401" s="1"/>
      <c r="AJW401" s="1"/>
      <c r="AJX401" s="1"/>
      <c r="AJY401" s="1"/>
      <c r="AJZ401" s="1"/>
      <c r="AKA401" s="1"/>
      <c r="AKB401" s="1"/>
      <c r="AKC401" s="1"/>
      <c r="AKD401" s="1"/>
      <c r="AKE401" s="1"/>
      <c r="AKF401" s="1"/>
      <c r="AKG401" s="1"/>
      <c r="AKH401" s="1"/>
      <c r="AKI401" s="1"/>
      <c r="AKJ401" s="1"/>
      <c r="AKK401" s="1"/>
      <c r="AKL401" s="1"/>
      <c r="AKM401" s="1"/>
      <c r="AKN401" s="1"/>
      <c r="AKO401" s="1"/>
      <c r="AKP401" s="1"/>
      <c r="AKQ401" s="1"/>
      <c r="AKR401" s="1"/>
      <c r="AKS401" s="1"/>
      <c r="AKT401" s="1"/>
      <c r="AKU401" s="1"/>
      <c r="AKV401" s="1"/>
      <c r="AKW401" s="1"/>
      <c r="AKX401" s="1"/>
      <c r="AKY401" s="1"/>
      <c r="AKZ401" s="1"/>
      <c r="ALA401" s="1"/>
      <c r="ALB401" s="1"/>
      <c r="ALC401" s="1"/>
      <c r="ALD401" s="1"/>
      <c r="ALE401" s="1"/>
      <c r="ALF401" s="1"/>
      <c r="ALG401" s="1"/>
      <c r="ALH401" s="1"/>
      <c r="ALI401" s="1"/>
      <c r="ALJ401" s="1"/>
      <c r="ALK401" s="1"/>
      <c r="ALL401" s="1"/>
      <c r="ALM401" s="1"/>
      <c r="ALN401" s="1"/>
      <c r="ALO401" s="1"/>
      <c r="ALP401" s="1"/>
      <c r="ALQ401" s="1"/>
      <c r="ALR401" s="1"/>
      <c r="ALS401" s="1"/>
      <c r="ALT401" s="1"/>
      <c r="ALU401" s="1"/>
      <c r="ALV401" s="1"/>
      <c r="ALW401" s="1"/>
      <c r="ALX401" s="1"/>
      <c r="ALY401" s="1"/>
      <c r="ALZ401" s="1"/>
      <c r="AMA401" s="1"/>
      <c r="AMB401" s="1"/>
      <c r="AMC401" s="1"/>
      <c r="AMD401" s="1"/>
      <c r="AME401" s="1"/>
      <c r="AMF401" s="1"/>
      <c r="AMG401" s="1"/>
      <c r="AMH401" s="1"/>
      <c r="AMI401" s="1"/>
      <c r="AMJ401" s="1"/>
      <c r="AMK401" s="1"/>
      <c r="AML401" s="1"/>
      <c r="AMM401" s="1"/>
      <c r="AMN401" s="1"/>
      <c r="AMO401" s="1"/>
      <c r="AMP401" s="1"/>
      <c r="AMQ401" s="1"/>
      <c r="AMR401" s="1"/>
      <c r="AMS401" s="1"/>
      <c r="AMT401" s="1"/>
      <c r="AMU401" s="1"/>
      <c r="AMV401" s="1"/>
      <c r="AMW401" s="1"/>
      <c r="AMX401" s="1"/>
      <c r="AMY401" s="1"/>
      <c r="AMZ401" s="1"/>
      <c r="ANA401" s="1"/>
      <c r="ANB401" s="1"/>
      <c r="ANC401" s="1"/>
      <c r="AND401" s="1"/>
      <c r="ANE401" s="1"/>
      <c r="ANF401" s="1"/>
      <c r="ANG401" s="1"/>
      <c r="ANH401" s="1"/>
      <c r="ANI401" s="1"/>
      <c r="ANJ401" s="1"/>
      <c r="ANK401" s="1"/>
      <c r="ANL401" s="1"/>
      <c r="ANM401" s="1"/>
      <c r="ANN401" s="1"/>
      <c r="ANO401" s="1"/>
      <c r="ANP401" s="1"/>
      <c r="ANQ401" s="1"/>
      <c r="ANR401" s="1"/>
      <c r="ANS401" s="1"/>
      <c r="ANT401" s="1"/>
      <c r="ANU401" s="1"/>
      <c r="ANV401" s="1"/>
      <c r="ANW401" s="1"/>
      <c r="ANX401" s="1"/>
      <c r="ANY401" s="1"/>
      <c r="ANZ401" s="1"/>
      <c r="AOA401" s="1"/>
      <c r="AOB401" s="1"/>
      <c r="AOC401" s="1"/>
      <c r="AOD401" s="1"/>
      <c r="AOE401" s="1"/>
      <c r="AOF401" s="1"/>
      <c r="AOG401" s="1"/>
      <c r="AOH401" s="1"/>
      <c r="AOI401" s="1"/>
      <c r="AOJ401" s="1"/>
      <c r="AOK401" s="1"/>
      <c r="AOL401" s="1"/>
      <c r="AOM401" s="1"/>
      <c r="AON401" s="1"/>
      <c r="AOO401" s="1"/>
      <c r="AOP401" s="1"/>
      <c r="AOQ401" s="1"/>
      <c r="AOR401" s="1"/>
      <c r="AOS401" s="1"/>
      <c r="AOT401" s="1"/>
      <c r="AOU401" s="1"/>
      <c r="AOV401" s="1"/>
      <c r="AOW401" s="1"/>
      <c r="AOX401" s="1"/>
      <c r="AOY401" s="1"/>
      <c r="AOZ401" s="1"/>
      <c r="APA401" s="1"/>
      <c r="APB401" s="1"/>
      <c r="APC401" s="1"/>
      <c r="APD401" s="1"/>
      <c r="APE401" s="1"/>
      <c r="APF401" s="1"/>
      <c r="APG401" s="1"/>
      <c r="APH401" s="1"/>
      <c r="API401" s="1"/>
      <c r="APJ401" s="1"/>
      <c r="APK401" s="1"/>
      <c r="APL401" s="1"/>
      <c r="APM401" s="1"/>
      <c r="APN401" s="1"/>
      <c r="APO401" s="1"/>
      <c r="APP401" s="1"/>
      <c r="APQ401" s="1"/>
      <c r="APR401" s="1"/>
      <c r="APS401" s="1"/>
      <c r="APT401" s="1"/>
      <c r="APU401" s="1"/>
      <c r="APV401" s="1"/>
      <c r="APW401" s="1"/>
      <c r="APX401" s="1"/>
      <c r="APY401" s="1"/>
      <c r="APZ401" s="1"/>
      <c r="AQA401" s="1"/>
      <c r="AQB401" s="1"/>
      <c r="AQC401" s="1"/>
      <c r="AQD401" s="1"/>
      <c r="AQE401" s="1"/>
      <c r="AQF401" s="1"/>
      <c r="AQG401" s="1"/>
      <c r="AQH401" s="1"/>
      <c r="AQI401" s="1"/>
      <c r="AQJ401" s="1"/>
      <c r="AQK401" s="1"/>
      <c r="AQL401" s="1"/>
      <c r="AQM401" s="1"/>
      <c r="AQN401" s="1"/>
      <c r="AQO401" s="1"/>
      <c r="AQP401" s="1"/>
      <c r="AQQ401" s="1"/>
      <c r="AQR401" s="1"/>
      <c r="AQS401" s="1"/>
      <c r="AQT401" s="1"/>
      <c r="AQU401" s="1"/>
      <c r="AQV401" s="1"/>
      <c r="AQW401" s="1"/>
      <c r="AQX401" s="1"/>
      <c r="AQY401" s="1"/>
      <c r="AQZ401" s="1"/>
      <c r="ARA401" s="1"/>
      <c r="ARB401" s="1"/>
      <c r="ARC401" s="1"/>
      <c r="ARD401" s="1"/>
      <c r="ARE401" s="1"/>
      <c r="ARF401" s="1"/>
      <c r="ARG401" s="1"/>
      <c r="ARH401" s="1"/>
      <c r="ARI401" s="1"/>
      <c r="ARJ401" s="1"/>
      <c r="ARK401" s="1"/>
      <c r="ARL401" s="1"/>
      <c r="ARM401" s="1"/>
      <c r="ARN401" s="1"/>
      <c r="ARO401" s="1"/>
      <c r="ARP401" s="1"/>
      <c r="ARQ401" s="1"/>
      <c r="ARR401" s="1"/>
      <c r="ARS401" s="1"/>
      <c r="ART401" s="1"/>
      <c r="ARU401" s="1"/>
      <c r="ARV401" s="1"/>
      <c r="ARW401" s="1"/>
      <c r="ARX401" s="1"/>
      <c r="ARY401" s="1"/>
      <c r="ARZ401" s="1"/>
      <c r="ASA401" s="1"/>
      <c r="ASB401" s="1"/>
      <c r="ASC401" s="1"/>
      <c r="ASD401" s="1"/>
      <c r="ASE401" s="1"/>
      <c r="ASF401" s="1"/>
      <c r="ASG401" s="1"/>
      <c r="ASH401" s="1"/>
      <c r="ASI401" s="1"/>
      <c r="ASJ401" s="1"/>
      <c r="ASK401" s="1"/>
      <c r="ASL401" s="1"/>
      <c r="ASM401" s="1"/>
      <c r="ASN401" s="1"/>
      <c r="ASO401" s="1"/>
      <c r="ASP401" s="1"/>
      <c r="ASQ401" s="1"/>
      <c r="ASR401" s="1"/>
      <c r="ASS401" s="1"/>
      <c r="AST401" s="1"/>
      <c r="ASU401" s="1"/>
      <c r="ASV401" s="1"/>
      <c r="ASW401" s="1"/>
      <c r="ASX401" s="1"/>
      <c r="ASY401" s="1"/>
      <c r="ASZ401" s="1"/>
      <c r="ATA401" s="1"/>
      <c r="ATB401" s="1"/>
      <c r="ATC401" s="1"/>
      <c r="ATD401" s="1"/>
      <c r="ATE401" s="1"/>
      <c r="ATF401" s="1"/>
      <c r="ATG401" s="1"/>
      <c r="ATH401" s="1"/>
      <c r="ATI401" s="1"/>
      <c r="ATJ401" s="1"/>
      <c r="ATK401" s="1"/>
      <c r="ATL401" s="1"/>
      <c r="ATM401" s="1"/>
      <c r="ATN401" s="1"/>
      <c r="ATO401" s="1"/>
      <c r="ATP401" s="1"/>
      <c r="ATQ401" s="1"/>
      <c r="ATR401" s="1"/>
      <c r="ATS401" s="1"/>
      <c r="ATT401" s="1"/>
      <c r="ATU401" s="1"/>
      <c r="ATV401" s="1"/>
      <c r="ATW401" s="1"/>
      <c r="ATX401" s="1"/>
      <c r="ATY401" s="1"/>
      <c r="ATZ401" s="1"/>
      <c r="AUA401" s="1"/>
      <c r="AUB401" s="1"/>
      <c r="AUC401" s="1"/>
      <c r="AUD401" s="1"/>
      <c r="AUE401" s="1"/>
      <c r="AUF401" s="1"/>
      <c r="AUG401" s="1"/>
      <c r="AUH401" s="1"/>
      <c r="AUI401" s="1"/>
      <c r="AUJ401" s="1"/>
      <c r="AUK401" s="1"/>
      <c r="AUL401" s="1"/>
      <c r="AUM401" s="1"/>
      <c r="AUN401" s="1"/>
      <c r="AUO401" s="1"/>
      <c r="AUP401" s="1"/>
      <c r="AUQ401" s="1"/>
      <c r="AUR401" s="1"/>
      <c r="AUS401" s="1"/>
      <c r="AUT401" s="1"/>
      <c r="AUU401" s="1"/>
      <c r="AUV401" s="1"/>
      <c r="AUW401" s="1"/>
      <c r="AUX401" s="1"/>
      <c r="AUY401" s="1"/>
      <c r="AUZ401" s="1"/>
      <c r="AVA401" s="1"/>
      <c r="AVB401" s="1"/>
      <c r="AVC401" s="1"/>
      <c r="AVD401" s="1"/>
      <c r="AVE401" s="1"/>
      <c r="AVF401" s="1"/>
      <c r="AVG401" s="1"/>
      <c r="AVH401" s="1"/>
      <c r="AVI401" s="1"/>
      <c r="AVJ401" s="1"/>
      <c r="AVK401" s="1"/>
      <c r="AVL401" s="1"/>
      <c r="AVM401" s="1"/>
      <c r="AVN401" s="1"/>
      <c r="AVO401" s="1"/>
      <c r="AVP401" s="1"/>
      <c r="AVQ401" s="1"/>
      <c r="AVR401" s="1"/>
      <c r="AVS401" s="1"/>
      <c r="AVT401" s="1"/>
      <c r="AVU401" s="1"/>
      <c r="AVV401" s="1"/>
      <c r="AVW401" s="1"/>
      <c r="AVX401" s="1"/>
      <c r="AVY401" s="1"/>
      <c r="AVZ401" s="1"/>
      <c r="AWA401" s="1"/>
      <c r="AWB401" s="1"/>
      <c r="AWC401" s="1"/>
      <c r="AWD401" s="1"/>
      <c r="AWE401" s="1"/>
      <c r="AWF401" s="1"/>
      <c r="AWG401" s="1"/>
      <c r="AWH401" s="1"/>
      <c r="AWI401" s="1"/>
      <c r="AWJ401" s="1"/>
      <c r="AWK401" s="1"/>
      <c r="AWL401" s="1"/>
      <c r="AWM401" s="1"/>
      <c r="AWN401" s="1"/>
      <c r="AWO401" s="1"/>
      <c r="AWP401" s="1"/>
      <c r="AWQ401" s="1"/>
      <c r="AWR401" s="1"/>
      <c r="AWS401" s="1"/>
      <c r="AWT401" s="1"/>
      <c r="AWU401" s="1"/>
      <c r="AWV401" s="1"/>
      <c r="AWW401" s="1"/>
      <c r="AWX401" s="1"/>
      <c r="AWY401" s="1"/>
      <c r="AWZ401" s="1"/>
      <c r="AXA401" s="1"/>
      <c r="AXB401" s="1"/>
      <c r="AXC401" s="1"/>
      <c r="AXD401" s="1"/>
      <c r="AXE401" s="1"/>
      <c r="AXF401" s="1"/>
      <c r="AXG401" s="1"/>
      <c r="AXH401" s="1"/>
      <c r="AXI401" s="1"/>
      <c r="AXJ401" s="1"/>
      <c r="AXK401" s="1"/>
      <c r="AXL401" s="1"/>
      <c r="AXM401" s="1"/>
      <c r="AXN401" s="1"/>
      <c r="AXO401" s="1"/>
      <c r="AXP401" s="1"/>
      <c r="AXQ401" s="1"/>
      <c r="AXR401" s="1"/>
      <c r="AXS401" s="1"/>
      <c r="AXT401" s="1"/>
      <c r="AXU401" s="1"/>
      <c r="AXV401" s="1"/>
      <c r="AXW401" s="1"/>
      <c r="AXX401" s="1"/>
      <c r="AXY401" s="1"/>
      <c r="AXZ401" s="1"/>
      <c r="AYA401" s="1"/>
      <c r="AYB401" s="1"/>
      <c r="AYC401" s="1"/>
      <c r="AYD401" s="1"/>
      <c r="AYE401" s="1"/>
      <c r="AYF401" s="1"/>
      <c r="AYG401" s="1"/>
      <c r="AYH401" s="1"/>
      <c r="AYI401" s="1"/>
      <c r="AYJ401" s="1"/>
      <c r="AYK401" s="1"/>
      <c r="AYL401" s="1"/>
      <c r="AYM401" s="1"/>
      <c r="AYN401" s="1"/>
      <c r="AYO401" s="1"/>
      <c r="AYP401" s="1"/>
      <c r="AYQ401" s="1"/>
      <c r="AYR401" s="1"/>
      <c r="AYS401" s="1"/>
      <c r="AYT401" s="1"/>
      <c r="AYU401" s="1"/>
      <c r="AYV401" s="1"/>
      <c r="AYW401" s="1"/>
      <c r="AYX401" s="1"/>
      <c r="AYY401" s="1"/>
      <c r="AYZ401" s="1"/>
      <c r="AZA401" s="1"/>
      <c r="AZB401" s="1"/>
      <c r="AZC401" s="1"/>
      <c r="AZD401" s="1"/>
      <c r="AZE401" s="1"/>
      <c r="AZF401" s="1"/>
      <c r="AZG401" s="1"/>
      <c r="AZH401" s="1"/>
      <c r="AZI401" s="1"/>
      <c r="AZJ401" s="1"/>
      <c r="AZK401" s="1"/>
      <c r="AZL401" s="1"/>
      <c r="AZM401" s="1"/>
      <c r="AZN401" s="1"/>
      <c r="AZO401" s="1"/>
      <c r="AZP401" s="1"/>
      <c r="AZQ401" s="1"/>
      <c r="AZR401" s="1"/>
      <c r="AZS401" s="1"/>
      <c r="AZT401" s="1"/>
      <c r="AZU401" s="1"/>
      <c r="AZV401" s="1"/>
      <c r="AZW401" s="1"/>
      <c r="AZX401" s="1"/>
      <c r="AZY401" s="1"/>
      <c r="AZZ401" s="1"/>
      <c r="BAA401" s="1"/>
      <c r="BAB401" s="1"/>
      <c r="BAC401" s="1"/>
      <c r="BAD401" s="1"/>
      <c r="BAE401" s="1"/>
      <c r="BAF401" s="1"/>
      <c r="BAG401" s="1"/>
      <c r="BAH401" s="1"/>
      <c r="BAI401" s="1"/>
      <c r="BAJ401" s="1"/>
      <c r="BAK401" s="1"/>
      <c r="BAL401" s="1"/>
      <c r="BAM401" s="1"/>
      <c r="BAN401" s="1"/>
      <c r="BAO401" s="1"/>
      <c r="BAP401" s="1"/>
      <c r="BAQ401" s="1"/>
      <c r="BAR401" s="1"/>
      <c r="BAS401" s="1"/>
      <c r="BAT401" s="1"/>
      <c r="BAU401" s="1"/>
      <c r="BAV401" s="1"/>
      <c r="BAW401" s="1"/>
      <c r="BAX401" s="1"/>
      <c r="BAY401" s="1"/>
      <c r="BAZ401" s="1"/>
      <c r="BBA401" s="1"/>
      <c r="BBB401" s="1"/>
      <c r="BBC401" s="1"/>
      <c r="BBD401" s="1"/>
      <c r="BBE401" s="1"/>
      <c r="BBF401" s="1"/>
      <c r="BBG401" s="1"/>
      <c r="BBH401" s="1"/>
      <c r="BBI401" s="1"/>
      <c r="BBJ401" s="1"/>
      <c r="BBK401" s="1"/>
      <c r="BBL401" s="1"/>
      <c r="BBM401" s="1"/>
      <c r="BBN401" s="1"/>
      <c r="BBO401" s="1"/>
      <c r="BBP401" s="1"/>
      <c r="BBQ401" s="1"/>
      <c r="BBR401" s="1"/>
      <c r="BBS401" s="1"/>
      <c r="BBT401" s="1"/>
      <c r="BBU401" s="1"/>
      <c r="BBV401" s="1"/>
      <c r="BBW401" s="1"/>
      <c r="BBX401" s="1"/>
      <c r="BBY401" s="1"/>
      <c r="BBZ401" s="1"/>
      <c r="BCA401" s="1"/>
      <c r="BCB401" s="1"/>
      <c r="BCC401" s="1"/>
      <c r="BCD401" s="1"/>
      <c r="BCE401" s="1"/>
      <c r="BCF401" s="1"/>
      <c r="BCG401" s="1"/>
      <c r="BCH401" s="1"/>
      <c r="BCI401" s="1"/>
      <c r="BCJ401" s="1"/>
      <c r="BCK401" s="1"/>
      <c r="BCL401" s="1"/>
      <c r="BCM401" s="1"/>
      <c r="BCN401" s="1"/>
      <c r="BCO401" s="1"/>
      <c r="BCP401" s="1"/>
      <c r="BCQ401" s="1"/>
      <c r="BCR401" s="1"/>
      <c r="BCS401" s="1"/>
      <c r="BCT401" s="1"/>
      <c r="BCU401" s="1"/>
      <c r="BCV401" s="1"/>
      <c r="BCW401" s="1"/>
      <c r="BCX401" s="1"/>
      <c r="BCY401" s="1"/>
      <c r="BCZ401" s="1"/>
      <c r="BDA401" s="1"/>
      <c r="BDB401" s="1"/>
      <c r="BDC401" s="1"/>
      <c r="BDD401" s="1"/>
      <c r="BDE401" s="1"/>
      <c r="BDF401" s="1"/>
      <c r="BDG401" s="1"/>
      <c r="BDH401" s="1"/>
      <c r="BDI401" s="1"/>
      <c r="BDJ401" s="1"/>
      <c r="BDK401" s="1"/>
      <c r="BDL401" s="1"/>
    </row>
    <row r="402" spans="1:1468" s="10" customFormat="1" x14ac:dyDescent="0.2">
      <c r="B402" s="10" t="s">
        <v>130</v>
      </c>
      <c r="D402" s="10">
        <v>9749.4</v>
      </c>
      <c r="E402" s="40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  <c r="OO402" s="1"/>
      <c r="OP402" s="1"/>
      <c r="OQ402" s="1"/>
      <c r="OR402" s="1"/>
      <c r="OS402" s="1"/>
      <c r="OT402" s="1"/>
      <c r="OU402" s="1"/>
      <c r="OV402" s="1"/>
      <c r="OW402" s="1"/>
      <c r="OX402" s="1"/>
      <c r="OY402" s="1"/>
      <c r="OZ402" s="1"/>
      <c r="PA402" s="1"/>
      <c r="PB402" s="1"/>
      <c r="PC402" s="1"/>
      <c r="PD402" s="1"/>
      <c r="PE402" s="1"/>
      <c r="PF402" s="1"/>
      <c r="PG402" s="1"/>
      <c r="PH402" s="1"/>
      <c r="PI402" s="1"/>
      <c r="PJ402" s="1"/>
      <c r="PK402" s="1"/>
      <c r="PL402" s="1"/>
      <c r="PM402" s="1"/>
      <c r="PN402" s="1"/>
      <c r="PO402" s="1"/>
      <c r="PP402" s="1"/>
      <c r="PQ402" s="1"/>
      <c r="PR402" s="1"/>
      <c r="PS402" s="1"/>
      <c r="PT402" s="1"/>
      <c r="PU402" s="1"/>
      <c r="PV402" s="1"/>
      <c r="PW402" s="1"/>
      <c r="PX402" s="1"/>
      <c r="PY402" s="1"/>
      <c r="PZ402" s="1"/>
      <c r="QA402" s="1"/>
      <c r="QB402" s="1"/>
      <c r="QC402" s="1"/>
      <c r="QD402" s="1"/>
      <c r="QE402" s="1"/>
      <c r="QF402" s="1"/>
      <c r="QG402" s="1"/>
      <c r="QH402" s="1"/>
      <c r="QI402" s="1"/>
      <c r="QJ402" s="1"/>
      <c r="QK402" s="1"/>
      <c r="QL402" s="1"/>
      <c r="QM402" s="1"/>
      <c r="QN402" s="1"/>
      <c r="QO402" s="1"/>
      <c r="QP402" s="1"/>
      <c r="QQ402" s="1"/>
      <c r="QR402" s="1"/>
      <c r="QS402" s="1"/>
      <c r="QT402" s="1"/>
      <c r="QU402" s="1"/>
      <c r="QV402" s="1"/>
      <c r="QW402" s="1"/>
      <c r="QX402" s="1"/>
      <c r="QY402" s="1"/>
      <c r="QZ402" s="1"/>
      <c r="RA402" s="1"/>
      <c r="RB402" s="1"/>
      <c r="RC402" s="1"/>
      <c r="RD402" s="1"/>
      <c r="RE402" s="1"/>
      <c r="RF402" s="1"/>
      <c r="RG402" s="1"/>
      <c r="RH402" s="1"/>
      <c r="RI402" s="1"/>
      <c r="RJ402" s="1"/>
      <c r="RK402" s="1"/>
      <c r="RL402" s="1"/>
      <c r="RM402" s="1"/>
      <c r="RN402" s="1"/>
      <c r="RO402" s="1"/>
      <c r="RP402" s="1"/>
      <c r="RQ402" s="1"/>
      <c r="RR402" s="1"/>
      <c r="RS402" s="1"/>
      <c r="RT402" s="1"/>
      <c r="RU402" s="1"/>
      <c r="RV402" s="1"/>
      <c r="RW402" s="1"/>
      <c r="RX402" s="1"/>
      <c r="RY402" s="1"/>
      <c r="RZ402" s="1"/>
      <c r="SA402" s="1"/>
      <c r="SB402" s="1"/>
      <c r="SC402" s="1"/>
      <c r="SD402" s="1"/>
      <c r="SE402" s="1"/>
      <c r="SF402" s="1"/>
      <c r="SG402" s="1"/>
      <c r="SH402" s="1"/>
      <c r="SI402" s="1"/>
      <c r="SJ402" s="1"/>
      <c r="SK402" s="1"/>
      <c r="SL402" s="1"/>
      <c r="SM402" s="1"/>
      <c r="SN402" s="1"/>
      <c r="SO402" s="1"/>
      <c r="SP402" s="1"/>
      <c r="SQ402" s="1"/>
      <c r="SR402" s="1"/>
      <c r="SS402" s="1"/>
      <c r="ST402" s="1"/>
      <c r="SU402" s="1"/>
      <c r="SV402" s="1"/>
      <c r="SW402" s="1"/>
      <c r="SX402" s="1"/>
      <c r="SY402" s="1"/>
      <c r="SZ402" s="1"/>
      <c r="TA402" s="1"/>
      <c r="TB402" s="1"/>
      <c r="TC402" s="1"/>
      <c r="TD402" s="1"/>
      <c r="TE402" s="1"/>
      <c r="TF402" s="1"/>
      <c r="TG402" s="1"/>
      <c r="TH402" s="1"/>
      <c r="TI402" s="1"/>
      <c r="TJ402" s="1"/>
      <c r="TK402" s="1"/>
      <c r="TL402" s="1"/>
      <c r="TM402" s="1"/>
      <c r="TN402" s="1"/>
      <c r="TO402" s="1"/>
      <c r="TP402" s="1"/>
      <c r="TQ402" s="1"/>
      <c r="TR402" s="1"/>
      <c r="TS402" s="1"/>
      <c r="TT402" s="1"/>
      <c r="TU402" s="1"/>
      <c r="TV402" s="1"/>
      <c r="TW402" s="1"/>
      <c r="TX402" s="1"/>
      <c r="TY402" s="1"/>
      <c r="TZ402" s="1"/>
      <c r="UA402" s="1"/>
      <c r="UB402" s="1"/>
      <c r="UC402" s="1"/>
      <c r="UD402" s="1"/>
      <c r="UE402" s="1"/>
      <c r="UF402" s="1"/>
      <c r="UG402" s="1"/>
      <c r="UH402" s="1"/>
      <c r="UI402" s="1"/>
      <c r="UJ402" s="1"/>
      <c r="UK402" s="1"/>
      <c r="UL402" s="1"/>
      <c r="UM402" s="1"/>
      <c r="UN402" s="1"/>
      <c r="UO402" s="1"/>
      <c r="UP402" s="1"/>
      <c r="UQ402" s="1"/>
      <c r="UR402" s="1"/>
      <c r="US402" s="1"/>
      <c r="UT402" s="1"/>
      <c r="UU402" s="1"/>
      <c r="UV402" s="1"/>
      <c r="UW402" s="1"/>
      <c r="UX402" s="1"/>
      <c r="UY402" s="1"/>
      <c r="UZ402" s="1"/>
      <c r="VA402" s="1"/>
      <c r="VB402" s="1"/>
      <c r="VC402" s="1"/>
      <c r="VD402" s="1"/>
      <c r="VE402" s="1"/>
      <c r="VF402" s="1"/>
      <c r="VG402" s="1"/>
      <c r="VH402" s="1"/>
      <c r="VI402" s="1"/>
      <c r="VJ402" s="1"/>
      <c r="VK402" s="1"/>
      <c r="VL402" s="1"/>
      <c r="VM402" s="1"/>
      <c r="VN402" s="1"/>
      <c r="VO402" s="1"/>
      <c r="VP402" s="1"/>
      <c r="VQ402" s="1"/>
      <c r="VR402" s="1"/>
      <c r="VS402" s="1"/>
      <c r="VT402" s="1"/>
      <c r="VU402" s="1"/>
      <c r="VV402" s="1"/>
      <c r="VW402" s="1"/>
      <c r="VX402" s="1"/>
      <c r="VY402" s="1"/>
      <c r="VZ402" s="1"/>
      <c r="WA402" s="1"/>
      <c r="WB402" s="1"/>
      <c r="WC402" s="1"/>
      <c r="WD402" s="1"/>
      <c r="WE402" s="1"/>
      <c r="WF402" s="1"/>
      <c r="WG402" s="1"/>
      <c r="WH402" s="1"/>
      <c r="WI402" s="1"/>
      <c r="WJ402" s="1"/>
      <c r="WK402" s="1"/>
      <c r="WL402" s="1"/>
      <c r="WM402" s="1"/>
      <c r="WN402" s="1"/>
      <c r="WO402" s="1"/>
      <c r="WP402" s="1"/>
      <c r="WQ402" s="1"/>
      <c r="WR402" s="1"/>
      <c r="WS402" s="1"/>
      <c r="WT402" s="1"/>
      <c r="WU402" s="1"/>
      <c r="WV402" s="1"/>
      <c r="WW402" s="1"/>
      <c r="WX402" s="1"/>
      <c r="WY402" s="1"/>
      <c r="WZ402" s="1"/>
      <c r="XA402" s="1"/>
      <c r="XB402" s="1"/>
      <c r="XC402" s="1"/>
      <c r="XD402" s="1"/>
      <c r="XE402" s="1"/>
      <c r="XF402" s="1"/>
      <c r="XG402" s="1"/>
      <c r="XH402" s="1"/>
      <c r="XI402" s="1"/>
      <c r="XJ402" s="1"/>
      <c r="XK402" s="1"/>
      <c r="XL402" s="1"/>
      <c r="XM402" s="1"/>
      <c r="XN402" s="1"/>
      <c r="XO402" s="1"/>
      <c r="XP402" s="1"/>
      <c r="XQ402" s="1"/>
      <c r="XR402" s="1"/>
      <c r="XS402" s="1"/>
      <c r="XT402" s="1"/>
      <c r="XU402" s="1"/>
      <c r="XV402" s="1"/>
      <c r="XW402" s="1"/>
      <c r="XX402" s="1"/>
      <c r="XY402" s="1"/>
      <c r="XZ402" s="1"/>
      <c r="YA402" s="1"/>
      <c r="YB402" s="1"/>
      <c r="YC402" s="1"/>
      <c r="YD402" s="1"/>
      <c r="YE402" s="1"/>
      <c r="YF402" s="1"/>
      <c r="YG402" s="1"/>
      <c r="YH402" s="1"/>
      <c r="YI402" s="1"/>
      <c r="YJ402" s="1"/>
      <c r="YK402" s="1"/>
      <c r="YL402" s="1"/>
      <c r="YM402" s="1"/>
      <c r="YN402" s="1"/>
      <c r="YO402" s="1"/>
      <c r="YP402" s="1"/>
      <c r="YQ402" s="1"/>
      <c r="YR402" s="1"/>
      <c r="YS402" s="1"/>
      <c r="YT402" s="1"/>
      <c r="YU402" s="1"/>
      <c r="YV402" s="1"/>
      <c r="YW402" s="1"/>
      <c r="YX402" s="1"/>
      <c r="YY402" s="1"/>
      <c r="YZ402" s="1"/>
      <c r="ZA402" s="1"/>
      <c r="ZB402" s="1"/>
      <c r="ZC402" s="1"/>
      <c r="ZD402" s="1"/>
      <c r="ZE402" s="1"/>
      <c r="ZF402" s="1"/>
      <c r="ZG402" s="1"/>
      <c r="ZH402" s="1"/>
      <c r="ZI402" s="1"/>
      <c r="ZJ402" s="1"/>
      <c r="ZK402" s="1"/>
      <c r="ZL402" s="1"/>
      <c r="ZM402" s="1"/>
      <c r="ZN402" s="1"/>
      <c r="ZO402" s="1"/>
      <c r="ZP402" s="1"/>
      <c r="ZQ402" s="1"/>
      <c r="ZR402" s="1"/>
      <c r="ZS402" s="1"/>
      <c r="ZT402" s="1"/>
      <c r="ZU402" s="1"/>
      <c r="ZV402" s="1"/>
      <c r="ZW402" s="1"/>
      <c r="ZX402" s="1"/>
      <c r="ZY402" s="1"/>
      <c r="ZZ402" s="1"/>
      <c r="AAA402" s="1"/>
      <c r="AAB402" s="1"/>
      <c r="AAC402" s="1"/>
      <c r="AAD402" s="1"/>
      <c r="AAE402" s="1"/>
      <c r="AAF402" s="1"/>
      <c r="AAG402" s="1"/>
      <c r="AAH402" s="1"/>
      <c r="AAI402" s="1"/>
      <c r="AAJ402" s="1"/>
      <c r="AAK402" s="1"/>
      <c r="AAL402" s="1"/>
      <c r="AAM402" s="1"/>
      <c r="AAN402" s="1"/>
      <c r="AAO402" s="1"/>
      <c r="AAP402" s="1"/>
      <c r="AAQ402" s="1"/>
      <c r="AAR402" s="1"/>
      <c r="AAS402" s="1"/>
      <c r="AAT402" s="1"/>
      <c r="AAU402" s="1"/>
      <c r="AAV402" s="1"/>
      <c r="AAW402" s="1"/>
      <c r="AAX402" s="1"/>
      <c r="AAY402" s="1"/>
      <c r="AAZ402" s="1"/>
      <c r="ABA402" s="1"/>
      <c r="ABB402" s="1"/>
      <c r="ABC402" s="1"/>
      <c r="ABD402" s="1"/>
      <c r="ABE402" s="1"/>
      <c r="ABF402" s="1"/>
      <c r="ABG402" s="1"/>
      <c r="ABH402" s="1"/>
      <c r="ABI402" s="1"/>
      <c r="ABJ402" s="1"/>
      <c r="ABK402" s="1"/>
      <c r="ABL402" s="1"/>
      <c r="ABM402" s="1"/>
      <c r="ABN402" s="1"/>
      <c r="ABO402" s="1"/>
      <c r="ABP402" s="1"/>
      <c r="ABQ402" s="1"/>
      <c r="ABR402" s="1"/>
      <c r="ABS402" s="1"/>
      <c r="ABT402" s="1"/>
      <c r="ABU402" s="1"/>
      <c r="ABV402" s="1"/>
      <c r="ABW402" s="1"/>
      <c r="ABX402" s="1"/>
      <c r="ABY402" s="1"/>
      <c r="ABZ402" s="1"/>
      <c r="ACA402" s="1"/>
      <c r="ACB402" s="1"/>
      <c r="ACC402" s="1"/>
      <c r="ACD402" s="1"/>
      <c r="ACE402" s="1"/>
      <c r="ACF402" s="1"/>
      <c r="ACG402" s="1"/>
      <c r="ACH402" s="1"/>
      <c r="ACI402" s="1"/>
      <c r="ACJ402" s="1"/>
      <c r="ACK402" s="1"/>
      <c r="ACL402" s="1"/>
      <c r="ACM402" s="1"/>
      <c r="ACN402" s="1"/>
      <c r="ACO402" s="1"/>
      <c r="ACP402" s="1"/>
      <c r="ACQ402" s="1"/>
      <c r="ACR402" s="1"/>
      <c r="ACS402" s="1"/>
      <c r="ACT402" s="1"/>
      <c r="ACU402" s="1"/>
      <c r="ACV402" s="1"/>
      <c r="ACW402" s="1"/>
      <c r="ACX402" s="1"/>
      <c r="ACY402" s="1"/>
      <c r="ACZ402" s="1"/>
      <c r="ADA402" s="1"/>
      <c r="ADB402" s="1"/>
      <c r="ADC402" s="1"/>
      <c r="ADD402" s="1"/>
      <c r="ADE402" s="1"/>
      <c r="ADF402" s="1"/>
      <c r="ADG402" s="1"/>
      <c r="ADH402" s="1"/>
      <c r="ADI402" s="1"/>
      <c r="ADJ402" s="1"/>
      <c r="ADK402" s="1"/>
      <c r="ADL402" s="1"/>
      <c r="ADM402" s="1"/>
      <c r="ADN402" s="1"/>
      <c r="ADO402" s="1"/>
      <c r="ADP402" s="1"/>
      <c r="ADQ402" s="1"/>
      <c r="ADR402" s="1"/>
      <c r="ADS402" s="1"/>
      <c r="ADT402" s="1"/>
      <c r="ADU402" s="1"/>
      <c r="ADV402" s="1"/>
      <c r="ADW402" s="1"/>
      <c r="ADX402" s="1"/>
      <c r="ADY402" s="1"/>
      <c r="ADZ402" s="1"/>
      <c r="AEA402" s="1"/>
      <c r="AEB402" s="1"/>
      <c r="AEC402" s="1"/>
      <c r="AED402" s="1"/>
      <c r="AEE402" s="1"/>
      <c r="AEF402" s="1"/>
      <c r="AEG402" s="1"/>
      <c r="AEH402" s="1"/>
      <c r="AEI402" s="1"/>
      <c r="AEJ402" s="1"/>
      <c r="AEK402" s="1"/>
      <c r="AEL402" s="1"/>
      <c r="AEM402" s="1"/>
      <c r="AEN402" s="1"/>
      <c r="AEO402" s="1"/>
      <c r="AEP402" s="1"/>
      <c r="AEQ402" s="1"/>
      <c r="AER402" s="1"/>
      <c r="AES402" s="1"/>
      <c r="AET402" s="1"/>
      <c r="AEU402" s="1"/>
      <c r="AEV402" s="1"/>
      <c r="AEW402" s="1"/>
      <c r="AEX402" s="1"/>
      <c r="AEY402" s="1"/>
      <c r="AEZ402" s="1"/>
      <c r="AFA402" s="1"/>
      <c r="AFB402" s="1"/>
      <c r="AFC402" s="1"/>
      <c r="AFD402" s="1"/>
      <c r="AFE402" s="1"/>
      <c r="AFF402" s="1"/>
      <c r="AFG402" s="1"/>
      <c r="AFH402" s="1"/>
      <c r="AFI402" s="1"/>
      <c r="AFJ402" s="1"/>
      <c r="AFK402" s="1"/>
      <c r="AFL402" s="1"/>
      <c r="AFM402" s="1"/>
      <c r="AFN402" s="1"/>
      <c r="AFO402" s="1"/>
      <c r="AFP402" s="1"/>
      <c r="AFQ402" s="1"/>
      <c r="AFR402" s="1"/>
      <c r="AFS402" s="1"/>
      <c r="AFT402" s="1"/>
      <c r="AFU402" s="1"/>
      <c r="AFV402" s="1"/>
      <c r="AFW402" s="1"/>
      <c r="AFX402" s="1"/>
      <c r="AFY402" s="1"/>
      <c r="AFZ402" s="1"/>
      <c r="AGA402" s="1"/>
      <c r="AGB402" s="1"/>
      <c r="AGC402" s="1"/>
      <c r="AGD402" s="1"/>
      <c r="AGE402" s="1"/>
      <c r="AGF402" s="1"/>
      <c r="AGG402" s="1"/>
      <c r="AGH402" s="1"/>
      <c r="AGI402" s="1"/>
      <c r="AGJ402" s="1"/>
      <c r="AGK402" s="1"/>
      <c r="AGL402" s="1"/>
      <c r="AGM402" s="1"/>
      <c r="AGN402" s="1"/>
      <c r="AGO402" s="1"/>
      <c r="AGP402" s="1"/>
      <c r="AGQ402" s="1"/>
      <c r="AGR402" s="1"/>
      <c r="AGS402" s="1"/>
      <c r="AGT402" s="1"/>
      <c r="AGU402" s="1"/>
      <c r="AGV402" s="1"/>
      <c r="AGW402" s="1"/>
      <c r="AGX402" s="1"/>
      <c r="AGY402" s="1"/>
      <c r="AGZ402" s="1"/>
      <c r="AHA402" s="1"/>
      <c r="AHB402" s="1"/>
      <c r="AHC402" s="1"/>
      <c r="AHD402" s="1"/>
      <c r="AHE402" s="1"/>
      <c r="AHF402" s="1"/>
      <c r="AHG402" s="1"/>
      <c r="AHH402" s="1"/>
      <c r="AHI402" s="1"/>
      <c r="AHJ402" s="1"/>
      <c r="AHK402" s="1"/>
      <c r="AHL402" s="1"/>
      <c r="AHM402" s="1"/>
      <c r="AHN402" s="1"/>
      <c r="AHO402" s="1"/>
      <c r="AHP402" s="1"/>
      <c r="AHQ402" s="1"/>
      <c r="AHR402" s="1"/>
      <c r="AHS402" s="1"/>
      <c r="AHT402" s="1"/>
      <c r="AHU402" s="1"/>
      <c r="AHV402" s="1"/>
      <c r="AHW402" s="1"/>
      <c r="AHX402" s="1"/>
      <c r="AHY402" s="1"/>
      <c r="AHZ402" s="1"/>
      <c r="AIA402" s="1"/>
      <c r="AIB402" s="1"/>
      <c r="AIC402" s="1"/>
      <c r="AID402" s="1"/>
      <c r="AIE402" s="1"/>
      <c r="AIF402" s="1"/>
      <c r="AIG402" s="1"/>
      <c r="AIH402" s="1"/>
      <c r="AII402" s="1"/>
      <c r="AIJ402" s="1"/>
      <c r="AIK402" s="1"/>
      <c r="AIL402" s="1"/>
      <c r="AIM402" s="1"/>
      <c r="AIN402" s="1"/>
      <c r="AIO402" s="1"/>
      <c r="AIP402" s="1"/>
      <c r="AIQ402" s="1"/>
      <c r="AIR402" s="1"/>
      <c r="AIS402" s="1"/>
      <c r="AIT402" s="1"/>
      <c r="AIU402" s="1"/>
      <c r="AIV402" s="1"/>
      <c r="AIW402" s="1"/>
      <c r="AIX402" s="1"/>
      <c r="AIY402" s="1"/>
      <c r="AIZ402" s="1"/>
      <c r="AJA402" s="1"/>
      <c r="AJB402" s="1"/>
      <c r="AJC402" s="1"/>
      <c r="AJD402" s="1"/>
      <c r="AJE402" s="1"/>
      <c r="AJF402" s="1"/>
      <c r="AJG402" s="1"/>
      <c r="AJH402" s="1"/>
      <c r="AJI402" s="1"/>
      <c r="AJJ402" s="1"/>
      <c r="AJK402" s="1"/>
      <c r="AJL402" s="1"/>
      <c r="AJM402" s="1"/>
      <c r="AJN402" s="1"/>
      <c r="AJO402" s="1"/>
      <c r="AJP402" s="1"/>
      <c r="AJQ402" s="1"/>
      <c r="AJR402" s="1"/>
      <c r="AJS402" s="1"/>
      <c r="AJT402" s="1"/>
      <c r="AJU402" s="1"/>
      <c r="AJV402" s="1"/>
      <c r="AJW402" s="1"/>
      <c r="AJX402" s="1"/>
      <c r="AJY402" s="1"/>
      <c r="AJZ402" s="1"/>
      <c r="AKA402" s="1"/>
      <c r="AKB402" s="1"/>
      <c r="AKC402" s="1"/>
      <c r="AKD402" s="1"/>
      <c r="AKE402" s="1"/>
      <c r="AKF402" s="1"/>
      <c r="AKG402" s="1"/>
      <c r="AKH402" s="1"/>
      <c r="AKI402" s="1"/>
      <c r="AKJ402" s="1"/>
      <c r="AKK402" s="1"/>
      <c r="AKL402" s="1"/>
      <c r="AKM402" s="1"/>
      <c r="AKN402" s="1"/>
      <c r="AKO402" s="1"/>
      <c r="AKP402" s="1"/>
      <c r="AKQ402" s="1"/>
      <c r="AKR402" s="1"/>
      <c r="AKS402" s="1"/>
      <c r="AKT402" s="1"/>
      <c r="AKU402" s="1"/>
      <c r="AKV402" s="1"/>
      <c r="AKW402" s="1"/>
      <c r="AKX402" s="1"/>
      <c r="AKY402" s="1"/>
      <c r="AKZ402" s="1"/>
      <c r="ALA402" s="1"/>
      <c r="ALB402" s="1"/>
      <c r="ALC402" s="1"/>
      <c r="ALD402" s="1"/>
      <c r="ALE402" s="1"/>
      <c r="ALF402" s="1"/>
      <c r="ALG402" s="1"/>
      <c r="ALH402" s="1"/>
      <c r="ALI402" s="1"/>
      <c r="ALJ402" s="1"/>
      <c r="ALK402" s="1"/>
      <c r="ALL402" s="1"/>
      <c r="ALM402" s="1"/>
      <c r="ALN402" s="1"/>
      <c r="ALO402" s="1"/>
      <c r="ALP402" s="1"/>
      <c r="ALQ402" s="1"/>
      <c r="ALR402" s="1"/>
      <c r="ALS402" s="1"/>
      <c r="ALT402" s="1"/>
      <c r="ALU402" s="1"/>
      <c r="ALV402" s="1"/>
      <c r="ALW402" s="1"/>
      <c r="ALX402" s="1"/>
      <c r="ALY402" s="1"/>
      <c r="ALZ402" s="1"/>
      <c r="AMA402" s="1"/>
      <c r="AMB402" s="1"/>
      <c r="AMC402" s="1"/>
      <c r="AMD402" s="1"/>
      <c r="AME402" s="1"/>
      <c r="AMF402" s="1"/>
      <c r="AMG402" s="1"/>
      <c r="AMH402" s="1"/>
      <c r="AMI402" s="1"/>
      <c r="AMJ402" s="1"/>
      <c r="AMK402" s="1"/>
      <c r="AML402" s="1"/>
      <c r="AMM402" s="1"/>
      <c r="AMN402" s="1"/>
      <c r="AMO402" s="1"/>
      <c r="AMP402" s="1"/>
      <c r="AMQ402" s="1"/>
      <c r="AMR402" s="1"/>
      <c r="AMS402" s="1"/>
      <c r="AMT402" s="1"/>
      <c r="AMU402" s="1"/>
      <c r="AMV402" s="1"/>
      <c r="AMW402" s="1"/>
      <c r="AMX402" s="1"/>
      <c r="AMY402" s="1"/>
      <c r="AMZ402" s="1"/>
      <c r="ANA402" s="1"/>
      <c r="ANB402" s="1"/>
      <c r="ANC402" s="1"/>
      <c r="AND402" s="1"/>
      <c r="ANE402" s="1"/>
      <c r="ANF402" s="1"/>
      <c r="ANG402" s="1"/>
      <c r="ANH402" s="1"/>
      <c r="ANI402" s="1"/>
      <c r="ANJ402" s="1"/>
      <c r="ANK402" s="1"/>
      <c r="ANL402" s="1"/>
      <c r="ANM402" s="1"/>
      <c r="ANN402" s="1"/>
      <c r="ANO402" s="1"/>
      <c r="ANP402" s="1"/>
      <c r="ANQ402" s="1"/>
      <c r="ANR402" s="1"/>
      <c r="ANS402" s="1"/>
      <c r="ANT402" s="1"/>
      <c r="ANU402" s="1"/>
      <c r="ANV402" s="1"/>
      <c r="ANW402" s="1"/>
      <c r="ANX402" s="1"/>
      <c r="ANY402" s="1"/>
      <c r="ANZ402" s="1"/>
      <c r="AOA402" s="1"/>
      <c r="AOB402" s="1"/>
      <c r="AOC402" s="1"/>
      <c r="AOD402" s="1"/>
      <c r="AOE402" s="1"/>
      <c r="AOF402" s="1"/>
      <c r="AOG402" s="1"/>
      <c r="AOH402" s="1"/>
      <c r="AOI402" s="1"/>
      <c r="AOJ402" s="1"/>
      <c r="AOK402" s="1"/>
      <c r="AOL402" s="1"/>
      <c r="AOM402" s="1"/>
      <c r="AON402" s="1"/>
      <c r="AOO402" s="1"/>
      <c r="AOP402" s="1"/>
      <c r="AOQ402" s="1"/>
      <c r="AOR402" s="1"/>
      <c r="AOS402" s="1"/>
      <c r="AOT402" s="1"/>
      <c r="AOU402" s="1"/>
      <c r="AOV402" s="1"/>
      <c r="AOW402" s="1"/>
      <c r="AOX402" s="1"/>
      <c r="AOY402" s="1"/>
      <c r="AOZ402" s="1"/>
      <c r="APA402" s="1"/>
      <c r="APB402" s="1"/>
      <c r="APC402" s="1"/>
      <c r="APD402" s="1"/>
      <c r="APE402" s="1"/>
      <c r="APF402" s="1"/>
      <c r="APG402" s="1"/>
      <c r="APH402" s="1"/>
      <c r="API402" s="1"/>
      <c r="APJ402" s="1"/>
      <c r="APK402" s="1"/>
      <c r="APL402" s="1"/>
      <c r="APM402" s="1"/>
      <c r="APN402" s="1"/>
      <c r="APO402" s="1"/>
      <c r="APP402" s="1"/>
      <c r="APQ402" s="1"/>
      <c r="APR402" s="1"/>
      <c r="APS402" s="1"/>
      <c r="APT402" s="1"/>
      <c r="APU402" s="1"/>
      <c r="APV402" s="1"/>
      <c r="APW402" s="1"/>
      <c r="APX402" s="1"/>
      <c r="APY402" s="1"/>
      <c r="APZ402" s="1"/>
      <c r="AQA402" s="1"/>
      <c r="AQB402" s="1"/>
      <c r="AQC402" s="1"/>
      <c r="AQD402" s="1"/>
      <c r="AQE402" s="1"/>
      <c r="AQF402" s="1"/>
      <c r="AQG402" s="1"/>
      <c r="AQH402" s="1"/>
      <c r="AQI402" s="1"/>
      <c r="AQJ402" s="1"/>
      <c r="AQK402" s="1"/>
      <c r="AQL402" s="1"/>
      <c r="AQM402" s="1"/>
      <c r="AQN402" s="1"/>
      <c r="AQO402" s="1"/>
      <c r="AQP402" s="1"/>
      <c r="AQQ402" s="1"/>
      <c r="AQR402" s="1"/>
      <c r="AQS402" s="1"/>
      <c r="AQT402" s="1"/>
      <c r="AQU402" s="1"/>
      <c r="AQV402" s="1"/>
      <c r="AQW402" s="1"/>
      <c r="AQX402" s="1"/>
      <c r="AQY402" s="1"/>
      <c r="AQZ402" s="1"/>
      <c r="ARA402" s="1"/>
      <c r="ARB402" s="1"/>
      <c r="ARC402" s="1"/>
      <c r="ARD402" s="1"/>
      <c r="ARE402" s="1"/>
      <c r="ARF402" s="1"/>
      <c r="ARG402" s="1"/>
      <c r="ARH402" s="1"/>
      <c r="ARI402" s="1"/>
      <c r="ARJ402" s="1"/>
      <c r="ARK402" s="1"/>
      <c r="ARL402" s="1"/>
      <c r="ARM402" s="1"/>
      <c r="ARN402" s="1"/>
      <c r="ARO402" s="1"/>
      <c r="ARP402" s="1"/>
      <c r="ARQ402" s="1"/>
      <c r="ARR402" s="1"/>
      <c r="ARS402" s="1"/>
      <c r="ART402" s="1"/>
      <c r="ARU402" s="1"/>
      <c r="ARV402" s="1"/>
      <c r="ARW402" s="1"/>
      <c r="ARX402" s="1"/>
      <c r="ARY402" s="1"/>
      <c r="ARZ402" s="1"/>
      <c r="ASA402" s="1"/>
      <c r="ASB402" s="1"/>
      <c r="ASC402" s="1"/>
      <c r="ASD402" s="1"/>
      <c r="ASE402" s="1"/>
      <c r="ASF402" s="1"/>
      <c r="ASG402" s="1"/>
      <c r="ASH402" s="1"/>
      <c r="ASI402" s="1"/>
      <c r="ASJ402" s="1"/>
      <c r="ASK402" s="1"/>
      <c r="ASL402" s="1"/>
      <c r="ASM402" s="1"/>
      <c r="ASN402" s="1"/>
      <c r="ASO402" s="1"/>
      <c r="ASP402" s="1"/>
      <c r="ASQ402" s="1"/>
      <c r="ASR402" s="1"/>
      <c r="ASS402" s="1"/>
      <c r="AST402" s="1"/>
      <c r="ASU402" s="1"/>
      <c r="ASV402" s="1"/>
      <c r="ASW402" s="1"/>
      <c r="ASX402" s="1"/>
      <c r="ASY402" s="1"/>
      <c r="ASZ402" s="1"/>
      <c r="ATA402" s="1"/>
      <c r="ATB402" s="1"/>
      <c r="ATC402" s="1"/>
      <c r="ATD402" s="1"/>
      <c r="ATE402" s="1"/>
      <c r="ATF402" s="1"/>
      <c r="ATG402" s="1"/>
      <c r="ATH402" s="1"/>
      <c r="ATI402" s="1"/>
      <c r="ATJ402" s="1"/>
      <c r="ATK402" s="1"/>
      <c r="ATL402" s="1"/>
      <c r="ATM402" s="1"/>
      <c r="ATN402" s="1"/>
      <c r="ATO402" s="1"/>
      <c r="ATP402" s="1"/>
      <c r="ATQ402" s="1"/>
      <c r="ATR402" s="1"/>
      <c r="ATS402" s="1"/>
      <c r="ATT402" s="1"/>
      <c r="ATU402" s="1"/>
      <c r="ATV402" s="1"/>
      <c r="ATW402" s="1"/>
      <c r="ATX402" s="1"/>
      <c r="ATY402" s="1"/>
      <c r="ATZ402" s="1"/>
      <c r="AUA402" s="1"/>
      <c r="AUB402" s="1"/>
      <c r="AUC402" s="1"/>
      <c r="AUD402" s="1"/>
      <c r="AUE402" s="1"/>
      <c r="AUF402" s="1"/>
      <c r="AUG402" s="1"/>
      <c r="AUH402" s="1"/>
      <c r="AUI402" s="1"/>
      <c r="AUJ402" s="1"/>
      <c r="AUK402" s="1"/>
      <c r="AUL402" s="1"/>
      <c r="AUM402" s="1"/>
      <c r="AUN402" s="1"/>
      <c r="AUO402" s="1"/>
      <c r="AUP402" s="1"/>
      <c r="AUQ402" s="1"/>
      <c r="AUR402" s="1"/>
      <c r="AUS402" s="1"/>
      <c r="AUT402" s="1"/>
      <c r="AUU402" s="1"/>
      <c r="AUV402" s="1"/>
      <c r="AUW402" s="1"/>
      <c r="AUX402" s="1"/>
      <c r="AUY402" s="1"/>
      <c r="AUZ402" s="1"/>
      <c r="AVA402" s="1"/>
      <c r="AVB402" s="1"/>
      <c r="AVC402" s="1"/>
      <c r="AVD402" s="1"/>
      <c r="AVE402" s="1"/>
      <c r="AVF402" s="1"/>
      <c r="AVG402" s="1"/>
      <c r="AVH402" s="1"/>
      <c r="AVI402" s="1"/>
      <c r="AVJ402" s="1"/>
      <c r="AVK402" s="1"/>
      <c r="AVL402" s="1"/>
      <c r="AVM402" s="1"/>
      <c r="AVN402" s="1"/>
      <c r="AVO402" s="1"/>
      <c r="AVP402" s="1"/>
      <c r="AVQ402" s="1"/>
      <c r="AVR402" s="1"/>
      <c r="AVS402" s="1"/>
      <c r="AVT402" s="1"/>
      <c r="AVU402" s="1"/>
      <c r="AVV402" s="1"/>
      <c r="AVW402" s="1"/>
      <c r="AVX402" s="1"/>
      <c r="AVY402" s="1"/>
      <c r="AVZ402" s="1"/>
      <c r="AWA402" s="1"/>
      <c r="AWB402" s="1"/>
      <c r="AWC402" s="1"/>
      <c r="AWD402" s="1"/>
      <c r="AWE402" s="1"/>
      <c r="AWF402" s="1"/>
      <c r="AWG402" s="1"/>
      <c r="AWH402" s="1"/>
      <c r="AWI402" s="1"/>
      <c r="AWJ402" s="1"/>
      <c r="AWK402" s="1"/>
      <c r="AWL402" s="1"/>
      <c r="AWM402" s="1"/>
      <c r="AWN402" s="1"/>
      <c r="AWO402" s="1"/>
      <c r="AWP402" s="1"/>
      <c r="AWQ402" s="1"/>
      <c r="AWR402" s="1"/>
      <c r="AWS402" s="1"/>
      <c r="AWT402" s="1"/>
      <c r="AWU402" s="1"/>
      <c r="AWV402" s="1"/>
      <c r="AWW402" s="1"/>
      <c r="AWX402" s="1"/>
      <c r="AWY402" s="1"/>
      <c r="AWZ402" s="1"/>
      <c r="AXA402" s="1"/>
      <c r="AXB402" s="1"/>
      <c r="AXC402" s="1"/>
      <c r="AXD402" s="1"/>
      <c r="AXE402" s="1"/>
      <c r="AXF402" s="1"/>
      <c r="AXG402" s="1"/>
      <c r="AXH402" s="1"/>
      <c r="AXI402" s="1"/>
      <c r="AXJ402" s="1"/>
      <c r="AXK402" s="1"/>
      <c r="AXL402" s="1"/>
      <c r="AXM402" s="1"/>
      <c r="AXN402" s="1"/>
      <c r="AXO402" s="1"/>
      <c r="AXP402" s="1"/>
      <c r="AXQ402" s="1"/>
      <c r="AXR402" s="1"/>
      <c r="AXS402" s="1"/>
      <c r="AXT402" s="1"/>
      <c r="AXU402" s="1"/>
      <c r="AXV402" s="1"/>
      <c r="AXW402" s="1"/>
      <c r="AXX402" s="1"/>
      <c r="AXY402" s="1"/>
      <c r="AXZ402" s="1"/>
      <c r="AYA402" s="1"/>
      <c r="AYB402" s="1"/>
      <c r="AYC402" s="1"/>
      <c r="AYD402" s="1"/>
      <c r="AYE402" s="1"/>
      <c r="AYF402" s="1"/>
      <c r="AYG402" s="1"/>
      <c r="AYH402" s="1"/>
      <c r="AYI402" s="1"/>
      <c r="AYJ402" s="1"/>
      <c r="AYK402" s="1"/>
      <c r="AYL402" s="1"/>
      <c r="AYM402" s="1"/>
      <c r="AYN402" s="1"/>
      <c r="AYO402" s="1"/>
      <c r="AYP402" s="1"/>
      <c r="AYQ402" s="1"/>
      <c r="AYR402" s="1"/>
      <c r="AYS402" s="1"/>
      <c r="AYT402" s="1"/>
      <c r="AYU402" s="1"/>
      <c r="AYV402" s="1"/>
      <c r="AYW402" s="1"/>
      <c r="AYX402" s="1"/>
      <c r="AYY402" s="1"/>
      <c r="AYZ402" s="1"/>
      <c r="AZA402" s="1"/>
      <c r="AZB402" s="1"/>
      <c r="AZC402" s="1"/>
      <c r="AZD402" s="1"/>
      <c r="AZE402" s="1"/>
      <c r="AZF402" s="1"/>
      <c r="AZG402" s="1"/>
      <c r="AZH402" s="1"/>
      <c r="AZI402" s="1"/>
      <c r="AZJ402" s="1"/>
      <c r="AZK402" s="1"/>
      <c r="AZL402" s="1"/>
      <c r="AZM402" s="1"/>
      <c r="AZN402" s="1"/>
      <c r="AZO402" s="1"/>
      <c r="AZP402" s="1"/>
      <c r="AZQ402" s="1"/>
      <c r="AZR402" s="1"/>
      <c r="AZS402" s="1"/>
      <c r="AZT402" s="1"/>
      <c r="AZU402" s="1"/>
      <c r="AZV402" s="1"/>
      <c r="AZW402" s="1"/>
      <c r="AZX402" s="1"/>
      <c r="AZY402" s="1"/>
      <c r="AZZ402" s="1"/>
      <c r="BAA402" s="1"/>
      <c r="BAB402" s="1"/>
      <c r="BAC402" s="1"/>
      <c r="BAD402" s="1"/>
      <c r="BAE402" s="1"/>
      <c r="BAF402" s="1"/>
      <c r="BAG402" s="1"/>
      <c r="BAH402" s="1"/>
      <c r="BAI402" s="1"/>
      <c r="BAJ402" s="1"/>
      <c r="BAK402" s="1"/>
      <c r="BAL402" s="1"/>
      <c r="BAM402" s="1"/>
      <c r="BAN402" s="1"/>
      <c r="BAO402" s="1"/>
      <c r="BAP402" s="1"/>
      <c r="BAQ402" s="1"/>
      <c r="BAR402" s="1"/>
      <c r="BAS402" s="1"/>
      <c r="BAT402" s="1"/>
      <c r="BAU402" s="1"/>
      <c r="BAV402" s="1"/>
      <c r="BAW402" s="1"/>
      <c r="BAX402" s="1"/>
      <c r="BAY402" s="1"/>
      <c r="BAZ402" s="1"/>
      <c r="BBA402" s="1"/>
      <c r="BBB402" s="1"/>
      <c r="BBC402" s="1"/>
      <c r="BBD402" s="1"/>
      <c r="BBE402" s="1"/>
      <c r="BBF402" s="1"/>
      <c r="BBG402" s="1"/>
      <c r="BBH402" s="1"/>
      <c r="BBI402" s="1"/>
      <c r="BBJ402" s="1"/>
      <c r="BBK402" s="1"/>
      <c r="BBL402" s="1"/>
      <c r="BBM402" s="1"/>
      <c r="BBN402" s="1"/>
      <c r="BBO402" s="1"/>
      <c r="BBP402" s="1"/>
      <c r="BBQ402" s="1"/>
      <c r="BBR402" s="1"/>
      <c r="BBS402" s="1"/>
      <c r="BBT402" s="1"/>
      <c r="BBU402" s="1"/>
      <c r="BBV402" s="1"/>
      <c r="BBW402" s="1"/>
      <c r="BBX402" s="1"/>
      <c r="BBY402" s="1"/>
      <c r="BBZ402" s="1"/>
      <c r="BCA402" s="1"/>
      <c r="BCB402" s="1"/>
      <c r="BCC402" s="1"/>
      <c r="BCD402" s="1"/>
      <c r="BCE402" s="1"/>
      <c r="BCF402" s="1"/>
      <c r="BCG402" s="1"/>
      <c r="BCH402" s="1"/>
      <c r="BCI402" s="1"/>
      <c r="BCJ402" s="1"/>
      <c r="BCK402" s="1"/>
      <c r="BCL402" s="1"/>
      <c r="BCM402" s="1"/>
      <c r="BCN402" s="1"/>
      <c r="BCO402" s="1"/>
      <c r="BCP402" s="1"/>
      <c r="BCQ402" s="1"/>
      <c r="BCR402" s="1"/>
      <c r="BCS402" s="1"/>
      <c r="BCT402" s="1"/>
      <c r="BCU402" s="1"/>
      <c r="BCV402" s="1"/>
      <c r="BCW402" s="1"/>
      <c r="BCX402" s="1"/>
      <c r="BCY402" s="1"/>
      <c r="BCZ402" s="1"/>
      <c r="BDA402" s="1"/>
      <c r="BDB402" s="1"/>
      <c r="BDC402" s="1"/>
      <c r="BDD402" s="1"/>
      <c r="BDE402" s="1"/>
      <c r="BDF402" s="1"/>
      <c r="BDG402" s="1"/>
      <c r="BDH402" s="1"/>
      <c r="BDI402" s="1"/>
      <c r="BDJ402" s="1"/>
      <c r="BDK402" s="1"/>
      <c r="BDL402" s="1"/>
    </row>
    <row r="403" spans="1:1468" s="10" customFormat="1" x14ac:dyDescent="0.2">
      <c r="B403" s="10" t="s">
        <v>45</v>
      </c>
      <c r="D403" s="10">
        <v>138310</v>
      </c>
      <c r="E403" s="40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  <c r="OO403" s="1"/>
      <c r="OP403" s="1"/>
      <c r="OQ403" s="1"/>
      <c r="OR403" s="1"/>
      <c r="OS403" s="1"/>
      <c r="OT403" s="1"/>
      <c r="OU403" s="1"/>
      <c r="OV403" s="1"/>
      <c r="OW403" s="1"/>
      <c r="OX403" s="1"/>
      <c r="OY403" s="1"/>
      <c r="OZ403" s="1"/>
      <c r="PA403" s="1"/>
      <c r="PB403" s="1"/>
      <c r="PC403" s="1"/>
      <c r="PD403" s="1"/>
      <c r="PE403" s="1"/>
      <c r="PF403" s="1"/>
      <c r="PG403" s="1"/>
      <c r="PH403" s="1"/>
      <c r="PI403" s="1"/>
      <c r="PJ403" s="1"/>
      <c r="PK403" s="1"/>
      <c r="PL403" s="1"/>
      <c r="PM403" s="1"/>
      <c r="PN403" s="1"/>
      <c r="PO403" s="1"/>
      <c r="PP403" s="1"/>
      <c r="PQ403" s="1"/>
      <c r="PR403" s="1"/>
      <c r="PS403" s="1"/>
      <c r="PT403" s="1"/>
      <c r="PU403" s="1"/>
      <c r="PV403" s="1"/>
      <c r="PW403" s="1"/>
      <c r="PX403" s="1"/>
      <c r="PY403" s="1"/>
      <c r="PZ403" s="1"/>
      <c r="QA403" s="1"/>
      <c r="QB403" s="1"/>
      <c r="QC403" s="1"/>
      <c r="QD403" s="1"/>
      <c r="QE403" s="1"/>
      <c r="QF403" s="1"/>
      <c r="QG403" s="1"/>
      <c r="QH403" s="1"/>
      <c r="QI403" s="1"/>
      <c r="QJ403" s="1"/>
      <c r="QK403" s="1"/>
      <c r="QL403" s="1"/>
      <c r="QM403" s="1"/>
      <c r="QN403" s="1"/>
      <c r="QO403" s="1"/>
      <c r="QP403" s="1"/>
      <c r="QQ403" s="1"/>
      <c r="QR403" s="1"/>
      <c r="QS403" s="1"/>
      <c r="QT403" s="1"/>
      <c r="QU403" s="1"/>
      <c r="QV403" s="1"/>
      <c r="QW403" s="1"/>
      <c r="QX403" s="1"/>
      <c r="QY403" s="1"/>
      <c r="QZ403" s="1"/>
      <c r="RA403" s="1"/>
      <c r="RB403" s="1"/>
      <c r="RC403" s="1"/>
      <c r="RD403" s="1"/>
      <c r="RE403" s="1"/>
      <c r="RF403" s="1"/>
      <c r="RG403" s="1"/>
      <c r="RH403" s="1"/>
      <c r="RI403" s="1"/>
      <c r="RJ403" s="1"/>
      <c r="RK403" s="1"/>
      <c r="RL403" s="1"/>
      <c r="RM403" s="1"/>
      <c r="RN403" s="1"/>
      <c r="RO403" s="1"/>
      <c r="RP403" s="1"/>
      <c r="RQ403" s="1"/>
      <c r="RR403" s="1"/>
      <c r="RS403" s="1"/>
      <c r="RT403" s="1"/>
      <c r="RU403" s="1"/>
      <c r="RV403" s="1"/>
      <c r="RW403" s="1"/>
      <c r="RX403" s="1"/>
      <c r="RY403" s="1"/>
      <c r="RZ403" s="1"/>
      <c r="SA403" s="1"/>
      <c r="SB403" s="1"/>
      <c r="SC403" s="1"/>
      <c r="SD403" s="1"/>
      <c r="SE403" s="1"/>
      <c r="SF403" s="1"/>
      <c r="SG403" s="1"/>
      <c r="SH403" s="1"/>
      <c r="SI403" s="1"/>
      <c r="SJ403" s="1"/>
      <c r="SK403" s="1"/>
      <c r="SL403" s="1"/>
      <c r="SM403" s="1"/>
      <c r="SN403" s="1"/>
      <c r="SO403" s="1"/>
      <c r="SP403" s="1"/>
      <c r="SQ403" s="1"/>
      <c r="SR403" s="1"/>
      <c r="SS403" s="1"/>
      <c r="ST403" s="1"/>
      <c r="SU403" s="1"/>
      <c r="SV403" s="1"/>
      <c r="SW403" s="1"/>
      <c r="SX403" s="1"/>
      <c r="SY403" s="1"/>
      <c r="SZ403" s="1"/>
      <c r="TA403" s="1"/>
      <c r="TB403" s="1"/>
      <c r="TC403" s="1"/>
      <c r="TD403" s="1"/>
      <c r="TE403" s="1"/>
      <c r="TF403" s="1"/>
      <c r="TG403" s="1"/>
      <c r="TH403" s="1"/>
      <c r="TI403" s="1"/>
      <c r="TJ403" s="1"/>
      <c r="TK403" s="1"/>
      <c r="TL403" s="1"/>
      <c r="TM403" s="1"/>
      <c r="TN403" s="1"/>
      <c r="TO403" s="1"/>
      <c r="TP403" s="1"/>
      <c r="TQ403" s="1"/>
      <c r="TR403" s="1"/>
      <c r="TS403" s="1"/>
      <c r="TT403" s="1"/>
      <c r="TU403" s="1"/>
      <c r="TV403" s="1"/>
      <c r="TW403" s="1"/>
      <c r="TX403" s="1"/>
      <c r="TY403" s="1"/>
      <c r="TZ403" s="1"/>
      <c r="UA403" s="1"/>
      <c r="UB403" s="1"/>
      <c r="UC403" s="1"/>
      <c r="UD403" s="1"/>
      <c r="UE403" s="1"/>
      <c r="UF403" s="1"/>
      <c r="UG403" s="1"/>
      <c r="UH403" s="1"/>
      <c r="UI403" s="1"/>
      <c r="UJ403" s="1"/>
      <c r="UK403" s="1"/>
      <c r="UL403" s="1"/>
      <c r="UM403" s="1"/>
      <c r="UN403" s="1"/>
      <c r="UO403" s="1"/>
      <c r="UP403" s="1"/>
      <c r="UQ403" s="1"/>
      <c r="UR403" s="1"/>
      <c r="US403" s="1"/>
      <c r="UT403" s="1"/>
      <c r="UU403" s="1"/>
      <c r="UV403" s="1"/>
      <c r="UW403" s="1"/>
      <c r="UX403" s="1"/>
      <c r="UY403" s="1"/>
      <c r="UZ403" s="1"/>
      <c r="VA403" s="1"/>
      <c r="VB403" s="1"/>
      <c r="VC403" s="1"/>
      <c r="VD403" s="1"/>
      <c r="VE403" s="1"/>
      <c r="VF403" s="1"/>
      <c r="VG403" s="1"/>
      <c r="VH403" s="1"/>
      <c r="VI403" s="1"/>
      <c r="VJ403" s="1"/>
      <c r="VK403" s="1"/>
      <c r="VL403" s="1"/>
      <c r="VM403" s="1"/>
      <c r="VN403" s="1"/>
      <c r="VO403" s="1"/>
      <c r="VP403" s="1"/>
      <c r="VQ403" s="1"/>
      <c r="VR403" s="1"/>
      <c r="VS403" s="1"/>
      <c r="VT403" s="1"/>
      <c r="VU403" s="1"/>
      <c r="VV403" s="1"/>
      <c r="VW403" s="1"/>
      <c r="VX403" s="1"/>
      <c r="VY403" s="1"/>
      <c r="VZ403" s="1"/>
      <c r="WA403" s="1"/>
      <c r="WB403" s="1"/>
      <c r="WC403" s="1"/>
      <c r="WD403" s="1"/>
      <c r="WE403" s="1"/>
      <c r="WF403" s="1"/>
      <c r="WG403" s="1"/>
      <c r="WH403" s="1"/>
      <c r="WI403" s="1"/>
      <c r="WJ403" s="1"/>
      <c r="WK403" s="1"/>
      <c r="WL403" s="1"/>
      <c r="WM403" s="1"/>
      <c r="WN403" s="1"/>
      <c r="WO403" s="1"/>
      <c r="WP403" s="1"/>
      <c r="WQ403" s="1"/>
      <c r="WR403" s="1"/>
      <c r="WS403" s="1"/>
      <c r="WT403" s="1"/>
      <c r="WU403" s="1"/>
      <c r="WV403" s="1"/>
      <c r="WW403" s="1"/>
      <c r="WX403" s="1"/>
      <c r="WY403" s="1"/>
      <c r="WZ403" s="1"/>
      <c r="XA403" s="1"/>
      <c r="XB403" s="1"/>
      <c r="XC403" s="1"/>
      <c r="XD403" s="1"/>
      <c r="XE403" s="1"/>
      <c r="XF403" s="1"/>
      <c r="XG403" s="1"/>
      <c r="XH403" s="1"/>
      <c r="XI403" s="1"/>
      <c r="XJ403" s="1"/>
      <c r="XK403" s="1"/>
      <c r="XL403" s="1"/>
      <c r="XM403" s="1"/>
      <c r="XN403" s="1"/>
      <c r="XO403" s="1"/>
      <c r="XP403" s="1"/>
      <c r="XQ403" s="1"/>
      <c r="XR403" s="1"/>
      <c r="XS403" s="1"/>
      <c r="XT403" s="1"/>
      <c r="XU403" s="1"/>
      <c r="XV403" s="1"/>
      <c r="XW403" s="1"/>
      <c r="XX403" s="1"/>
      <c r="XY403" s="1"/>
      <c r="XZ403" s="1"/>
      <c r="YA403" s="1"/>
      <c r="YB403" s="1"/>
      <c r="YC403" s="1"/>
      <c r="YD403" s="1"/>
      <c r="YE403" s="1"/>
      <c r="YF403" s="1"/>
      <c r="YG403" s="1"/>
      <c r="YH403" s="1"/>
      <c r="YI403" s="1"/>
      <c r="YJ403" s="1"/>
      <c r="YK403" s="1"/>
      <c r="YL403" s="1"/>
      <c r="YM403" s="1"/>
      <c r="YN403" s="1"/>
      <c r="YO403" s="1"/>
      <c r="YP403" s="1"/>
      <c r="YQ403" s="1"/>
      <c r="YR403" s="1"/>
      <c r="YS403" s="1"/>
      <c r="YT403" s="1"/>
      <c r="YU403" s="1"/>
      <c r="YV403" s="1"/>
      <c r="YW403" s="1"/>
      <c r="YX403" s="1"/>
      <c r="YY403" s="1"/>
      <c r="YZ403" s="1"/>
      <c r="ZA403" s="1"/>
      <c r="ZB403" s="1"/>
      <c r="ZC403" s="1"/>
      <c r="ZD403" s="1"/>
      <c r="ZE403" s="1"/>
      <c r="ZF403" s="1"/>
      <c r="ZG403" s="1"/>
      <c r="ZH403" s="1"/>
      <c r="ZI403" s="1"/>
      <c r="ZJ403" s="1"/>
      <c r="ZK403" s="1"/>
      <c r="ZL403" s="1"/>
      <c r="ZM403" s="1"/>
      <c r="ZN403" s="1"/>
      <c r="ZO403" s="1"/>
      <c r="ZP403" s="1"/>
      <c r="ZQ403" s="1"/>
      <c r="ZR403" s="1"/>
      <c r="ZS403" s="1"/>
      <c r="ZT403" s="1"/>
      <c r="ZU403" s="1"/>
      <c r="ZV403" s="1"/>
      <c r="ZW403" s="1"/>
      <c r="ZX403" s="1"/>
      <c r="ZY403" s="1"/>
      <c r="ZZ403" s="1"/>
      <c r="AAA403" s="1"/>
      <c r="AAB403" s="1"/>
      <c r="AAC403" s="1"/>
      <c r="AAD403" s="1"/>
      <c r="AAE403" s="1"/>
      <c r="AAF403" s="1"/>
      <c r="AAG403" s="1"/>
      <c r="AAH403" s="1"/>
      <c r="AAI403" s="1"/>
      <c r="AAJ403" s="1"/>
      <c r="AAK403" s="1"/>
      <c r="AAL403" s="1"/>
      <c r="AAM403" s="1"/>
      <c r="AAN403" s="1"/>
      <c r="AAO403" s="1"/>
      <c r="AAP403" s="1"/>
      <c r="AAQ403" s="1"/>
      <c r="AAR403" s="1"/>
      <c r="AAS403" s="1"/>
      <c r="AAT403" s="1"/>
      <c r="AAU403" s="1"/>
      <c r="AAV403" s="1"/>
      <c r="AAW403" s="1"/>
      <c r="AAX403" s="1"/>
      <c r="AAY403" s="1"/>
      <c r="AAZ403" s="1"/>
      <c r="ABA403" s="1"/>
      <c r="ABB403" s="1"/>
      <c r="ABC403" s="1"/>
      <c r="ABD403" s="1"/>
      <c r="ABE403" s="1"/>
      <c r="ABF403" s="1"/>
      <c r="ABG403" s="1"/>
      <c r="ABH403" s="1"/>
      <c r="ABI403" s="1"/>
      <c r="ABJ403" s="1"/>
      <c r="ABK403" s="1"/>
      <c r="ABL403" s="1"/>
      <c r="ABM403" s="1"/>
      <c r="ABN403" s="1"/>
      <c r="ABO403" s="1"/>
      <c r="ABP403" s="1"/>
      <c r="ABQ403" s="1"/>
      <c r="ABR403" s="1"/>
      <c r="ABS403" s="1"/>
      <c r="ABT403" s="1"/>
      <c r="ABU403" s="1"/>
      <c r="ABV403" s="1"/>
      <c r="ABW403" s="1"/>
      <c r="ABX403" s="1"/>
      <c r="ABY403" s="1"/>
      <c r="ABZ403" s="1"/>
      <c r="ACA403" s="1"/>
      <c r="ACB403" s="1"/>
      <c r="ACC403" s="1"/>
      <c r="ACD403" s="1"/>
      <c r="ACE403" s="1"/>
      <c r="ACF403" s="1"/>
      <c r="ACG403" s="1"/>
      <c r="ACH403" s="1"/>
      <c r="ACI403" s="1"/>
      <c r="ACJ403" s="1"/>
      <c r="ACK403" s="1"/>
      <c r="ACL403" s="1"/>
      <c r="ACM403" s="1"/>
      <c r="ACN403" s="1"/>
      <c r="ACO403" s="1"/>
      <c r="ACP403" s="1"/>
      <c r="ACQ403" s="1"/>
      <c r="ACR403" s="1"/>
      <c r="ACS403" s="1"/>
      <c r="ACT403" s="1"/>
      <c r="ACU403" s="1"/>
      <c r="ACV403" s="1"/>
      <c r="ACW403" s="1"/>
      <c r="ACX403" s="1"/>
      <c r="ACY403" s="1"/>
      <c r="ACZ403" s="1"/>
      <c r="ADA403" s="1"/>
      <c r="ADB403" s="1"/>
      <c r="ADC403" s="1"/>
      <c r="ADD403" s="1"/>
      <c r="ADE403" s="1"/>
      <c r="ADF403" s="1"/>
      <c r="ADG403" s="1"/>
      <c r="ADH403" s="1"/>
      <c r="ADI403" s="1"/>
      <c r="ADJ403" s="1"/>
      <c r="ADK403" s="1"/>
      <c r="ADL403" s="1"/>
      <c r="ADM403" s="1"/>
      <c r="ADN403" s="1"/>
      <c r="ADO403" s="1"/>
      <c r="ADP403" s="1"/>
      <c r="ADQ403" s="1"/>
      <c r="ADR403" s="1"/>
      <c r="ADS403" s="1"/>
      <c r="ADT403" s="1"/>
      <c r="ADU403" s="1"/>
      <c r="ADV403" s="1"/>
      <c r="ADW403" s="1"/>
      <c r="ADX403" s="1"/>
      <c r="ADY403" s="1"/>
      <c r="ADZ403" s="1"/>
      <c r="AEA403" s="1"/>
      <c r="AEB403" s="1"/>
      <c r="AEC403" s="1"/>
      <c r="AED403" s="1"/>
      <c r="AEE403" s="1"/>
      <c r="AEF403" s="1"/>
      <c r="AEG403" s="1"/>
      <c r="AEH403" s="1"/>
      <c r="AEI403" s="1"/>
      <c r="AEJ403" s="1"/>
      <c r="AEK403" s="1"/>
      <c r="AEL403" s="1"/>
      <c r="AEM403" s="1"/>
      <c r="AEN403" s="1"/>
      <c r="AEO403" s="1"/>
      <c r="AEP403" s="1"/>
      <c r="AEQ403" s="1"/>
      <c r="AER403" s="1"/>
      <c r="AES403" s="1"/>
      <c r="AET403" s="1"/>
      <c r="AEU403" s="1"/>
      <c r="AEV403" s="1"/>
      <c r="AEW403" s="1"/>
      <c r="AEX403" s="1"/>
      <c r="AEY403" s="1"/>
      <c r="AEZ403" s="1"/>
      <c r="AFA403" s="1"/>
      <c r="AFB403" s="1"/>
      <c r="AFC403" s="1"/>
      <c r="AFD403" s="1"/>
      <c r="AFE403" s="1"/>
      <c r="AFF403" s="1"/>
      <c r="AFG403" s="1"/>
      <c r="AFH403" s="1"/>
      <c r="AFI403" s="1"/>
      <c r="AFJ403" s="1"/>
      <c r="AFK403" s="1"/>
      <c r="AFL403" s="1"/>
      <c r="AFM403" s="1"/>
      <c r="AFN403" s="1"/>
      <c r="AFO403" s="1"/>
      <c r="AFP403" s="1"/>
      <c r="AFQ403" s="1"/>
      <c r="AFR403" s="1"/>
      <c r="AFS403" s="1"/>
      <c r="AFT403" s="1"/>
      <c r="AFU403" s="1"/>
      <c r="AFV403" s="1"/>
      <c r="AFW403" s="1"/>
      <c r="AFX403" s="1"/>
      <c r="AFY403" s="1"/>
      <c r="AFZ403" s="1"/>
      <c r="AGA403" s="1"/>
      <c r="AGB403" s="1"/>
      <c r="AGC403" s="1"/>
      <c r="AGD403" s="1"/>
      <c r="AGE403" s="1"/>
      <c r="AGF403" s="1"/>
      <c r="AGG403" s="1"/>
      <c r="AGH403" s="1"/>
      <c r="AGI403" s="1"/>
      <c r="AGJ403" s="1"/>
      <c r="AGK403" s="1"/>
      <c r="AGL403" s="1"/>
      <c r="AGM403" s="1"/>
      <c r="AGN403" s="1"/>
      <c r="AGO403" s="1"/>
      <c r="AGP403" s="1"/>
      <c r="AGQ403" s="1"/>
      <c r="AGR403" s="1"/>
      <c r="AGS403" s="1"/>
      <c r="AGT403" s="1"/>
      <c r="AGU403" s="1"/>
      <c r="AGV403" s="1"/>
      <c r="AGW403" s="1"/>
      <c r="AGX403" s="1"/>
      <c r="AGY403" s="1"/>
      <c r="AGZ403" s="1"/>
      <c r="AHA403" s="1"/>
      <c r="AHB403" s="1"/>
      <c r="AHC403" s="1"/>
      <c r="AHD403" s="1"/>
      <c r="AHE403" s="1"/>
      <c r="AHF403" s="1"/>
      <c r="AHG403" s="1"/>
      <c r="AHH403" s="1"/>
      <c r="AHI403" s="1"/>
      <c r="AHJ403" s="1"/>
      <c r="AHK403" s="1"/>
      <c r="AHL403" s="1"/>
      <c r="AHM403" s="1"/>
      <c r="AHN403" s="1"/>
      <c r="AHO403" s="1"/>
      <c r="AHP403" s="1"/>
      <c r="AHQ403" s="1"/>
      <c r="AHR403" s="1"/>
      <c r="AHS403" s="1"/>
      <c r="AHT403" s="1"/>
      <c r="AHU403" s="1"/>
      <c r="AHV403" s="1"/>
      <c r="AHW403" s="1"/>
      <c r="AHX403" s="1"/>
      <c r="AHY403" s="1"/>
      <c r="AHZ403" s="1"/>
      <c r="AIA403" s="1"/>
      <c r="AIB403" s="1"/>
      <c r="AIC403" s="1"/>
      <c r="AID403" s="1"/>
      <c r="AIE403" s="1"/>
      <c r="AIF403" s="1"/>
      <c r="AIG403" s="1"/>
      <c r="AIH403" s="1"/>
      <c r="AII403" s="1"/>
      <c r="AIJ403" s="1"/>
      <c r="AIK403" s="1"/>
      <c r="AIL403" s="1"/>
      <c r="AIM403" s="1"/>
      <c r="AIN403" s="1"/>
      <c r="AIO403" s="1"/>
      <c r="AIP403" s="1"/>
      <c r="AIQ403" s="1"/>
      <c r="AIR403" s="1"/>
      <c r="AIS403" s="1"/>
      <c r="AIT403" s="1"/>
      <c r="AIU403" s="1"/>
      <c r="AIV403" s="1"/>
      <c r="AIW403" s="1"/>
      <c r="AIX403" s="1"/>
      <c r="AIY403" s="1"/>
      <c r="AIZ403" s="1"/>
      <c r="AJA403" s="1"/>
      <c r="AJB403" s="1"/>
      <c r="AJC403" s="1"/>
      <c r="AJD403" s="1"/>
      <c r="AJE403" s="1"/>
      <c r="AJF403" s="1"/>
      <c r="AJG403" s="1"/>
      <c r="AJH403" s="1"/>
      <c r="AJI403" s="1"/>
      <c r="AJJ403" s="1"/>
      <c r="AJK403" s="1"/>
      <c r="AJL403" s="1"/>
      <c r="AJM403" s="1"/>
      <c r="AJN403" s="1"/>
      <c r="AJO403" s="1"/>
      <c r="AJP403" s="1"/>
      <c r="AJQ403" s="1"/>
      <c r="AJR403" s="1"/>
      <c r="AJS403" s="1"/>
      <c r="AJT403" s="1"/>
      <c r="AJU403" s="1"/>
      <c r="AJV403" s="1"/>
      <c r="AJW403" s="1"/>
      <c r="AJX403" s="1"/>
      <c r="AJY403" s="1"/>
      <c r="AJZ403" s="1"/>
      <c r="AKA403" s="1"/>
      <c r="AKB403" s="1"/>
      <c r="AKC403" s="1"/>
      <c r="AKD403" s="1"/>
      <c r="AKE403" s="1"/>
      <c r="AKF403" s="1"/>
      <c r="AKG403" s="1"/>
      <c r="AKH403" s="1"/>
      <c r="AKI403" s="1"/>
      <c r="AKJ403" s="1"/>
      <c r="AKK403" s="1"/>
      <c r="AKL403" s="1"/>
      <c r="AKM403" s="1"/>
      <c r="AKN403" s="1"/>
      <c r="AKO403" s="1"/>
      <c r="AKP403" s="1"/>
      <c r="AKQ403" s="1"/>
      <c r="AKR403" s="1"/>
      <c r="AKS403" s="1"/>
      <c r="AKT403" s="1"/>
      <c r="AKU403" s="1"/>
      <c r="AKV403" s="1"/>
      <c r="AKW403" s="1"/>
      <c r="AKX403" s="1"/>
      <c r="AKY403" s="1"/>
      <c r="AKZ403" s="1"/>
      <c r="ALA403" s="1"/>
      <c r="ALB403" s="1"/>
      <c r="ALC403" s="1"/>
      <c r="ALD403" s="1"/>
      <c r="ALE403" s="1"/>
      <c r="ALF403" s="1"/>
      <c r="ALG403" s="1"/>
      <c r="ALH403" s="1"/>
      <c r="ALI403" s="1"/>
      <c r="ALJ403" s="1"/>
      <c r="ALK403" s="1"/>
      <c r="ALL403" s="1"/>
      <c r="ALM403" s="1"/>
      <c r="ALN403" s="1"/>
      <c r="ALO403" s="1"/>
      <c r="ALP403" s="1"/>
      <c r="ALQ403" s="1"/>
      <c r="ALR403" s="1"/>
      <c r="ALS403" s="1"/>
      <c r="ALT403" s="1"/>
      <c r="ALU403" s="1"/>
      <c r="ALV403" s="1"/>
      <c r="ALW403" s="1"/>
      <c r="ALX403" s="1"/>
      <c r="ALY403" s="1"/>
      <c r="ALZ403" s="1"/>
      <c r="AMA403" s="1"/>
      <c r="AMB403" s="1"/>
      <c r="AMC403" s="1"/>
      <c r="AMD403" s="1"/>
      <c r="AME403" s="1"/>
      <c r="AMF403" s="1"/>
      <c r="AMG403" s="1"/>
      <c r="AMH403" s="1"/>
      <c r="AMI403" s="1"/>
      <c r="AMJ403" s="1"/>
      <c r="AMK403" s="1"/>
      <c r="AML403" s="1"/>
      <c r="AMM403" s="1"/>
      <c r="AMN403" s="1"/>
      <c r="AMO403" s="1"/>
      <c r="AMP403" s="1"/>
      <c r="AMQ403" s="1"/>
      <c r="AMR403" s="1"/>
      <c r="AMS403" s="1"/>
      <c r="AMT403" s="1"/>
      <c r="AMU403" s="1"/>
      <c r="AMV403" s="1"/>
      <c r="AMW403" s="1"/>
      <c r="AMX403" s="1"/>
      <c r="AMY403" s="1"/>
      <c r="AMZ403" s="1"/>
      <c r="ANA403" s="1"/>
      <c r="ANB403" s="1"/>
      <c r="ANC403" s="1"/>
      <c r="AND403" s="1"/>
      <c r="ANE403" s="1"/>
      <c r="ANF403" s="1"/>
      <c r="ANG403" s="1"/>
      <c r="ANH403" s="1"/>
      <c r="ANI403" s="1"/>
      <c r="ANJ403" s="1"/>
      <c r="ANK403" s="1"/>
      <c r="ANL403" s="1"/>
      <c r="ANM403" s="1"/>
      <c r="ANN403" s="1"/>
      <c r="ANO403" s="1"/>
      <c r="ANP403" s="1"/>
      <c r="ANQ403" s="1"/>
      <c r="ANR403" s="1"/>
      <c r="ANS403" s="1"/>
      <c r="ANT403" s="1"/>
      <c r="ANU403" s="1"/>
      <c r="ANV403" s="1"/>
      <c r="ANW403" s="1"/>
      <c r="ANX403" s="1"/>
      <c r="ANY403" s="1"/>
      <c r="ANZ403" s="1"/>
      <c r="AOA403" s="1"/>
      <c r="AOB403" s="1"/>
      <c r="AOC403" s="1"/>
      <c r="AOD403" s="1"/>
      <c r="AOE403" s="1"/>
      <c r="AOF403" s="1"/>
      <c r="AOG403" s="1"/>
      <c r="AOH403" s="1"/>
      <c r="AOI403" s="1"/>
      <c r="AOJ403" s="1"/>
      <c r="AOK403" s="1"/>
      <c r="AOL403" s="1"/>
      <c r="AOM403" s="1"/>
      <c r="AON403" s="1"/>
      <c r="AOO403" s="1"/>
      <c r="AOP403" s="1"/>
      <c r="AOQ403" s="1"/>
      <c r="AOR403" s="1"/>
      <c r="AOS403" s="1"/>
      <c r="AOT403" s="1"/>
      <c r="AOU403" s="1"/>
      <c r="AOV403" s="1"/>
      <c r="AOW403" s="1"/>
      <c r="AOX403" s="1"/>
      <c r="AOY403" s="1"/>
      <c r="AOZ403" s="1"/>
      <c r="APA403" s="1"/>
      <c r="APB403" s="1"/>
      <c r="APC403" s="1"/>
      <c r="APD403" s="1"/>
      <c r="APE403" s="1"/>
      <c r="APF403" s="1"/>
      <c r="APG403" s="1"/>
      <c r="APH403" s="1"/>
      <c r="API403" s="1"/>
      <c r="APJ403" s="1"/>
      <c r="APK403" s="1"/>
      <c r="APL403" s="1"/>
      <c r="APM403" s="1"/>
      <c r="APN403" s="1"/>
      <c r="APO403" s="1"/>
      <c r="APP403" s="1"/>
      <c r="APQ403" s="1"/>
      <c r="APR403" s="1"/>
      <c r="APS403" s="1"/>
      <c r="APT403" s="1"/>
      <c r="APU403" s="1"/>
      <c r="APV403" s="1"/>
      <c r="APW403" s="1"/>
      <c r="APX403" s="1"/>
      <c r="APY403" s="1"/>
      <c r="APZ403" s="1"/>
      <c r="AQA403" s="1"/>
      <c r="AQB403" s="1"/>
      <c r="AQC403" s="1"/>
      <c r="AQD403" s="1"/>
      <c r="AQE403" s="1"/>
      <c r="AQF403" s="1"/>
      <c r="AQG403" s="1"/>
      <c r="AQH403" s="1"/>
      <c r="AQI403" s="1"/>
      <c r="AQJ403" s="1"/>
      <c r="AQK403" s="1"/>
      <c r="AQL403" s="1"/>
      <c r="AQM403" s="1"/>
      <c r="AQN403" s="1"/>
      <c r="AQO403" s="1"/>
      <c r="AQP403" s="1"/>
      <c r="AQQ403" s="1"/>
      <c r="AQR403" s="1"/>
      <c r="AQS403" s="1"/>
      <c r="AQT403" s="1"/>
      <c r="AQU403" s="1"/>
      <c r="AQV403" s="1"/>
      <c r="AQW403" s="1"/>
      <c r="AQX403" s="1"/>
      <c r="AQY403" s="1"/>
      <c r="AQZ403" s="1"/>
      <c r="ARA403" s="1"/>
      <c r="ARB403" s="1"/>
      <c r="ARC403" s="1"/>
      <c r="ARD403" s="1"/>
      <c r="ARE403" s="1"/>
      <c r="ARF403" s="1"/>
      <c r="ARG403" s="1"/>
      <c r="ARH403" s="1"/>
      <c r="ARI403" s="1"/>
      <c r="ARJ403" s="1"/>
      <c r="ARK403" s="1"/>
      <c r="ARL403" s="1"/>
      <c r="ARM403" s="1"/>
      <c r="ARN403" s="1"/>
      <c r="ARO403" s="1"/>
      <c r="ARP403" s="1"/>
      <c r="ARQ403" s="1"/>
      <c r="ARR403" s="1"/>
      <c r="ARS403" s="1"/>
      <c r="ART403" s="1"/>
      <c r="ARU403" s="1"/>
      <c r="ARV403" s="1"/>
      <c r="ARW403" s="1"/>
      <c r="ARX403" s="1"/>
      <c r="ARY403" s="1"/>
      <c r="ARZ403" s="1"/>
      <c r="ASA403" s="1"/>
      <c r="ASB403" s="1"/>
      <c r="ASC403" s="1"/>
      <c r="ASD403" s="1"/>
      <c r="ASE403" s="1"/>
      <c r="ASF403" s="1"/>
      <c r="ASG403" s="1"/>
      <c r="ASH403" s="1"/>
      <c r="ASI403" s="1"/>
      <c r="ASJ403" s="1"/>
      <c r="ASK403" s="1"/>
      <c r="ASL403" s="1"/>
      <c r="ASM403" s="1"/>
      <c r="ASN403" s="1"/>
      <c r="ASO403" s="1"/>
      <c r="ASP403" s="1"/>
      <c r="ASQ403" s="1"/>
      <c r="ASR403" s="1"/>
      <c r="ASS403" s="1"/>
      <c r="AST403" s="1"/>
      <c r="ASU403" s="1"/>
      <c r="ASV403" s="1"/>
      <c r="ASW403" s="1"/>
      <c r="ASX403" s="1"/>
      <c r="ASY403" s="1"/>
      <c r="ASZ403" s="1"/>
      <c r="ATA403" s="1"/>
      <c r="ATB403" s="1"/>
      <c r="ATC403" s="1"/>
      <c r="ATD403" s="1"/>
      <c r="ATE403" s="1"/>
      <c r="ATF403" s="1"/>
      <c r="ATG403" s="1"/>
      <c r="ATH403" s="1"/>
      <c r="ATI403" s="1"/>
      <c r="ATJ403" s="1"/>
      <c r="ATK403" s="1"/>
      <c r="ATL403" s="1"/>
      <c r="ATM403" s="1"/>
      <c r="ATN403" s="1"/>
      <c r="ATO403" s="1"/>
      <c r="ATP403" s="1"/>
      <c r="ATQ403" s="1"/>
      <c r="ATR403" s="1"/>
      <c r="ATS403" s="1"/>
      <c r="ATT403" s="1"/>
      <c r="ATU403" s="1"/>
      <c r="ATV403" s="1"/>
      <c r="ATW403" s="1"/>
      <c r="ATX403" s="1"/>
      <c r="ATY403" s="1"/>
      <c r="ATZ403" s="1"/>
      <c r="AUA403" s="1"/>
      <c r="AUB403" s="1"/>
      <c r="AUC403" s="1"/>
      <c r="AUD403" s="1"/>
      <c r="AUE403" s="1"/>
      <c r="AUF403" s="1"/>
      <c r="AUG403" s="1"/>
      <c r="AUH403" s="1"/>
      <c r="AUI403" s="1"/>
      <c r="AUJ403" s="1"/>
      <c r="AUK403" s="1"/>
      <c r="AUL403" s="1"/>
      <c r="AUM403" s="1"/>
      <c r="AUN403" s="1"/>
      <c r="AUO403" s="1"/>
      <c r="AUP403" s="1"/>
      <c r="AUQ403" s="1"/>
      <c r="AUR403" s="1"/>
      <c r="AUS403" s="1"/>
      <c r="AUT403" s="1"/>
      <c r="AUU403" s="1"/>
      <c r="AUV403" s="1"/>
      <c r="AUW403" s="1"/>
      <c r="AUX403" s="1"/>
      <c r="AUY403" s="1"/>
      <c r="AUZ403" s="1"/>
      <c r="AVA403" s="1"/>
      <c r="AVB403" s="1"/>
      <c r="AVC403" s="1"/>
      <c r="AVD403" s="1"/>
      <c r="AVE403" s="1"/>
      <c r="AVF403" s="1"/>
      <c r="AVG403" s="1"/>
      <c r="AVH403" s="1"/>
      <c r="AVI403" s="1"/>
      <c r="AVJ403" s="1"/>
      <c r="AVK403" s="1"/>
      <c r="AVL403" s="1"/>
      <c r="AVM403" s="1"/>
      <c r="AVN403" s="1"/>
      <c r="AVO403" s="1"/>
      <c r="AVP403" s="1"/>
      <c r="AVQ403" s="1"/>
      <c r="AVR403" s="1"/>
      <c r="AVS403" s="1"/>
      <c r="AVT403" s="1"/>
      <c r="AVU403" s="1"/>
      <c r="AVV403" s="1"/>
      <c r="AVW403" s="1"/>
      <c r="AVX403" s="1"/>
      <c r="AVY403" s="1"/>
      <c r="AVZ403" s="1"/>
      <c r="AWA403" s="1"/>
      <c r="AWB403" s="1"/>
      <c r="AWC403" s="1"/>
      <c r="AWD403" s="1"/>
      <c r="AWE403" s="1"/>
      <c r="AWF403" s="1"/>
      <c r="AWG403" s="1"/>
      <c r="AWH403" s="1"/>
      <c r="AWI403" s="1"/>
      <c r="AWJ403" s="1"/>
      <c r="AWK403" s="1"/>
      <c r="AWL403" s="1"/>
      <c r="AWM403" s="1"/>
      <c r="AWN403" s="1"/>
      <c r="AWO403" s="1"/>
      <c r="AWP403" s="1"/>
      <c r="AWQ403" s="1"/>
      <c r="AWR403" s="1"/>
      <c r="AWS403" s="1"/>
      <c r="AWT403" s="1"/>
      <c r="AWU403" s="1"/>
      <c r="AWV403" s="1"/>
      <c r="AWW403" s="1"/>
      <c r="AWX403" s="1"/>
      <c r="AWY403" s="1"/>
      <c r="AWZ403" s="1"/>
      <c r="AXA403" s="1"/>
      <c r="AXB403" s="1"/>
      <c r="AXC403" s="1"/>
      <c r="AXD403" s="1"/>
      <c r="AXE403" s="1"/>
      <c r="AXF403" s="1"/>
      <c r="AXG403" s="1"/>
      <c r="AXH403" s="1"/>
      <c r="AXI403" s="1"/>
      <c r="AXJ403" s="1"/>
      <c r="AXK403" s="1"/>
      <c r="AXL403" s="1"/>
      <c r="AXM403" s="1"/>
      <c r="AXN403" s="1"/>
      <c r="AXO403" s="1"/>
      <c r="AXP403" s="1"/>
      <c r="AXQ403" s="1"/>
      <c r="AXR403" s="1"/>
      <c r="AXS403" s="1"/>
      <c r="AXT403" s="1"/>
      <c r="AXU403" s="1"/>
      <c r="AXV403" s="1"/>
      <c r="AXW403" s="1"/>
      <c r="AXX403" s="1"/>
      <c r="AXY403" s="1"/>
      <c r="AXZ403" s="1"/>
      <c r="AYA403" s="1"/>
      <c r="AYB403" s="1"/>
      <c r="AYC403" s="1"/>
      <c r="AYD403" s="1"/>
      <c r="AYE403" s="1"/>
      <c r="AYF403" s="1"/>
      <c r="AYG403" s="1"/>
      <c r="AYH403" s="1"/>
      <c r="AYI403" s="1"/>
      <c r="AYJ403" s="1"/>
      <c r="AYK403" s="1"/>
      <c r="AYL403" s="1"/>
      <c r="AYM403" s="1"/>
      <c r="AYN403" s="1"/>
      <c r="AYO403" s="1"/>
      <c r="AYP403" s="1"/>
      <c r="AYQ403" s="1"/>
      <c r="AYR403" s="1"/>
      <c r="AYS403" s="1"/>
      <c r="AYT403" s="1"/>
      <c r="AYU403" s="1"/>
      <c r="AYV403" s="1"/>
      <c r="AYW403" s="1"/>
      <c r="AYX403" s="1"/>
      <c r="AYY403" s="1"/>
      <c r="AYZ403" s="1"/>
      <c r="AZA403" s="1"/>
      <c r="AZB403" s="1"/>
      <c r="AZC403" s="1"/>
      <c r="AZD403" s="1"/>
      <c r="AZE403" s="1"/>
      <c r="AZF403" s="1"/>
      <c r="AZG403" s="1"/>
      <c r="AZH403" s="1"/>
      <c r="AZI403" s="1"/>
      <c r="AZJ403" s="1"/>
      <c r="AZK403" s="1"/>
      <c r="AZL403" s="1"/>
      <c r="AZM403" s="1"/>
      <c r="AZN403" s="1"/>
      <c r="AZO403" s="1"/>
      <c r="AZP403" s="1"/>
      <c r="AZQ403" s="1"/>
      <c r="AZR403" s="1"/>
      <c r="AZS403" s="1"/>
      <c r="AZT403" s="1"/>
      <c r="AZU403" s="1"/>
      <c r="AZV403" s="1"/>
      <c r="AZW403" s="1"/>
      <c r="AZX403" s="1"/>
      <c r="AZY403" s="1"/>
      <c r="AZZ403" s="1"/>
      <c r="BAA403" s="1"/>
      <c r="BAB403" s="1"/>
      <c r="BAC403" s="1"/>
      <c r="BAD403" s="1"/>
      <c r="BAE403" s="1"/>
      <c r="BAF403" s="1"/>
      <c r="BAG403" s="1"/>
      <c r="BAH403" s="1"/>
      <c r="BAI403" s="1"/>
      <c r="BAJ403" s="1"/>
      <c r="BAK403" s="1"/>
      <c r="BAL403" s="1"/>
      <c r="BAM403" s="1"/>
      <c r="BAN403" s="1"/>
      <c r="BAO403" s="1"/>
      <c r="BAP403" s="1"/>
      <c r="BAQ403" s="1"/>
      <c r="BAR403" s="1"/>
      <c r="BAS403" s="1"/>
      <c r="BAT403" s="1"/>
      <c r="BAU403" s="1"/>
      <c r="BAV403" s="1"/>
      <c r="BAW403" s="1"/>
      <c r="BAX403" s="1"/>
      <c r="BAY403" s="1"/>
      <c r="BAZ403" s="1"/>
      <c r="BBA403" s="1"/>
      <c r="BBB403" s="1"/>
      <c r="BBC403" s="1"/>
      <c r="BBD403" s="1"/>
      <c r="BBE403" s="1"/>
      <c r="BBF403" s="1"/>
      <c r="BBG403" s="1"/>
      <c r="BBH403" s="1"/>
      <c r="BBI403" s="1"/>
      <c r="BBJ403" s="1"/>
      <c r="BBK403" s="1"/>
      <c r="BBL403" s="1"/>
      <c r="BBM403" s="1"/>
      <c r="BBN403" s="1"/>
      <c r="BBO403" s="1"/>
      <c r="BBP403" s="1"/>
      <c r="BBQ403" s="1"/>
      <c r="BBR403" s="1"/>
      <c r="BBS403" s="1"/>
      <c r="BBT403" s="1"/>
      <c r="BBU403" s="1"/>
      <c r="BBV403" s="1"/>
      <c r="BBW403" s="1"/>
      <c r="BBX403" s="1"/>
      <c r="BBY403" s="1"/>
      <c r="BBZ403" s="1"/>
      <c r="BCA403" s="1"/>
      <c r="BCB403" s="1"/>
      <c r="BCC403" s="1"/>
      <c r="BCD403" s="1"/>
      <c r="BCE403" s="1"/>
      <c r="BCF403" s="1"/>
      <c r="BCG403" s="1"/>
      <c r="BCH403" s="1"/>
      <c r="BCI403" s="1"/>
      <c r="BCJ403" s="1"/>
      <c r="BCK403" s="1"/>
      <c r="BCL403" s="1"/>
      <c r="BCM403" s="1"/>
      <c r="BCN403" s="1"/>
      <c r="BCO403" s="1"/>
      <c r="BCP403" s="1"/>
      <c r="BCQ403" s="1"/>
      <c r="BCR403" s="1"/>
      <c r="BCS403" s="1"/>
      <c r="BCT403" s="1"/>
      <c r="BCU403" s="1"/>
      <c r="BCV403" s="1"/>
      <c r="BCW403" s="1"/>
      <c r="BCX403" s="1"/>
      <c r="BCY403" s="1"/>
      <c r="BCZ403" s="1"/>
      <c r="BDA403" s="1"/>
      <c r="BDB403" s="1"/>
      <c r="BDC403" s="1"/>
      <c r="BDD403" s="1"/>
      <c r="BDE403" s="1"/>
      <c r="BDF403" s="1"/>
      <c r="BDG403" s="1"/>
      <c r="BDH403" s="1"/>
      <c r="BDI403" s="1"/>
      <c r="BDJ403" s="1"/>
      <c r="BDK403" s="1"/>
      <c r="BDL403" s="1"/>
    </row>
    <row r="404" spans="1:1468" s="10" customFormat="1" x14ac:dyDescent="0.2">
      <c r="B404" s="10" t="s">
        <v>47</v>
      </c>
      <c r="D404" s="42">
        <v>14320</v>
      </c>
      <c r="E404" s="40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/>
      <c r="OO404" s="1"/>
      <c r="OP404" s="1"/>
      <c r="OQ404" s="1"/>
      <c r="OR404" s="1"/>
      <c r="OS404" s="1"/>
      <c r="OT404" s="1"/>
      <c r="OU404" s="1"/>
      <c r="OV404" s="1"/>
      <c r="OW404" s="1"/>
      <c r="OX404" s="1"/>
      <c r="OY404" s="1"/>
      <c r="OZ404" s="1"/>
      <c r="PA404" s="1"/>
      <c r="PB404" s="1"/>
      <c r="PC404" s="1"/>
      <c r="PD404" s="1"/>
      <c r="PE404" s="1"/>
      <c r="PF404" s="1"/>
      <c r="PG404" s="1"/>
      <c r="PH404" s="1"/>
      <c r="PI404" s="1"/>
      <c r="PJ404" s="1"/>
      <c r="PK404" s="1"/>
      <c r="PL404" s="1"/>
      <c r="PM404" s="1"/>
      <c r="PN404" s="1"/>
      <c r="PO404" s="1"/>
      <c r="PP404" s="1"/>
      <c r="PQ404" s="1"/>
      <c r="PR404" s="1"/>
      <c r="PS404" s="1"/>
      <c r="PT404" s="1"/>
      <c r="PU404" s="1"/>
      <c r="PV404" s="1"/>
      <c r="PW404" s="1"/>
      <c r="PX404" s="1"/>
      <c r="PY404" s="1"/>
      <c r="PZ404" s="1"/>
      <c r="QA404" s="1"/>
      <c r="QB404" s="1"/>
      <c r="QC404" s="1"/>
      <c r="QD404" s="1"/>
      <c r="QE404" s="1"/>
      <c r="QF404" s="1"/>
      <c r="QG404" s="1"/>
      <c r="QH404" s="1"/>
      <c r="QI404" s="1"/>
      <c r="QJ404" s="1"/>
      <c r="QK404" s="1"/>
      <c r="QL404" s="1"/>
      <c r="QM404" s="1"/>
      <c r="QN404" s="1"/>
      <c r="QO404" s="1"/>
      <c r="QP404" s="1"/>
      <c r="QQ404" s="1"/>
      <c r="QR404" s="1"/>
      <c r="QS404" s="1"/>
      <c r="QT404" s="1"/>
      <c r="QU404" s="1"/>
      <c r="QV404" s="1"/>
      <c r="QW404" s="1"/>
      <c r="QX404" s="1"/>
      <c r="QY404" s="1"/>
      <c r="QZ404" s="1"/>
      <c r="RA404" s="1"/>
      <c r="RB404" s="1"/>
      <c r="RC404" s="1"/>
      <c r="RD404" s="1"/>
      <c r="RE404" s="1"/>
      <c r="RF404" s="1"/>
      <c r="RG404" s="1"/>
      <c r="RH404" s="1"/>
      <c r="RI404" s="1"/>
      <c r="RJ404" s="1"/>
      <c r="RK404" s="1"/>
      <c r="RL404" s="1"/>
      <c r="RM404" s="1"/>
      <c r="RN404" s="1"/>
      <c r="RO404" s="1"/>
      <c r="RP404" s="1"/>
      <c r="RQ404" s="1"/>
      <c r="RR404" s="1"/>
      <c r="RS404" s="1"/>
      <c r="RT404" s="1"/>
      <c r="RU404" s="1"/>
      <c r="RV404" s="1"/>
      <c r="RW404" s="1"/>
      <c r="RX404" s="1"/>
      <c r="RY404" s="1"/>
      <c r="RZ404" s="1"/>
      <c r="SA404" s="1"/>
      <c r="SB404" s="1"/>
      <c r="SC404" s="1"/>
      <c r="SD404" s="1"/>
      <c r="SE404" s="1"/>
      <c r="SF404" s="1"/>
      <c r="SG404" s="1"/>
      <c r="SH404" s="1"/>
      <c r="SI404" s="1"/>
      <c r="SJ404" s="1"/>
      <c r="SK404" s="1"/>
      <c r="SL404" s="1"/>
      <c r="SM404" s="1"/>
      <c r="SN404" s="1"/>
      <c r="SO404" s="1"/>
      <c r="SP404" s="1"/>
      <c r="SQ404" s="1"/>
      <c r="SR404" s="1"/>
      <c r="SS404" s="1"/>
      <c r="ST404" s="1"/>
      <c r="SU404" s="1"/>
      <c r="SV404" s="1"/>
      <c r="SW404" s="1"/>
      <c r="SX404" s="1"/>
      <c r="SY404" s="1"/>
      <c r="SZ404" s="1"/>
      <c r="TA404" s="1"/>
      <c r="TB404" s="1"/>
      <c r="TC404" s="1"/>
      <c r="TD404" s="1"/>
      <c r="TE404" s="1"/>
      <c r="TF404" s="1"/>
      <c r="TG404" s="1"/>
      <c r="TH404" s="1"/>
      <c r="TI404" s="1"/>
      <c r="TJ404" s="1"/>
      <c r="TK404" s="1"/>
      <c r="TL404" s="1"/>
      <c r="TM404" s="1"/>
      <c r="TN404" s="1"/>
      <c r="TO404" s="1"/>
      <c r="TP404" s="1"/>
      <c r="TQ404" s="1"/>
      <c r="TR404" s="1"/>
      <c r="TS404" s="1"/>
      <c r="TT404" s="1"/>
      <c r="TU404" s="1"/>
      <c r="TV404" s="1"/>
      <c r="TW404" s="1"/>
      <c r="TX404" s="1"/>
      <c r="TY404" s="1"/>
      <c r="TZ404" s="1"/>
      <c r="UA404" s="1"/>
      <c r="UB404" s="1"/>
      <c r="UC404" s="1"/>
      <c r="UD404" s="1"/>
      <c r="UE404" s="1"/>
      <c r="UF404" s="1"/>
      <c r="UG404" s="1"/>
      <c r="UH404" s="1"/>
      <c r="UI404" s="1"/>
      <c r="UJ404" s="1"/>
      <c r="UK404" s="1"/>
      <c r="UL404" s="1"/>
      <c r="UM404" s="1"/>
      <c r="UN404" s="1"/>
      <c r="UO404" s="1"/>
      <c r="UP404" s="1"/>
      <c r="UQ404" s="1"/>
      <c r="UR404" s="1"/>
      <c r="US404" s="1"/>
      <c r="UT404" s="1"/>
      <c r="UU404" s="1"/>
      <c r="UV404" s="1"/>
      <c r="UW404" s="1"/>
      <c r="UX404" s="1"/>
      <c r="UY404" s="1"/>
      <c r="UZ404" s="1"/>
      <c r="VA404" s="1"/>
      <c r="VB404" s="1"/>
      <c r="VC404" s="1"/>
      <c r="VD404" s="1"/>
      <c r="VE404" s="1"/>
      <c r="VF404" s="1"/>
      <c r="VG404" s="1"/>
      <c r="VH404" s="1"/>
      <c r="VI404" s="1"/>
      <c r="VJ404" s="1"/>
      <c r="VK404" s="1"/>
      <c r="VL404" s="1"/>
      <c r="VM404" s="1"/>
      <c r="VN404" s="1"/>
      <c r="VO404" s="1"/>
      <c r="VP404" s="1"/>
      <c r="VQ404" s="1"/>
      <c r="VR404" s="1"/>
      <c r="VS404" s="1"/>
      <c r="VT404" s="1"/>
      <c r="VU404" s="1"/>
      <c r="VV404" s="1"/>
      <c r="VW404" s="1"/>
      <c r="VX404" s="1"/>
      <c r="VY404" s="1"/>
      <c r="VZ404" s="1"/>
      <c r="WA404" s="1"/>
      <c r="WB404" s="1"/>
      <c r="WC404" s="1"/>
      <c r="WD404" s="1"/>
      <c r="WE404" s="1"/>
      <c r="WF404" s="1"/>
      <c r="WG404" s="1"/>
      <c r="WH404" s="1"/>
      <c r="WI404" s="1"/>
      <c r="WJ404" s="1"/>
      <c r="WK404" s="1"/>
      <c r="WL404" s="1"/>
      <c r="WM404" s="1"/>
      <c r="WN404" s="1"/>
      <c r="WO404" s="1"/>
      <c r="WP404" s="1"/>
      <c r="WQ404" s="1"/>
      <c r="WR404" s="1"/>
      <c r="WS404" s="1"/>
      <c r="WT404" s="1"/>
      <c r="WU404" s="1"/>
      <c r="WV404" s="1"/>
      <c r="WW404" s="1"/>
      <c r="WX404" s="1"/>
      <c r="WY404" s="1"/>
      <c r="WZ404" s="1"/>
      <c r="XA404" s="1"/>
      <c r="XB404" s="1"/>
      <c r="XC404" s="1"/>
      <c r="XD404" s="1"/>
      <c r="XE404" s="1"/>
      <c r="XF404" s="1"/>
      <c r="XG404" s="1"/>
      <c r="XH404" s="1"/>
      <c r="XI404" s="1"/>
      <c r="XJ404" s="1"/>
      <c r="XK404" s="1"/>
      <c r="XL404" s="1"/>
      <c r="XM404" s="1"/>
      <c r="XN404" s="1"/>
      <c r="XO404" s="1"/>
      <c r="XP404" s="1"/>
      <c r="XQ404" s="1"/>
      <c r="XR404" s="1"/>
      <c r="XS404" s="1"/>
      <c r="XT404" s="1"/>
      <c r="XU404" s="1"/>
      <c r="XV404" s="1"/>
      <c r="XW404" s="1"/>
      <c r="XX404" s="1"/>
      <c r="XY404" s="1"/>
      <c r="XZ404" s="1"/>
      <c r="YA404" s="1"/>
      <c r="YB404" s="1"/>
      <c r="YC404" s="1"/>
      <c r="YD404" s="1"/>
      <c r="YE404" s="1"/>
      <c r="YF404" s="1"/>
      <c r="YG404" s="1"/>
      <c r="YH404" s="1"/>
      <c r="YI404" s="1"/>
      <c r="YJ404" s="1"/>
      <c r="YK404" s="1"/>
      <c r="YL404" s="1"/>
      <c r="YM404" s="1"/>
      <c r="YN404" s="1"/>
      <c r="YO404" s="1"/>
      <c r="YP404" s="1"/>
      <c r="YQ404" s="1"/>
      <c r="YR404" s="1"/>
      <c r="YS404" s="1"/>
      <c r="YT404" s="1"/>
      <c r="YU404" s="1"/>
      <c r="YV404" s="1"/>
      <c r="YW404" s="1"/>
      <c r="YX404" s="1"/>
      <c r="YY404" s="1"/>
      <c r="YZ404" s="1"/>
      <c r="ZA404" s="1"/>
      <c r="ZB404" s="1"/>
      <c r="ZC404" s="1"/>
      <c r="ZD404" s="1"/>
      <c r="ZE404" s="1"/>
      <c r="ZF404" s="1"/>
      <c r="ZG404" s="1"/>
      <c r="ZH404" s="1"/>
      <c r="ZI404" s="1"/>
      <c r="ZJ404" s="1"/>
      <c r="ZK404" s="1"/>
      <c r="ZL404" s="1"/>
      <c r="ZM404" s="1"/>
      <c r="ZN404" s="1"/>
      <c r="ZO404" s="1"/>
      <c r="ZP404" s="1"/>
      <c r="ZQ404" s="1"/>
      <c r="ZR404" s="1"/>
      <c r="ZS404" s="1"/>
      <c r="ZT404" s="1"/>
      <c r="ZU404" s="1"/>
      <c r="ZV404" s="1"/>
      <c r="ZW404" s="1"/>
      <c r="ZX404" s="1"/>
      <c r="ZY404" s="1"/>
      <c r="ZZ404" s="1"/>
      <c r="AAA404" s="1"/>
      <c r="AAB404" s="1"/>
      <c r="AAC404" s="1"/>
      <c r="AAD404" s="1"/>
      <c r="AAE404" s="1"/>
      <c r="AAF404" s="1"/>
      <c r="AAG404" s="1"/>
      <c r="AAH404" s="1"/>
      <c r="AAI404" s="1"/>
      <c r="AAJ404" s="1"/>
      <c r="AAK404" s="1"/>
      <c r="AAL404" s="1"/>
      <c r="AAM404" s="1"/>
      <c r="AAN404" s="1"/>
      <c r="AAO404" s="1"/>
      <c r="AAP404" s="1"/>
      <c r="AAQ404" s="1"/>
      <c r="AAR404" s="1"/>
      <c r="AAS404" s="1"/>
      <c r="AAT404" s="1"/>
      <c r="AAU404" s="1"/>
      <c r="AAV404" s="1"/>
      <c r="AAW404" s="1"/>
      <c r="AAX404" s="1"/>
      <c r="AAY404" s="1"/>
      <c r="AAZ404" s="1"/>
      <c r="ABA404" s="1"/>
      <c r="ABB404" s="1"/>
      <c r="ABC404" s="1"/>
      <c r="ABD404" s="1"/>
      <c r="ABE404" s="1"/>
      <c r="ABF404" s="1"/>
      <c r="ABG404" s="1"/>
      <c r="ABH404" s="1"/>
      <c r="ABI404" s="1"/>
      <c r="ABJ404" s="1"/>
      <c r="ABK404" s="1"/>
      <c r="ABL404" s="1"/>
      <c r="ABM404" s="1"/>
      <c r="ABN404" s="1"/>
      <c r="ABO404" s="1"/>
      <c r="ABP404" s="1"/>
      <c r="ABQ404" s="1"/>
      <c r="ABR404" s="1"/>
      <c r="ABS404" s="1"/>
      <c r="ABT404" s="1"/>
      <c r="ABU404" s="1"/>
      <c r="ABV404" s="1"/>
      <c r="ABW404" s="1"/>
      <c r="ABX404" s="1"/>
      <c r="ABY404" s="1"/>
      <c r="ABZ404" s="1"/>
      <c r="ACA404" s="1"/>
      <c r="ACB404" s="1"/>
      <c r="ACC404" s="1"/>
      <c r="ACD404" s="1"/>
      <c r="ACE404" s="1"/>
      <c r="ACF404" s="1"/>
      <c r="ACG404" s="1"/>
      <c r="ACH404" s="1"/>
      <c r="ACI404" s="1"/>
      <c r="ACJ404" s="1"/>
      <c r="ACK404" s="1"/>
      <c r="ACL404" s="1"/>
      <c r="ACM404" s="1"/>
      <c r="ACN404" s="1"/>
      <c r="ACO404" s="1"/>
      <c r="ACP404" s="1"/>
      <c r="ACQ404" s="1"/>
      <c r="ACR404" s="1"/>
      <c r="ACS404" s="1"/>
      <c r="ACT404" s="1"/>
      <c r="ACU404" s="1"/>
      <c r="ACV404" s="1"/>
      <c r="ACW404" s="1"/>
      <c r="ACX404" s="1"/>
      <c r="ACY404" s="1"/>
      <c r="ACZ404" s="1"/>
      <c r="ADA404" s="1"/>
      <c r="ADB404" s="1"/>
      <c r="ADC404" s="1"/>
      <c r="ADD404" s="1"/>
      <c r="ADE404" s="1"/>
      <c r="ADF404" s="1"/>
      <c r="ADG404" s="1"/>
      <c r="ADH404" s="1"/>
      <c r="ADI404" s="1"/>
      <c r="ADJ404" s="1"/>
      <c r="ADK404" s="1"/>
      <c r="ADL404" s="1"/>
      <c r="ADM404" s="1"/>
      <c r="ADN404" s="1"/>
      <c r="ADO404" s="1"/>
      <c r="ADP404" s="1"/>
      <c r="ADQ404" s="1"/>
      <c r="ADR404" s="1"/>
      <c r="ADS404" s="1"/>
      <c r="ADT404" s="1"/>
      <c r="ADU404" s="1"/>
      <c r="ADV404" s="1"/>
      <c r="ADW404" s="1"/>
      <c r="ADX404" s="1"/>
      <c r="ADY404" s="1"/>
      <c r="ADZ404" s="1"/>
      <c r="AEA404" s="1"/>
      <c r="AEB404" s="1"/>
      <c r="AEC404" s="1"/>
      <c r="AED404" s="1"/>
      <c r="AEE404" s="1"/>
      <c r="AEF404" s="1"/>
      <c r="AEG404" s="1"/>
      <c r="AEH404" s="1"/>
      <c r="AEI404" s="1"/>
      <c r="AEJ404" s="1"/>
      <c r="AEK404" s="1"/>
      <c r="AEL404" s="1"/>
      <c r="AEM404" s="1"/>
      <c r="AEN404" s="1"/>
      <c r="AEO404" s="1"/>
      <c r="AEP404" s="1"/>
      <c r="AEQ404" s="1"/>
      <c r="AER404" s="1"/>
      <c r="AES404" s="1"/>
      <c r="AET404" s="1"/>
      <c r="AEU404" s="1"/>
      <c r="AEV404" s="1"/>
      <c r="AEW404" s="1"/>
      <c r="AEX404" s="1"/>
      <c r="AEY404" s="1"/>
      <c r="AEZ404" s="1"/>
      <c r="AFA404" s="1"/>
      <c r="AFB404" s="1"/>
      <c r="AFC404" s="1"/>
      <c r="AFD404" s="1"/>
      <c r="AFE404" s="1"/>
      <c r="AFF404" s="1"/>
      <c r="AFG404" s="1"/>
      <c r="AFH404" s="1"/>
      <c r="AFI404" s="1"/>
      <c r="AFJ404" s="1"/>
      <c r="AFK404" s="1"/>
      <c r="AFL404" s="1"/>
      <c r="AFM404" s="1"/>
      <c r="AFN404" s="1"/>
      <c r="AFO404" s="1"/>
      <c r="AFP404" s="1"/>
      <c r="AFQ404" s="1"/>
      <c r="AFR404" s="1"/>
      <c r="AFS404" s="1"/>
      <c r="AFT404" s="1"/>
      <c r="AFU404" s="1"/>
      <c r="AFV404" s="1"/>
      <c r="AFW404" s="1"/>
      <c r="AFX404" s="1"/>
      <c r="AFY404" s="1"/>
      <c r="AFZ404" s="1"/>
      <c r="AGA404" s="1"/>
      <c r="AGB404" s="1"/>
      <c r="AGC404" s="1"/>
      <c r="AGD404" s="1"/>
      <c r="AGE404" s="1"/>
      <c r="AGF404" s="1"/>
      <c r="AGG404" s="1"/>
      <c r="AGH404" s="1"/>
      <c r="AGI404" s="1"/>
      <c r="AGJ404" s="1"/>
      <c r="AGK404" s="1"/>
      <c r="AGL404" s="1"/>
      <c r="AGM404" s="1"/>
      <c r="AGN404" s="1"/>
      <c r="AGO404" s="1"/>
      <c r="AGP404" s="1"/>
      <c r="AGQ404" s="1"/>
      <c r="AGR404" s="1"/>
      <c r="AGS404" s="1"/>
      <c r="AGT404" s="1"/>
      <c r="AGU404" s="1"/>
      <c r="AGV404" s="1"/>
      <c r="AGW404" s="1"/>
      <c r="AGX404" s="1"/>
      <c r="AGY404" s="1"/>
      <c r="AGZ404" s="1"/>
      <c r="AHA404" s="1"/>
      <c r="AHB404" s="1"/>
      <c r="AHC404" s="1"/>
      <c r="AHD404" s="1"/>
      <c r="AHE404" s="1"/>
      <c r="AHF404" s="1"/>
      <c r="AHG404" s="1"/>
      <c r="AHH404" s="1"/>
      <c r="AHI404" s="1"/>
      <c r="AHJ404" s="1"/>
      <c r="AHK404" s="1"/>
      <c r="AHL404" s="1"/>
      <c r="AHM404" s="1"/>
      <c r="AHN404" s="1"/>
      <c r="AHO404" s="1"/>
      <c r="AHP404" s="1"/>
      <c r="AHQ404" s="1"/>
      <c r="AHR404" s="1"/>
      <c r="AHS404" s="1"/>
      <c r="AHT404" s="1"/>
      <c r="AHU404" s="1"/>
      <c r="AHV404" s="1"/>
      <c r="AHW404" s="1"/>
      <c r="AHX404" s="1"/>
      <c r="AHY404" s="1"/>
      <c r="AHZ404" s="1"/>
      <c r="AIA404" s="1"/>
      <c r="AIB404" s="1"/>
      <c r="AIC404" s="1"/>
      <c r="AID404" s="1"/>
      <c r="AIE404" s="1"/>
      <c r="AIF404" s="1"/>
      <c r="AIG404" s="1"/>
      <c r="AIH404" s="1"/>
      <c r="AII404" s="1"/>
      <c r="AIJ404" s="1"/>
      <c r="AIK404" s="1"/>
      <c r="AIL404" s="1"/>
      <c r="AIM404" s="1"/>
      <c r="AIN404" s="1"/>
      <c r="AIO404" s="1"/>
      <c r="AIP404" s="1"/>
      <c r="AIQ404" s="1"/>
      <c r="AIR404" s="1"/>
      <c r="AIS404" s="1"/>
      <c r="AIT404" s="1"/>
      <c r="AIU404" s="1"/>
      <c r="AIV404" s="1"/>
      <c r="AIW404" s="1"/>
      <c r="AIX404" s="1"/>
      <c r="AIY404" s="1"/>
      <c r="AIZ404" s="1"/>
      <c r="AJA404" s="1"/>
      <c r="AJB404" s="1"/>
      <c r="AJC404" s="1"/>
      <c r="AJD404" s="1"/>
      <c r="AJE404" s="1"/>
      <c r="AJF404" s="1"/>
      <c r="AJG404" s="1"/>
      <c r="AJH404" s="1"/>
      <c r="AJI404" s="1"/>
      <c r="AJJ404" s="1"/>
      <c r="AJK404" s="1"/>
      <c r="AJL404" s="1"/>
      <c r="AJM404" s="1"/>
      <c r="AJN404" s="1"/>
      <c r="AJO404" s="1"/>
      <c r="AJP404" s="1"/>
      <c r="AJQ404" s="1"/>
      <c r="AJR404" s="1"/>
      <c r="AJS404" s="1"/>
      <c r="AJT404" s="1"/>
      <c r="AJU404" s="1"/>
      <c r="AJV404" s="1"/>
      <c r="AJW404" s="1"/>
      <c r="AJX404" s="1"/>
      <c r="AJY404" s="1"/>
      <c r="AJZ404" s="1"/>
      <c r="AKA404" s="1"/>
      <c r="AKB404" s="1"/>
      <c r="AKC404" s="1"/>
      <c r="AKD404" s="1"/>
      <c r="AKE404" s="1"/>
      <c r="AKF404" s="1"/>
      <c r="AKG404" s="1"/>
      <c r="AKH404" s="1"/>
      <c r="AKI404" s="1"/>
      <c r="AKJ404" s="1"/>
      <c r="AKK404" s="1"/>
      <c r="AKL404" s="1"/>
      <c r="AKM404" s="1"/>
      <c r="AKN404" s="1"/>
      <c r="AKO404" s="1"/>
      <c r="AKP404" s="1"/>
      <c r="AKQ404" s="1"/>
      <c r="AKR404" s="1"/>
      <c r="AKS404" s="1"/>
      <c r="AKT404" s="1"/>
      <c r="AKU404" s="1"/>
      <c r="AKV404" s="1"/>
      <c r="AKW404" s="1"/>
      <c r="AKX404" s="1"/>
      <c r="AKY404" s="1"/>
      <c r="AKZ404" s="1"/>
      <c r="ALA404" s="1"/>
      <c r="ALB404" s="1"/>
      <c r="ALC404" s="1"/>
      <c r="ALD404" s="1"/>
      <c r="ALE404" s="1"/>
      <c r="ALF404" s="1"/>
      <c r="ALG404" s="1"/>
      <c r="ALH404" s="1"/>
      <c r="ALI404" s="1"/>
      <c r="ALJ404" s="1"/>
      <c r="ALK404" s="1"/>
      <c r="ALL404" s="1"/>
      <c r="ALM404" s="1"/>
      <c r="ALN404" s="1"/>
      <c r="ALO404" s="1"/>
      <c r="ALP404" s="1"/>
      <c r="ALQ404" s="1"/>
      <c r="ALR404" s="1"/>
      <c r="ALS404" s="1"/>
      <c r="ALT404" s="1"/>
      <c r="ALU404" s="1"/>
      <c r="ALV404" s="1"/>
      <c r="ALW404" s="1"/>
      <c r="ALX404" s="1"/>
      <c r="ALY404" s="1"/>
      <c r="ALZ404" s="1"/>
      <c r="AMA404" s="1"/>
      <c r="AMB404" s="1"/>
      <c r="AMC404" s="1"/>
      <c r="AMD404" s="1"/>
      <c r="AME404" s="1"/>
      <c r="AMF404" s="1"/>
      <c r="AMG404" s="1"/>
      <c r="AMH404" s="1"/>
      <c r="AMI404" s="1"/>
      <c r="AMJ404" s="1"/>
      <c r="AMK404" s="1"/>
      <c r="AML404" s="1"/>
      <c r="AMM404" s="1"/>
      <c r="AMN404" s="1"/>
      <c r="AMO404" s="1"/>
      <c r="AMP404" s="1"/>
      <c r="AMQ404" s="1"/>
      <c r="AMR404" s="1"/>
      <c r="AMS404" s="1"/>
      <c r="AMT404" s="1"/>
      <c r="AMU404" s="1"/>
      <c r="AMV404" s="1"/>
      <c r="AMW404" s="1"/>
      <c r="AMX404" s="1"/>
      <c r="AMY404" s="1"/>
      <c r="AMZ404" s="1"/>
      <c r="ANA404" s="1"/>
      <c r="ANB404" s="1"/>
      <c r="ANC404" s="1"/>
      <c r="AND404" s="1"/>
      <c r="ANE404" s="1"/>
      <c r="ANF404" s="1"/>
      <c r="ANG404" s="1"/>
      <c r="ANH404" s="1"/>
      <c r="ANI404" s="1"/>
      <c r="ANJ404" s="1"/>
      <c r="ANK404" s="1"/>
      <c r="ANL404" s="1"/>
      <c r="ANM404" s="1"/>
      <c r="ANN404" s="1"/>
      <c r="ANO404" s="1"/>
      <c r="ANP404" s="1"/>
      <c r="ANQ404" s="1"/>
      <c r="ANR404" s="1"/>
      <c r="ANS404" s="1"/>
      <c r="ANT404" s="1"/>
      <c r="ANU404" s="1"/>
      <c r="ANV404" s="1"/>
      <c r="ANW404" s="1"/>
      <c r="ANX404" s="1"/>
      <c r="ANY404" s="1"/>
      <c r="ANZ404" s="1"/>
      <c r="AOA404" s="1"/>
      <c r="AOB404" s="1"/>
      <c r="AOC404" s="1"/>
      <c r="AOD404" s="1"/>
      <c r="AOE404" s="1"/>
      <c r="AOF404" s="1"/>
      <c r="AOG404" s="1"/>
      <c r="AOH404" s="1"/>
      <c r="AOI404" s="1"/>
      <c r="AOJ404" s="1"/>
      <c r="AOK404" s="1"/>
      <c r="AOL404" s="1"/>
      <c r="AOM404" s="1"/>
      <c r="AON404" s="1"/>
      <c r="AOO404" s="1"/>
      <c r="AOP404" s="1"/>
      <c r="AOQ404" s="1"/>
      <c r="AOR404" s="1"/>
      <c r="AOS404" s="1"/>
      <c r="AOT404" s="1"/>
      <c r="AOU404" s="1"/>
      <c r="AOV404" s="1"/>
      <c r="AOW404" s="1"/>
      <c r="AOX404" s="1"/>
      <c r="AOY404" s="1"/>
      <c r="AOZ404" s="1"/>
      <c r="APA404" s="1"/>
      <c r="APB404" s="1"/>
      <c r="APC404" s="1"/>
      <c r="APD404" s="1"/>
      <c r="APE404" s="1"/>
      <c r="APF404" s="1"/>
      <c r="APG404" s="1"/>
      <c r="APH404" s="1"/>
      <c r="API404" s="1"/>
      <c r="APJ404" s="1"/>
      <c r="APK404" s="1"/>
      <c r="APL404" s="1"/>
      <c r="APM404" s="1"/>
      <c r="APN404" s="1"/>
      <c r="APO404" s="1"/>
      <c r="APP404" s="1"/>
      <c r="APQ404" s="1"/>
      <c r="APR404" s="1"/>
      <c r="APS404" s="1"/>
      <c r="APT404" s="1"/>
      <c r="APU404" s="1"/>
      <c r="APV404" s="1"/>
      <c r="APW404" s="1"/>
      <c r="APX404" s="1"/>
      <c r="APY404" s="1"/>
      <c r="APZ404" s="1"/>
      <c r="AQA404" s="1"/>
      <c r="AQB404" s="1"/>
      <c r="AQC404" s="1"/>
      <c r="AQD404" s="1"/>
      <c r="AQE404" s="1"/>
      <c r="AQF404" s="1"/>
      <c r="AQG404" s="1"/>
      <c r="AQH404" s="1"/>
      <c r="AQI404" s="1"/>
      <c r="AQJ404" s="1"/>
      <c r="AQK404" s="1"/>
      <c r="AQL404" s="1"/>
      <c r="AQM404" s="1"/>
      <c r="AQN404" s="1"/>
      <c r="AQO404" s="1"/>
      <c r="AQP404" s="1"/>
      <c r="AQQ404" s="1"/>
      <c r="AQR404" s="1"/>
      <c r="AQS404" s="1"/>
      <c r="AQT404" s="1"/>
      <c r="AQU404" s="1"/>
      <c r="AQV404" s="1"/>
      <c r="AQW404" s="1"/>
      <c r="AQX404" s="1"/>
      <c r="AQY404" s="1"/>
      <c r="AQZ404" s="1"/>
      <c r="ARA404" s="1"/>
      <c r="ARB404" s="1"/>
      <c r="ARC404" s="1"/>
      <c r="ARD404" s="1"/>
      <c r="ARE404" s="1"/>
      <c r="ARF404" s="1"/>
      <c r="ARG404" s="1"/>
      <c r="ARH404" s="1"/>
      <c r="ARI404" s="1"/>
      <c r="ARJ404" s="1"/>
      <c r="ARK404" s="1"/>
      <c r="ARL404" s="1"/>
      <c r="ARM404" s="1"/>
      <c r="ARN404" s="1"/>
      <c r="ARO404" s="1"/>
      <c r="ARP404" s="1"/>
      <c r="ARQ404" s="1"/>
      <c r="ARR404" s="1"/>
      <c r="ARS404" s="1"/>
      <c r="ART404" s="1"/>
      <c r="ARU404" s="1"/>
      <c r="ARV404" s="1"/>
      <c r="ARW404" s="1"/>
      <c r="ARX404" s="1"/>
      <c r="ARY404" s="1"/>
      <c r="ARZ404" s="1"/>
      <c r="ASA404" s="1"/>
      <c r="ASB404" s="1"/>
      <c r="ASC404" s="1"/>
      <c r="ASD404" s="1"/>
      <c r="ASE404" s="1"/>
      <c r="ASF404" s="1"/>
      <c r="ASG404" s="1"/>
      <c r="ASH404" s="1"/>
      <c r="ASI404" s="1"/>
      <c r="ASJ404" s="1"/>
      <c r="ASK404" s="1"/>
      <c r="ASL404" s="1"/>
      <c r="ASM404" s="1"/>
      <c r="ASN404" s="1"/>
      <c r="ASO404" s="1"/>
      <c r="ASP404" s="1"/>
      <c r="ASQ404" s="1"/>
      <c r="ASR404" s="1"/>
      <c r="ASS404" s="1"/>
      <c r="AST404" s="1"/>
      <c r="ASU404" s="1"/>
      <c r="ASV404" s="1"/>
      <c r="ASW404" s="1"/>
      <c r="ASX404" s="1"/>
      <c r="ASY404" s="1"/>
      <c r="ASZ404" s="1"/>
      <c r="ATA404" s="1"/>
      <c r="ATB404" s="1"/>
      <c r="ATC404" s="1"/>
      <c r="ATD404" s="1"/>
      <c r="ATE404" s="1"/>
      <c r="ATF404" s="1"/>
      <c r="ATG404" s="1"/>
      <c r="ATH404" s="1"/>
      <c r="ATI404" s="1"/>
      <c r="ATJ404" s="1"/>
      <c r="ATK404" s="1"/>
      <c r="ATL404" s="1"/>
      <c r="ATM404" s="1"/>
      <c r="ATN404" s="1"/>
      <c r="ATO404" s="1"/>
      <c r="ATP404" s="1"/>
      <c r="ATQ404" s="1"/>
      <c r="ATR404" s="1"/>
      <c r="ATS404" s="1"/>
      <c r="ATT404" s="1"/>
      <c r="ATU404" s="1"/>
      <c r="ATV404" s="1"/>
      <c r="ATW404" s="1"/>
      <c r="ATX404" s="1"/>
      <c r="ATY404" s="1"/>
      <c r="ATZ404" s="1"/>
      <c r="AUA404" s="1"/>
      <c r="AUB404" s="1"/>
      <c r="AUC404" s="1"/>
      <c r="AUD404" s="1"/>
      <c r="AUE404" s="1"/>
      <c r="AUF404" s="1"/>
      <c r="AUG404" s="1"/>
      <c r="AUH404" s="1"/>
      <c r="AUI404" s="1"/>
      <c r="AUJ404" s="1"/>
      <c r="AUK404" s="1"/>
      <c r="AUL404" s="1"/>
      <c r="AUM404" s="1"/>
      <c r="AUN404" s="1"/>
      <c r="AUO404" s="1"/>
      <c r="AUP404" s="1"/>
      <c r="AUQ404" s="1"/>
      <c r="AUR404" s="1"/>
      <c r="AUS404" s="1"/>
      <c r="AUT404" s="1"/>
      <c r="AUU404" s="1"/>
      <c r="AUV404" s="1"/>
      <c r="AUW404" s="1"/>
      <c r="AUX404" s="1"/>
      <c r="AUY404" s="1"/>
      <c r="AUZ404" s="1"/>
      <c r="AVA404" s="1"/>
      <c r="AVB404" s="1"/>
      <c r="AVC404" s="1"/>
      <c r="AVD404" s="1"/>
      <c r="AVE404" s="1"/>
      <c r="AVF404" s="1"/>
      <c r="AVG404" s="1"/>
      <c r="AVH404" s="1"/>
      <c r="AVI404" s="1"/>
      <c r="AVJ404" s="1"/>
      <c r="AVK404" s="1"/>
      <c r="AVL404" s="1"/>
      <c r="AVM404" s="1"/>
      <c r="AVN404" s="1"/>
      <c r="AVO404" s="1"/>
      <c r="AVP404" s="1"/>
      <c r="AVQ404" s="1"/>
      <c r="AVR404" s="1"/>
      <c r="AVS404" s="1"/>
      <c r="AVT404" s="1"/>
      <c r="AVU404" s="1"/>
      <c r="AVV404" s="1"/>
      <c r="AVW404" s="1"/>
      <c r="AVX404" s="1"/>
      <c r="AVY404" s="1"/>
      <c r="AVZ404" s="1"/>
      <c r="AWA404" s="1"/>
      <c r="AWB404" s="1"/>
      <c r="AWC404" s="1"/>
      <c r="AWD404" s="1"/>
      <c r="AWE404" s="1"/>
      <c r="AWF404" s="1"/>
      <c r="AWG404" s="1"/>
      <c r="AWH404" s="1"/>
      <c r="AWI404" s="1"/>
      <c r="AWJ404" s="1"/>
      <c r="AWK404" s="1"/>
      <c r="AWL404" s="1"/>
      <c r="AWM404" s="1"/>
      <c r="AWN404" s="1"/>
      <c r="AWO404" s="1"/>
      <c r="AWP404" s="1"/>
      <c r="AWQ404" s="1"/>
      <c r="AWR404" s="1"/>
      <c r="AWS404" s="1"/>
      <c r="AWT404" s="1"/>
      <c r="AWU404" s="1"/>
      <c r="AWV404" s="1"/>
      <c r="AWW404" s="1"/>
      <c r="AWX404" s="1"/>
      <c r="AWY404" s="1"/>
      <c r="AWZ404" s="1"/>
      <c r="AXA404" s="1"/>
      <c r="AXB404" s="1"/>
      <c r="AXC404" s="1"/>
      <c r="AXD404" s="1"/>
      <c r="AXE404" s="1"/>
      <c r="AXF404" s="1"/>
      <c r="AXG404" s="1"/>
      <c r="AXH404" s="1"/>
      <c r="AXI404" s="1"/>
      <c r="AXJ404" s="1"/>
      <c r="AXK404" s="1"/>
      <c r="AXL404" s="1"/>
      <c r="AXM404" s="1"/>
      <c r="AXN404" s="1"/>
      <c r="AXO404" s="1"/>
      <c r="AXP404" s="1"/>
      <c r="AXQ404" s="1"/>
      <c r="AXR404" s="1"/>
      <c r="AXS404" s="1"/>
      <c r="AXT404" s="1"/>
      <c r="AXU404" s="1"/>
      <c r="AXV404" s="1"/>
      <c r="AXW404" s="1"/>
      <c r="AXX404" s="1"/>
      <c r="AXY404" s="1"/>
      <c r="AXZ404" s="1"/>
      <c r="AYA404" s="1"/>
      <c r="AYB404" s="1"/>
      <c r="AYC404" s="1"/>
      <c r="AYD404" s="1"/>
      <c r="AYE404" s="1"/>
      <c r="AYF404" s="1"/>
      <c r="AYG404" s="1"/>
      <c r="AYH404" s="1"/>
      <c r="AYI404" s="1"/>
      <c r="AYJ404" s="1"/>
      <c r="AYK404" s="1"/>
      <c r="AYL404" s="1"/>
      <c r="AYM404" s="1"/>
      <c r="AYN404" s="1"/>
      <c r="AYO404" s="1"/>
      <c r="AYP404" s="1"/>
      <c r="AYQ404" s="1"/>
      <c r="AYR404" s="1"/>
      <c r="AYS404" s="1"/>
      <c r="AYT404" s="1"/>
      <c r="AYU404" s="1"/>
      <c r="AYV404" s="1"/>
      <c r="AYW404" s="1"/>
      <c r="AYX404" s="1"/>
      <c r="AYY404" s="1"/>
      <c r="AYZ404" s="1"/>
      <c r="AZA404" s="1"/>
      <c r="AZB404" s="1"/>
      <c r="AZC404" s="1"/>
      <c r="AZD404" s="1"/>
      <c r="AZE404" s="1"/>
      <c r="AZF404" s="1"/>
      <c r="AZG404" s="1"/>
      <c r="AZH404" s="1"/>
      <c r="AZI404" s="1"/>
      <c r="AZJ404" s="1"/>
      <c r="AZK404" s="1"/>
      <c r="AZL404" s="1"/>
      <c r="AZM404" s="1"/>
      <c r="AZN404" s="1"/>
      <c r="AZO404" s="1"/>
      <c r="AZP404" s="1"/>
      <c r="AZQ404" s="1"/>
      <c r="AZR404" s="1"/>
      <c r="AZS404" s="1"/>
      <c r="AZT404" s="1"/>
      <c r="AZU404" s="1"/>
      <c r="AZV404" s="1"/>
      <c r="AZW404" s="1"/>
      <c r="AZX404" s="1"/>
      <c r="AZY404" s="1"/>
      <c r="AZZ404" s="1"/>
      <c r="BAA404" s="1"/>
      <c r="BAB404" s="1"/>
      <c r="BAC404" s="1"/>
      <c r="BAD404" s="1"/>
      <c r="BAE404" s="1"/>
      <c r="BAF404" s="1"/>
      <c r="BAG404" s="1"/>
      <c r="BAH404" s="1"/>
      <c r="BAI404" s="1"/>
      <c r="BAJ404" s="1"/>
      <c r="BAK404" s="1"/>
      <c r="BAL404" s="1"/>
      <c r="BAM404" s="1"/>
      <c r="BAN404" s="1"/>
      <c r="BAO404" s="1"/>
      <c r="BAP404" s="1"/>
      <c r="BAQ404" s="1"/>
      <c r="BAR404" s="1"/>
      <c r="BAS404" s="1"/>
      <c r="BAT404" s="1"/>
      <c r="BAU404" s="1"/>
      <c r="BAV404" s="1"/>
      <c r="BAW404" s="1"/>
      <c r="BAX404" s="1"/>
      <c r="BAY404" s="1"/>
      <c r="BAZ404" s="1"/>
      <c r="BBA404" s="1"/>
      <c r="BBB404" s="1"/>
      <c r="BBC404" s="1"/>
      <c r="BBD404" s="1"/>
      <c r="BBE404" s="1"/>
      <c r="BBF404" s="1"/>
      <c r="BBG404" s="1"/>
      <c r="BBH404" s="1"/>
      <c r="BBI404" s="1"/>
      <c r="BBJ404" s="1"/>
      <c r="BBK404" s="1"/>
      <c r="BBL404" s="1"/>
      <c r="BBM404" s="1"/>
      <c r="BBN404" s="1"/>
      <c r="BBO404" s="1"/>
      <c r="BBP404" s="1"/>
      <c r="BBQ404" s="1"/>
      <c r="BBR404" s="1"/>
      <c r="BBS404" s="1"/>
      <c r="BBT404" s="1"/>
      <c r="BBU404" s="1"/>
      <c r="BBV404" s="1"/>
      <c r="BBW404" s="1"/>
      <c r="BBX404" s="1"/>
      <c r="BBY404" s="1"/>
      <c r="BBZ404" s="1"/>
      <c r="BCA404" s="1"/>
      <c r="BCB404" s="1"/>
      <c r="BCC404" s="1"/>
      <c r="BCD404" s="1"/>
      <c r="BCE404" s="1"/>
      <c r="BCF404" s="1"/>
      <c r="BCG404" s="1"/>
      <c r="BCH404" s="1"/>
      <c r="BCI404" s="1"/>
      <c r="BCJ404" s="1"/>
      <c r="BCK404" s="1"/>
      <c r="BCL404" s="1"/>
      <c r="BCM404" s="1"/>
      <c r="BCN404" s="1"/>
      <c r="BCO404" s="1"/>
      <c r="BCP404" s="1"/>
      <c r="BCQ404" s="1"/>
      <c r="BCR404" s="1"/>
      <c r="BCS404" s="1"/>
      <c r="BCT404" s="1"/>
      <c r="BCU404" s="1"/>
      <c r="BCV404" s="1"/>
      <c r="BCW404" s="1"/>
      <c r="BCX404" s="1"/>
      <c r="BCY404" s="1"/>
      <c r="BCZ404" s="1"/>
      <c r="BDA404" s="1"/>
      <c r="BDB404" s="1"/>
      <c r="BDC404" s="1"/>
      <c r="BDD404" s="1"/>
      <c r="BDE404" s="1"/>
      <c r="BDF404" s="1"/>
      <c r="BDG404" s="1"/>
      <c r="BDH404" s="1"/>
      <c r="BDI404" s="1"/>
      <c r="BDJ404" s="1"/>
      <c r="BDK404" s="1"/>
      <c r="BDL404" s="1"/>
    </row>
    <row r="405" spans="1:1468" s="10" customFormat="1" x14ac:dyDescent="0.2">
      <c r="B405" s="10" t="s">
        <v>174</v>
      </c>
      <c r="D405" s="10">
        <v>410520</v>
      </c>
      <c r="E405" s="2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  <c r="KH405" s="1"/>
      <c r="KI405" s="1"/>
      <c r="KJ405" s="1"/>
      <c r="KK405" s="1"/>
      <c r="KL405" s="1"/>
      <c r="KM405" s="1"/>
      <c r="KN405" s="1"/>
      <c r="KO405" s="1"/>
      <c r="KP405" s="1"/>
      <c r="KQ405" s="1"/>
      <c r="KR405" s="1"/>
      <c r="KS405" s="1"/>
      <c r="KT405" s="1"/>
      <c r="KU405" s="1"/>
      <c r="KV405" s="1"/>
      <c r="KW405" s="1"/>
      <c r="KX405" s="1"/>
      <c r="KY405" s="1"/>
      <c r="KZ405" s="1"/>
      <c r="LA405" s="1"/>
      <c r="LB405" s="1"/>
      <c r="LC405" s="1"/>
      <c r="LD405" s="1"/>
      <c r="LE405" s="1"/>
      <c r="LF405" s="1"/>
      <c r="LG405" s="1"/>
      <c r="LH405" s="1"/>
      <c r="LI405" s="1"/>
      <c r="LJ405" s="1"/>
      <c r="LK405" s="1"/>
      <c r="LL405" s="1"/>
      <c r="LM405" s="1"/>
      <c r="LN405" s="1"/>
      <c r="LO405" s="1"/>
      <c r="LP405" s="1"/>
      <c r="LQ405" s="1"/>
      <c r="LR405" s="1"/>
      <c r="LS405" s="1"/>
      <c r="LT405" s="1"/>
      <c r="LU405" s="1"/>
      <c r="LV405" s="1"/>
      <c r="LW405" s="1"/>
      <c r="LX405" s="1"/>
      <c r="LY405" s="1"/>
      <c r="LZ405" s="1"/>
      <c r="MA405" s="1"/>
      <c r="MB405" s="1"/>
      <c r="MC405" s="1"/>
      <c r="MD405" s="1"/>
      <c r="ME405" s="1"/>
      <c r="MF405" s="1"/>
      <c r="MG405" s="1"/>
      <c r="MH405" s="1"/>
      <c r="MI405" s="1"/>
      <c r="MJ405" s="1"/>
      <c r="MK405" s="1"/>
      <c r="ML405" s="1"/>
      <c r="MM405" s="1"/>
      <c r="MN405" s="1"/>
      <c r="MO405" s="1"/>
      <c r="MP405" s="1"/>
      <c r="MQ405" s="1"/>
      <c r="MR405" s="1"/>
      <c r="MS405" s="1"/>
      <c r="MT405" s="1"/>
      <c r="MU405" s="1"/>
      <c r="MV405" s="1"/>
      <c r="MW405" s="1"/>
      <c r="MX405" s="1"/>
      <c r="MY405" s="1"/>
      <c r="MZ405" s="1"/>
      <c r="NA405" s="1"/>
      <c r="NB405" s="1"/>
      <c r="NC405" s="1"/>
      <c r="ND405" s="1"/>
      <c r="NE405" s="1"/>
      <c r="NF405" s="1"/>
      <c r="NG405" s="1"/>
      <c r="NH405" s="1"/>
      <c r="NI405" s="1"/>
      <c r="NJ405" s="1"/>
      <c r="NK405" s="1"/>
      <c r="NL405" s="1"/>
      <c r="NM405" s="1"/>
      <c r="NN405" s="1"/>
      <c r="NO405" s="1"/>
      <c r="NP405" s="1"/>
      <c r="NQ405" s="1"/>
      <c r="NR405" s="1"/>
      <c r="NS405" s="1"/>
      <c r="NT405" s="1"/>
      <c r="NU405" s="1"/>
      <c r="NV405" s="1"/>
      <c r="NW405" s="1"/>
      <c r="NX405" s="1"/>
      <c r="NY405" s="1"/>
      <c r="NZ405" s="1"/>
      <c r="OA405" s="1"/>
      <c r="OB405" s="1"/>
      <c r="OC405" s="1"/>
      <c r="OD405" s="1"/>
      <c r="OE405" s="1"/>
      <c r="OF405" s="1"/>
      <c r="OG405" s="1"/>
      <c r="OH405" s="1"/>
      <c r="OI405" s="1"/>
      <c r="OJ405" s="1"/>
      <c r="OK405" s="1"/>
      <c r="OL405" s="1"/>
      <c r="OM405" s="1"/>
      <c r="ON405" s="1"/>
      <c r="OO405" s="1"/>
      <c r="OP405" s="1"/>
      <c r="OQ405" s="1"/>
      <c r="OR405" s="1"/>
      <c r="OS405" s="1"/>
      <c r="OT405" s="1"/>
      <c r="OU405" s="1"/>
      <c r="OV405" s="1"/>
      <c r="OW405" s="1"/>
      <c r="OX405" s="1"/>
      <c r="OY405" s="1"/>
      <c r="OZ405" s="1"/>
      <c r="PA405" s="1"/>
      <c r="PB405" s="1"/>
      <c r="PC405" s="1"/>
      <c r="PD405" s="1"/>
      <c r="PE405" s="1"/>
      <c r="PF405" s="1"/>
      <c r="PG405" s="1"/>
      <c r="PH405" s="1"/>
      <c r="PI405" s="1"/>
      <c r="PJ405" s="1"/>
      <c r="PK405" s="1"/>
      <c r="PL405" s="1"/>
      <c r="PM405" s="1"/>
      <c r="PN405" s="1"/>
      <c r="PO405" s="1"/>
      <c r="PP405" s="1"/>
      <c r="PQ405" s="1"/>
      <c r="PR405" s="1"/>
      <c r="PS405" s="1"/>
      <c r="PT405" s="1"/>
      <c r="PU405" s="1"/>
      <c r="PV405" s="1"/>
      <c r="PW405" s="1"/>
      <c r="PX405" s="1"/>
      <c r="PY405" s="1"/>
      <c r="PZ405" s="1"/>
      <c r="QA405" s="1"/>
      <c r="QB405" s="1"/>
      <c r="QC405" s="1"/>
      <c r="QD405" s="1"/>
      <c r="QE405" s="1"/>
      <c r="QF405" s="1"/>
      <c r="QG405" s="1"/>
      <c r="QH405" s="1"/>
      <c r="QI405" s="1"/>
      <c r="QJ405" s="1"/>
      <c r="QK405" s="1"/>
      <c r="QL405" s="1"/>
      <c r="QM405" s="1"/>
      <c r="QN405" s="1"/>
      <c r="QO405" s="1"/>
      <c r="QP405" s="1"/>
      <c r="QQ405" s="1"/>
      <c r="QR405" s="1"/>
      <c r="QS405" s="1"/>
      <c r="QT405" s="1"/>
      <c r="QU405" s="1"/>
      <c r="QV405" s="1"/>
      <c r="QW405" s="1"/>
      <c r="QX405" s="1"/>
      <c r="QY405" s="1"/>
      <c r="QZ405" s="1"/>
      <c r="RA405" s="1"/>
      <c r="RB405" s="1"/>
      <c r="RC405" s="1"/>
      <c r="RD405" s="1"/>
      <c r="RE405" s="1"/>
      <c r="RF405" s="1"/>
      <c r="RG405" s="1"/>
      <c r="RH405" s="1"/>
      <c r="RI405" s="1"/>
      <c r="RJ405" s="1"/>
      <c r="RK405" s="1"/>
      <c r="RL405" s="1"/>
      <c r="RM405" s="1"/>
      <c r="RN405" s="1"/>
      <c r="RO405" s="1"/>
      <c r="RP405" s="1"/>
      <c r="RQ405" s="1"/>
      <c r="RR405" s="1"/>
      <c r="RS405" s="1"/>
      <c r="RT405" s="1"/>
      <c r="RU405" s="1"/>
      <c r="RV405" s="1"/>
      <c r="RW405" s="1"/>
      <c r="RX405" s="1"/>
      <c r="RY405" s="1"/>
      <c r="RZ405" s="1"/>
      <c r="SA405" s="1"/>
      <c r="SB405" s="1"/>
      <c r="SC405" s="1"/>
      <c r="SD405" s="1"/>
      <c r="SE405" s="1"/>
      <c r="SF405" s="1"/>
      <c r="SG405" s="1"/>
      <c r="SH405" s="1"/>
      <c r="SI405" s="1"/>
      <c r="SJ405" s="1"/>
      <c r="SK405" s="1"/>
      <c r="SL405" s="1"/>
      <c r="SM405" s="1"/>
      <c r="SN405" s="1"/>
      <c r="SO405" s="1"/>
      <c r="SP405" s="1"/>
      <c r="SQ405" s="1"/>
      <c r="SR405" s="1"/>
      <c r="SS405" s="1"/>
      <c r="ST405" s="1"/>
      <c r="SU405" s="1"/>
      <c r="SV405" s="1"/>
      <c r="SW405" s="1"/>
      <c r="SX405" s="1"/>
      <c r="SY405" s="1"/>
      <c r="SZ405" s="1"/>
      <c r="TA405" s="1"/>
      <c r="TB405" s="1"/>
      <c r="TC405" s="1"/>
      <c r="TD405" s="1"/>
      <c r="TE405" s="1"/>
      <c r="TF405" s="1"/>
      <c r="TG405" s="1"/>
      <c r="TH405" s="1"/>
      <c r="TI405" s="1"/>
      <c r="TJ405" s="1"/>
      <c r="TK405" s="1"/>
      <c r="TL405" s="1"/>
      <c r="TM405" s="1"/>
      <c r="TN405" s="1"/>
      <c r="TO405" s="1"/>
      <c r="TP405" s="1"/>
      <c r="TQ405" s="1"/>
      <c r="TR405" s="1"/>
      <c r="TS405" s="1"/>
      <c r="TT405" s="1"/>
      <c r="TU405" s="1"/>
      <c r="TV405" s="1"/>
      <c r="TW405" s="1"/>
      <c r="TX405" s="1"/>
      <c r="TY405" s="1"/>
      <c r="TZ405" s="1"/>
      <c r="UA405" s="1"/>
      <c r="UB405" s="1"/>
      <c r="UC405" s="1"/>
      <c r="UD405" s="1"/>
      <c r="UE405" s="1"/>
      <c r="UF405" s="1"/>
      <c r="UG405" s="1"/>
      <c r="UH405" s="1"/>
      <c r="UI405" s="1"/>
      <c r="UJ405" s="1"/>
      <c r="UK405" s="1"/>
      <c r="UL405" s="1"/>
      <c r="UM405" s="1"/>
      <c r="UN405" s="1"/>
      <c r="UO405" s="1"/>
      <c r="UP405" s="1"/>
      <c r="UQ405" s="1"/>
      <c r="UR405" s="1"/>
      <c r="US405" s="1"/>
      <c r="UT405" s="1"/>
      <c r="UU405" s="1"/>
      <c r="UV405" s="1"/>
      <c r="UW405" s="1"/>
      <c r="UX405" s="1"/>
      <c r="UY405" s="1"/>
      <c r="UZ405" s="1"/>
      <c r="VA405" s="1"/>
      <c r="VB405" s="1"/>
      <c r="VC405" s="1"/>
      <c r="VD405" s="1"/>
      <c r="VE405" s="1"/>
      <c r="VF405" s="1"/>
      <c r="VG405" s="1"/>
      <c r="VH405" s="1"/>
      <c r="VI405" s="1"/>
      <c r="VJ405" s="1"/>
      <c r="VK405" s="1"/>
      <c r="VL405" s="1"/>
      <c r="VM405" s="1"/>
      <c r="VN405" s="1"/>
      <c r="VO405" s="1"/>
      <c r="VP405" s="1"/>
      <c r="VQ405" s="1"/>
      <c r="VR405" s="1"/>
      <c r="VS405" s="1"/>
      <c r="VT405" s="1"/>
      <c r="VU405" s="1"/>
      <c r="VV405" s="1"/>
      <c r="VW405" s="1"/>
      <c r="VX405" s="1"/>
      <c r="VY405" s="1"/>
      <c r="VZ405" s="1"/>
      <c r="WA405" s="1"/>
      <c r="WB405" s="1"/>
      <c r="WC405" s="1"/>
      <c r="WD405" s="1"/>
      <c r="WE405" s="1"/>
      <c r="WF405" s="1"/>
      <c r="WG405" s="1"/>
      <c r="WH405" s="1"/>
      <c r="WI405" s="1"/>
      <c r="WJ405" s="1"/>
      <c r="WK405" s="1"/>
      <c r="WL405" s="1"/>
      <c r="WM405" s="1"/>
      <c r="WN405" s="1"/>
      <c r="WO405" s="1"/>
      <c r="WP405" s="1"/>
      <c r="WQ405" s="1"/>
      <c r="WR405" s="1"/>
      <c r="WS405" s="1"/>
      <c r="WT405" s="1"/>
      <c r="WU405" s="1"/>
      <c r="WV405" s="1"/>
      <c r="WW405" s="1"/>
      <c r="WX405" s="1"/>
      <c r="WY405" s="1"/>
      <c r="WZ405" s="1"/>
      <c r="XA405" s="1"/>
      <c r="XB405" s="1"/>
      <c r="XC405" s="1"/>
      <c r="XD405" s="1"/>
      <c r="XE405" s="1"/>
      <c r="XF405" s="1"/>
      <c r="XG405" s="1"/>
      <c r="XH405" s="1"/>
      <c r="XI405" s="1"/>
      <c r="XJ405" s="1"/>
      <c r="XK405" s="1"/>
      <c r="XL405" s="1"/>
      <c r="XM405" s="1"/>
      <c r="XN405" s="1"/>
      <c r="XO405" s="1"/>
      <c r="XP405" s="1"/>
      <c r="XQ405" s="1"/>
      <c r="XR405" s="1"/>
      <c r="XS405" s="1"/>
      <c r="XT405" s="1"/>
      <c r="XU405" s="1"/>
      <c r="XV405" s="1"/>
      <c r="XW405" s="1"/>
      <c r="XX405" s="1"/>
      <c r="XY405" s="1"/>
      <c r="XZ405" s="1"/>
      <c r="YA405" s="1"/>
      <c r="YB405" s="1"/>
      <c r="YC405" s="1"/>
      <c r="YD405" s="1"/>
      <c r="YE405" s="1"/>
      <c r="YF405" s="1"/>
      <c r="YG405" s="1"/>
      <c r="YH405" s="1"/>
      <c r="YI405" s="1"/>
      <c r="YJ405" s="1"/>
      <c r="YK405" s="1"/>
      <c r="YL405" s="1"/>
      <c r="YM405" s="1"/>
      <c r="YN405" s="1"/>
      <c r="YO405" s="1"/>
      <c r="YP405" s="1"/>
      <c r="YQ405" s="1"/>
      <c r="YR405" s="1"/>
      <c r="YS405" s="1"/>
      <c r="YT405" s="1"/>
      <c r="YU405" s="1"/>
      <c r="YV405" s="1"/>
      <c r="YW405" s="1"/>
      <c r="YX405" s="1"/>
      <c r="YY405" s="1"/>
      <c r="YZ405" s="1"/>
      <c r="ZA405" s="1"/>
      <c r="ZB405" s="1"/>
      <c r="ZC405" s="1"/>
      <c r="ZD405" s="1"/>
      <c r="ZE405" s="1"/>
      <c r="ZF405" s="1"/>
      <c r="ZG405" s="1"/>
      <c r="ZH405" s="1"/>
      <c r="ZI405" s="1"/>
      <c r="ZJ405" s="1"/>
      <c r="ZK405" s="1"/>
      <c r="ZL405" s="1"/>
      <c r="ZM405" s="1"/>
      <c r="ZN405" s="1"/>
      <c r="ZO405" s="1"/>
      <c r="ZP405" s="1"/>
      <c r="ZQ405" s="1"/>
      <c r="ZR405" s="1"/>
      <c r="ZS405" s="1"/>
      <c r="ZT405" s="1"/>
      <c r="ZU405" s="1"/>
      <c r="ZV405" s="1"/>
      <c r="ZW405" s="1"/>
      <c r="ZX405" s="1"/>
      <c r="ZY405" s="1"/>
      <c r="ZZ405" s="1"/>
      <c r="AAA405" s="1"/>
      <c r="AAB405" s="1"/>
      <c r="AAC405" s="1"/>
      <c r="AAD405" s="1"/>
      <c r="AAE405" s="1"/>
      <c r="AAF405" s="1"/>
      <c r="AAG405" s="1"/>
      <c r="AAH405" s="1"/>
      <c r="AAI405" s="1"/>
      <c r="AAJ405" s="1"/>
      <c r="AAK405" s="1"/>
      <c r="AAL405" s="1"/>
      <c r="AAM405" s="1"/>
      <c r="AAN405" s="1"/>
      <c r="AAO405" s="1"/>
      <c r="AAP405" s="1"/>
      <c r="AAQ405" s="1"/>
      <c r="AAR405" s="1"/>
      <c r="AAS405" s="1"/>
      <c r="AAT405" s="1"/>
      <c r="AAU405" s="1"/>
      <c r="AAV405" s="1"/>
      <c r="AAW405" s="1"/>
      <c r="AAX405" s="1"/>
      <c r="AAY405" s="1"/>
      <c r="AAZ405" s="1"/>
      <c r="ABA405" s="1"/>
      <c r="ABB405" s="1"/>
      <c r="ABC405" s="1"/>
      <c r="ABD405" s="1"/>
      <c r="ABE405" s="1"/>
      <c r="ABF405" s="1"/>
      <c r="ABG405" s="1"/>
      <c r="ABH405" s="1"/>
      <c r="ABI405" s="1"/>
      <c r="ABJ405" s="1"/>
      <c r="ABK405" s="1"/>
      <c r="ABL405" s="1"/>
      <c r="ABM405" s="1"/>
      <c r="ABN405" s="1"/>
      <c r="ABO405" s="1"/>
      <c r="ABP405" s="1"/>
      <c r="ABQ405" s="1"/>
      <c r="ABR405" s="1"/>
      <c r="ABS405" s="1"/>
      <c r="ABT405" s="1"/>
      <c r="ABU405" s="1"/>
      <c r="ABV405" s="1"/>
      <c r="ABW405" s="1"/>
      <c r="ABX405" s="1"/>
      <c r="ABY405" s="1"/>
      <c r="ABZ405" s="1"/>
      <c r="ACA405" s="1"/>
      <c r="ACB405" s="1"/>
      <c r="ACC405" s="1"/>
      <c r="ACD405" s="1"/>
      <c r="ACE405" s="1"/>
      <c r="ACF405" s="1"/>
      <c r="ACG405" s="1"/>
      <c r="ACH405" s="1"/>
      <c r="ACI405" s="1"/>
      <c r="ACJ405" s="1"/>
      <c r="ACK405" s="1"/>
      <c r="ACL405" s="1"/>
      <c r="ACM405" s="1"/>
      <c r="ACN405" s="1"/>
      <c r="ACO405" s="1"/>
      <c r="ACP405" s="1"/>
      <c r="ACQ405" s="1"/>
      <c r="ACR405" s="1"/>
      <c r="ACS405" s="1"/>
      <c r="ACT405" s="1"/>
      <c r="ACU405" s="1"/>
      <c r="ACV405" s="1"/>
      <c r="ACW405" s="1"/>
      <c r="ACX405" s="1"/>
      <c r="ACY405" s="1"/>
      <c r="ACZ405" s="1"/>
      <c r="ADA405" s="1"/>
      <c r="ADB405" s="1"/>
      <c r="ADC405" s="1"/>
      <c r="ADD405" s="1"/>
      <c r="ADE405" s="1"/>
      <c r="ADF405" s="1"/>
      <c r="ADG405" s="1"/>
      <c r="ADH405" s="1"/>
      <c r="ADI405" s="1"/>
      <c r="ADJ405" s="1"/>
      <c r="ADK405" s="1"/>
      <c r="ADL405" s="1"/>
      <c r="ADM405" s="1"/>
      <c r="ADN405" s="1"/>
      <c r="ADO405" s="1"/>
      <c r="ADP405" s="1"/>
      <c r="ADQ405" s="1"/>
      <c r="ADR405" s="1"/>
      <c r="ADS405" s="1"/>
      <c r="ADT405" s="1"/>
      <c r="ADU405" s="1"/>
      <c r="ADV405" s="1"/>
      <c r="ADW405" s="1"/>
      <c r="ADX405" s="1"/>
      <c r="ADY405" s="1"/>
      <c r="ADZ405" s="1"/>
      <c r="AEA405" s="1"/>
      <c r="AEB405" s="1"/>
      <c r="AEC405" s="1"/>
      <c r="AED405" s="1"/>
      <c r="AEE405" s="1"/>
      <c r="AEF405" s="1"/>
      <c r="AEG405" s="1"/>
      <c r="AEH405" s="1"/>
      <c r="AEI405" s="1"/>
      <c r="AEJ405" s="1"/>
      <c r="AEK405" s="1"/>
      <c r="AEL405" s="1"/>
      <c r="AEM405" s="1"/>
      <c r="AEN405" s="1"/>
      <c r="AEO405" s="1"/>
      <c r="AEP405" s="1"/>
      <c r="AEQ405" s="1"/>
      <c r="AER405" s="1"/>
      <c r="AES405" s="1"/>
      <c r="AET405" s="1"/>
      <c r="AEU405" s="1"/>
      <c r="AEV405" s="1"/>
      <c r="AEW405" s="1"/>
      <c r="AEX405" s="1"/>
      <c r="AEY405" s="1"/>
      <c r="AEZ405" s="1"/>
      <c r="AFA405" s="1"/>
      <c r="AFB405" s="1"/>
      <c r="AFC405" s="1"/>
      <c r="AFD405" s="1"/>
      <c r="AFE405" s="1"/>
      <c r="AFF405" s="1"/>
      <c r="AFG405" s="1"/>
      <c r="AFH405" s="1"/>
      <c r="AFI405" s="1"/>
      <c r="AFJ405" s="1"/>
      <c r="AFK405" s="1"/>
      <c r="AFL405" s="1"/>
      <c r="AFM405" s="1"/>
      <c r="AFN405" s="1"/>
      <c r="AFO405" s="1"/>
      <c r="AFP405" s="1"/>
      <c r="AFQ405" s="1"/>
      <c r="AFR405" s="1"/>
      <c r="AFS405" s="1"/>
      <c r="AFT405" s="1"/>
      <c r="AFU405" s="1"/>
      <c r="AFV405" s="1"/>
      <c r="AFW405" s="1"/>
      <c r="AFX405" s="1"/>
      <c r="AFY405" s="1"/>
      <c r="AFZ405" s="1"/>
      <c r="AGA405" s="1"/>
      <c r="AGB405" s="1"/>
      <c r="AGC405" s="1"/>
      <c r="AGD405" s="1"/>
      <c r="AGE405" s="1"/>
      <c r="AGF405" s="1"/>
      <c r="AGG405" s="1"/>
      <c r="AGH405" s="1"/>
      <c r="AGI405" s="1"/>
      <c r="AGJ405" s="1"/>
      <c r="AGK405" s="1"/>
      <c r="AGL405" s="1"/>
      <c r="AGM405" s="1"/>
      <c r="AGN405" s="1"/>
      <c r="AGO405" s="1"/>
      <c r="AGP405" s="1"/>
      <c r="AGQ405" s="1"/>
      <c r="AGR405" s="1"/>
      <c r="AGS405" s="1"/>
      <c r="AGT405" s="1"/>
      <c r="AGU405" s="1"/>
      <c r="AGV405" s="1"/>
      <c r="AGW405" s="1"/>
      <c r="AGX405" s="1"/>
      <c r="AGY405" s="1"/>
      <c r="AGZ405" s="1"/>
      <c r="AHA405" s="1"/>
      <c r="AHB405" s="1"/>
      <c r="AHC405" s="1"/>
      <c r="AHD405" s="1"/>
      <c r="AHE405" s="1"/>
      <c r="AHF405" s="1"/>
      <c r="AHG405" s="1"/>
      <c r="AHH405" s="1"/>
      <c r="AHI405" s="1"/>
      <c r="AHJ405" s="1"/>
      <c r="AHK405" s="1"/>
      <c r="AHL405" s="1"/>
      <c r="AHM405" s="1"/>
      <c r="AHN405" s="1"/>
      <c r="AHO405" s="1"/>
      <c r="AHP405" s="1"/>
      <c r="AHQ405" s="1"/>
      <c r="AHR405" s="1"/>
      <c r="AHS405" s="1"/>
      <c r="AHT405" s="1"/>
      <c r="AHU405" s="1"/>
      <c r="AHV405" s="1"/>
      <c r="AHW405" s="1"/>
      <c r="AHX405" s="1"/>
      <c r="AHY405" s="1"/>
      <c r="AHZ405" s="1"/>
      <c r="AIA405" s="1"/>
      <c r="AIB405" s="1"/>
      <c r="AIC405" s="1"/>
      <c r="AID405" s="1"/>
      <c r="AIE405" s="1"/>
      <c r="AIF405" s="1"/>
      <c r="AIG405" s="1"/>
      <c r="AIH405" s="1"/>
      <c r="AII405" s="1"/>
      <c r="AIJ405" s="1"/>
      <c r="AIK405" s="1"/>
      <c r="AIL405" s="1"/>
      <c r="AIM405" s="1"/>
      <c r="AIN405" s="1"/>
      <c r="AIO405" s="1"/>
      <c r="AIP405" s="1"/>
      <c r="AIQ405" s="1"/>
      <c r="AIR405" s="1"/>
      <c r="AIS405" s="1"/>
      <c r="AIT405" s="1"/>
      <c r="AIU405" s="1"/>
      <c r="AIV405" s="1"/>
      <c r="AIW405" s="1"/>
      <c r="AIX405" s="1"/>
      <c r="AIY405" s="1"/>
      <c r="AIZ405" s="1"/>
      <c r="AJA405" s="1"/>
      <c r="AJB405" s="1"/>
      <c r="AJC405" s="1"/>
      <c r="AJD405" s="1"/>
      <c r="AJE405" s="1"/>
      <c r="AJF405" s="1"/>
      <c r="AJG405" s="1"/>
      <c r="AJH405" s="1"/>
      <c r="AJI405" s="1"/>
      <c r="AJJ405" s="1"/>
      <c r="AJK405" s="1"/>
      <c r="AJL405" s="1"/>
      <c r="AJM405" s="1"/>
      <c r="AJN405" s="1"/>
      <c r="AJO405" s="1"/>
      <c r="AJP405" s="1"/>
      <c r="AJQ405" s="1"/>
      <c r="AJR405" s="1"/>
      <c r="AJS405" s="1"/>
      <c r="AJT405" s="1"/>
      <c r="AJU405" s="1"/>
      <c r="AJV405" s="1"/>
      <c r="AJW405" s="1"/>
      <c r="AJX405" s="1"/>
      <c r="AJY405" s="1"/>
      <c r="AJZ405" s="1"/>
      <c r="AKA405" s="1"/>
      <c r="AKB405" s="1"/>
      <c r="AKC405" s="1"/>
      <c r="AKD405" s="1"/>
      <c r="AKE405" s="1"/>
      <c r="AKF405" s="1"/>
      <c r="AKG405" s="1"/>
      <c r="AKH405" s="1"/>
      <c r="AKI405" s="1"/>
      <c r="AKJ405" s="1"/>
      <c r="AKK405" s="1"/>
      <c r="AKL405" s="1"/>
      <c r="AKM405" s="1"/>
      <c r="AKN405" s="1"/>
      <c r="AKO405" s="1"/>
      <c r="AKP405" s="1"/>
      <c r="AKQ405" s="1"/>
      <c r="AKR405" s="1"/>
      <c r="AKS405" s="1"/>
      <c r="AKT405" s="1"/>
      <c r="AKU405" s="1"/>
      <c r="AKV405" s="1"/>
      <c r="AKW405" s="1"/>
      <c r="AKX405" s="1"/>
      <c r="AKY405" s="1"/>
      <c r="AKZ405" s="1"/>
      <c r="ALA405" s="1"/>
      <c r="ALB405" s="1"/>
      <c r="ALC405" s="1"/>
      <c r="ALD405" s="1"/>
      <c r="ALE405" s="1"/>
      <c r="ALF405" s="1"/>
      <c r="ALG405" s="1"/>
      <c r="ALH405" s="1"/>
      <c r="ALI405" s="1"/>
      <c r="ALJ405" s="1"/>
      <c r="ALK405" s="1"/>
      <c r="ALL405" s="1"/>
      <c r="ALM405" s="1"/>
      <c r="ALN405" s="1"/>
      <c r="ALO405" s="1"/>
      <c r="ALP405" s="1"/>
      <c r="ALQ405" s="1"/>
      <c r="ALR405" s="1"/>
      <c r="ALS405" s="1"/>
      <c r="ALT405" s="1"/>
      <c r="ALU405" s="1"/>
      <c r="ALV405" s="1"/>
      <c r="ALW405" s="1"/>
      <c r="ALX405" s="1"/>
      <c r="ALY405" s="1"/>
      <c r="ALZ405" s="1"/>
      <c r="AMA405" s="1"/>
      <c r="AMB405" s="1"/>
      <c r="AMC405" s="1"/>
      <c r="AMD405" s="1"/>
      <c r="AME405" s="1"/>
      <c r="AMF405" s="1"/>
      <c r="AMG405" s="1"/>
      <c r="AMH405" s="1"/>
      <c r="AMI405" s="1"/>
      <c r="AMJ405" s="1"/>
      <c r="AMK405" s="1"/>
      <c r="AML405" s="1"/>
      <c r="AMM405" s="1"/>
      <c r="AMN405" s="1"/>
      <c r="AMO405" s="1"/>
      <c r="AMP405" s="1"/>
      <c r="AMQ405" s="1"/>
      <c r="AMR405" s="1"/>
      <c r="AMS405" s="1"/>
      <c r="AMT405" s="1"/>
      <c r="AMU405" s="1"/>
      <c r="AMV405" s="1"/>
      <c r="AMW405" s="1"/>
      <c r="AMX405" s="1"/>
      <c r="AMY405" s="1"/>
      <c r="AMZ405" s="1"/>
      <c r="ANA405" s="1"/>
      <c r="ANB405" s="1"/>
      <c r="ANC405" s="1"/>
      <c r="AND405" s="1"/>
      <c r="ANE405" s="1"/>
      <c r="ANF405" s="1"/>
      <c r="ANG405" s="1"/>
      <c r="ANH405" s="1"/>
      <c r="ANI405" s="1"/>
      <c r="ANJ405" s="1"/>
      <c r="ANK405" s="1"/>
      <c r="ANL405" s="1"/>
      <c r="ANM405" s="1"/>
      <c r="ANN405" s="1"/>
      <c r="ANO405" s="1"/>
      <c r="ANP405" s="1"/>
      <c r="ANQ405" s="1"/>
      <c r="ANR405" s="1"/>
      <c r="ANS405" s="1"/>
      <c r="ANT405" s="1"/>
      <c r="ANU405" s="1"/>
      <c r="ANV405" s="1"/>
      <c r="ANW405" s="1"/>
      <c r="ANX405" s="1"/>
      <c r="ANY405" s="1"/>
      <c r="ANZ405" s="1"/>
      <c r="AOA405" s="1"/>
      <c r="AOB405" s="1"/>
      <c r="AOC405" s="1"/>
      <c r="AOD405" s="1"/>
      <c r="AOE405" s="1"/>
      <c r="AOF405" s="1"/>
      <c r="AOG405" s="1"/>
      <c r="AOH405" s="1"/>
      <c r="AOI405" s="1"/>
      <c r="AOJ405" s="1"/>
      <c r="AOK405" s="1"/>
      <c r="AOL405" s="1"/>
      <c r="AOM405" s="1"/>
      <c r="AON405" s="1"/>
      <c r="AOO405" s="1"/>
      <c r="AOP405" s="1"/>
      <c r="AOQ405" s="1"/>
      <c r="AOR405" s="1"/>
      <c r="AOS405" s="1"/>
      <c r="AOT405" s="1"/>
      <c r="AOU405" s="1"/>
      <c r="AOV405" s="1"/>
      <c r="AOW405" s="1"/>
      <c r="AOX405" s="1"/>
      <c r="AOY405" s="1"/>
      <c r="AOZ405" s="1"/>
      <c r="APA405" s="1"/>
      <c r="APB405" s="1"/>
      <c r="APC405" s="1"/>
      <c r="APD405" s="1"/>
      <c r="APE405" s="1"/>
      <c r="APF405" s="1"/>
      <c r="APG405" s="1"/>
      <c r="APH405" s="1"/>
      <c r="API405" s="1"/>
      <c r="APJ405" s="1"/>
      <c r="APK405" s="1"/>
      <c r="APL405" s="1"/>
      <c r="APM405" s="1"/>
      <c r="APN405" s="1"/>
      <c r="APO405" s="1"/>
      <c r="APP405" s="1"/>
      <c r="APQ405" s="1"/>
      <c r="APR405" s="1"/>
      <c r="APS405" s="1"/>
      <c r="APT405" s="1"/>
      <c r="APU405" s="1"/>
      <c r="APV405" s="1"/>
      <c r="APW405" s="1"/>
      <c r="APX405" s="1"/>
      <c r="APY405" s="1"/>
      <c r="APZ405" s="1"/>
      <c r="AQA405" s="1"/>
      <c r="AQB405" s="1"/>
      <c r="AQC405" s="1"/>
      <c r="AQD405" s="1"/>
      <c r="AQE405" s="1"/>
      <c r="AQF405" s="1"/>
      <c r="AQG405" s="1"/>
      <c r="AQH405" s="1"/>
      <c r="AQI405" s="1"/>
      <c r="AQJ405" s="1"/>
      <c r="AQK405" s="1"/>
      <c r="AQL405" s="1"/>
      <c r="AQM405" s="1"/>
      <c r="AQN405" s="1"/>
      <c r="AQO405" s="1"/>
      <c r="AQP405" s="1"/>
      <c r="AQQ405" s="1"/>
      <c r="AQR405" s="1"/>
      <c r="AQS405" s="1"/>
      <c r="AQT405" s="1"/>
      <c r="AQU405" s="1"/>
      <c r="AQV405" s="1"/>
      <c r="AQW405" s="1"/>
      <c r="AQX405" s="1"/>
      <c r="AQY405" s="1"/>
      <c r="AQZ405" s="1"/>
      <c r="ARA405" s="1"/>
      <c r="ARB405" s="1"/>
      <c r="ARC405" s="1"/>
      <c r="ARD405" s="1"/>
      <c r="ARE405" s="1"/>
      <c r="ARF405" s="1"/>
      <c r="ARG405" s="1"/>
      <c r="ARH405" s="1"/>
      <c r="ARI405" s="1"/>
      <c r="ARJ405" s="1"/>
      <c r="ARK405" s="1"/>
      <c r="ARL405" s="1"/>
      <c r="ARM405" s="1"/>
      <c r="ARN405" s="1"/>
      <c r="ARO405" s="1"/>
      <c r="ARP405" s="1"/>
      <c r="ARQ405" s="1"/>
      <c r="ARR405" s="1"/>
      <c r="ARS405" s="1"/>
      <c r="ART405" s="1"/>
      <c r="ARU405" s="1"/>
      <c r="ARV405" s="1"/>
      <c r="ARW405" s="1"/>
      <c r="ARX405" s="1"/>
      <c r="ARY405" s="1"/>
      <c r="ARZ405" s="1"/>
      <c r="ASA405" s="1"/>
      <c r="ASB405" s="1"/>
      <c r="ASC405" s="1"/>
      <c r="ASD405" s="1"/>
      <c r="ASE405" s="1"/>
      <c r="ASF405" s="1"/>
      <c r="ASG405" s="1"/>
      <c r="ASH405" s="1"/>
      <c r="ASI405" s="1"/>
      <c r="ASJ405" s="1"/>
      <c r="ASK405" s="1"/>
      <c r="ASL405" s="1"/>
      <c r="ASM405" s="1"/>
      <c r="ASN405" s="1"/>
      <c r="ASO405" s="1"/>
      <c r="ASP405" s="1"/>
      <c r="ASQ405" s="1"/>
      <c r="ASR405" s="1"/>
      <c r="ASS405" s="1"/>
      <c r="AST405" s="1"/>
      <c r="ASU405" s="1"/>
      <c r="ASV405" s="1"/>
      <c r="ASW405" s="1"/>
      <c r="ASX405" s="1"/>
      <c r="ASY405" s="1"/>
      <c r="ASZ405" s="1"/>
      <c r="ATA405" s="1"/>
      <c r="ATB405" s="1"/>
      <c r="ATC405" s="1"/>
      <c r="ATD405" s="1"/>
      <c r="ATE405" s="1"/>
      <c r="ATF405" s="1"/>
      <c r="ATG405" s="1"/>
      <c r="ATH405" s="1"/>
      <c r="ATI405" s="1"/>
      <c r="ATJ405" s="1"/>
      <c r="ATK405" s="1"/>
      <c r="ATL405" s="1"/>
      <c r="ATM405" s="1"/>
      <c r="ATN405" s="1"/>
      <c r="ATO405" s="1"/>
      <c r="ATP405" s="1"/>
      <c r="ATQ405" s="1"/>
      <c r="ATR405" s="1"/>
      <c r="ATS405" s="1"/>
      <c r="ATT405" s="1"/>
      <c r="ATU405" s="1"/>
      <c r="ATV405" s="1"/>
      <c r="ATW405" s="1"/>
      <c r="ATX405" s="1"/>
      <c r="ATY405" s="1"/>
      <c r="ATZ405" s="1"/>
      <c r="AUA405" s="1"/>
      <c r="AUB405" s="1"/>
      <c r="AUC405" s="1"/>
      <c r="AUD405" s="1"/>
      <c r="AUE405" s="1"/>
      <c r="AUF405" s="1"/>
      <c r="AUG405" s="1"/>
      <c r="AUH405" s="1"/>
      <c r="AUI405" s="1"/>
      <c r="AUJ405" s="1"/>
      <c r="AUK405" s="1"/>
      <c r="AUL405" s="1"/>
      <c r="AUM405" s="1"/>
      <c r="AUN405" s="1"/>
      <c r="AUO405" s="1"/>
      <c r="AUP405" s="1"/>
      <c r="AUQ405" s="1"/>
      <c r="AUR405" s="1"/>
      <c r="AUS405" s="1"/>
      <c r="AUT405" s="1"/>
      <c r="AUU405" s="1"/>
      <c r="AUV405" s="1"/>
      <c r="AUW405" s="1"/>
      <c r="AUX405" s="1"/>
      <c r="AUY405" s="1"/>
      <c r="AUZ405" s="1"/>
      <c r="AVA405" s="1"/>
      <c r="AVB405" s="1"/>
      <c r="AVC405" s="1"/>
      <c r="AVD405" s="1"/>
      <c r="AVE405" s="1"/>
      <c r="AVF405" s="1"/>
      <c r="AVG405" s="1"/>
      <c r="AVH405" s="1"/>
      <c r="AVI405" s="1"/>
      <c r="AVJ405" s="1"/>
      <c r="AVK405" s="1"/>
      <c r="AVL405" s="1"/>
      <c r="AVM405" s="1"/>
      <c r="AVN405" s="1"/>
      <c r="AVO405" s="1"/>
      <c r="AVP405" s="1"/>
      <c r="AVQ405" s="1"/>
      <c r="AVR405" s="1"/>
      <c r="AVS405" s="1"/>
      <c r="AVT405" s="1"/>
      <c r="AVU405" s="1"/>
      <c r="AVV405" s="1"/>
      <c r="AVW405" s="1"/>
      <c r="AVX405" s="1"/>
      <c r="AVY405" s="1"/>
      <c r="AVZ405" s="1"/>
      <c r="AWA405" s="1"/>
      <c r="AWB405" s="1"/>
      <c r="AWC405" s="1"/>
      <c r="AWD405" s="1"/>
      <c r="AWE405" s="1"/>
      <c r="AWF405" s="1"/>
      <c r="AWG405" s="1"/>
      <c r="AWH405" s="1"/>
      <c r="AWI405" s="1"/>
      <c r="AWJ405" s="1"/>
      <c r="AWK405" s="1"/>
      <c r="AWL405" s="1"/>
      <c r="AWM405" s="1"/>
      <c r="AWN405" s="1"/>
      <c r="AWO405" s="1"/>
      <c r="AWP405" s="1"/>
      <c r="AWQ405" s="1"/>
      <c r="AWR405" s="1"/>
      <c r="AWS405" s="1"/>
      <c r="AWT405" s="1"/>
      <c r="AWU405" s="1"/>
      <c r="AWV405" s="1"/>
      <c r="AWW405" s="1"/>
      <c r="AWX405" s="1"/>
      <c r="AWY405" s="1"/>
      <c r="AWZ405" s="1"/>
      <c r="AXA405" s="1"/>
      <c r="AXB405" s="1"/>
      <c r="AXC405" s="1"/>
      <c r="AXD405" s="1"/>
      <c r="AXE405" s="1"/>
      <c r="AXF405" s="1"/>
      <c r="AXG405" s="1"/>
      <c r="AXH405" s="1"/>
      <c r="AXI405" s="1"/>
      <c r="AXJ405" s="1"/>
      <c r="AXK405" s="1"/>
      <c r="AXL405" s="1"/>
      <c r="AXM405" s="1"/>
      <c r="AXN405" s="1"/>
      <c r="AXO405" s="1"/>
      <c r="AXP405" s="1"/>
      <c r="AXQ405" s="1"/>
      <c r="AXR405" s="1"/>
      <c r="AXS405" s="1"/>
      <c r="AXT405" s="1"/>
      <c r="AXU405" s="1"/>
      <c r="AXV405" s="1"/>
      <c r="AXW405" s="1"/>
      <c r="AXX405" s="1"/>
      <c r="AXY405" s="1"/>
      <c r="AXZ405" s="1"/>
      <c r="AYA405" s="1"/>
      <c r="AYB405" s="1"/>
      <c r="AYC405" s="1"/>
      <c r="AYD405" s="1"/>
      <c r="AYE405" s="1"/>
      <c r="AYF405" s="1"/>
      <c r="AYG405" s="1"/>
      <c r="AYH405" s="1"/>
      <c r="AYI405" s="1"/>
      <c r="AYJ405" s="1"/>
      <c r="AYK405" s="1"/>
      <c r="AYL405" s="1"/>
      <c r="AYM405" s="1"/>
      <c r="AYN405" s="1"/>
      <c r="AYO405" s="1"/>
      <c r="AYP405" s="1"/>
      <c r="AYQ405" s="1"/>
      <c r="AYR405" s="1"/>
      <c r="AYS405" s="1"/>
      <c r="AYT405" s="1"/>
      <c r="AYU405" s="1"/>
      <c r="AYV405" s="1"/>
      <c r="AYW405" s="1"/>
      <c r="AYX405" s="1"/>
      <c r="AYY405" s="1"/>
      <c r="AYZ405" s="1"/>
      <c r="AZA405" s="1"/>
      <c r="AZB405" s="1"/>
      <c r="AZC405" s="1"/>
      <c r="AZD405" s="1"/>
      <c r="AZE405" s="1"/>
      <c r="AZF405" s="1"/>
      <c r="AZG405" s="1"/>
      <c r="AZH405" s="1"/>
      <c r="AZI405" s="1"/>
      <c r="AZJ405" s="1"/>
      <c r="AZK405" s="1"/>
      <c r="AZL405" s="1"/>
      <c r="AZM405" s="1"/>
      <c r="AZN405" s="1"/>
      <c r="AZO405" s="1"/>
      <c r="AZP405" s="1"/>
      <c r="AZQ405" s="1"/>
      <c r="AZR405" s="1"/>
      <c r="AZS405" s="1"/>
      <c r="AZT405" s="1"/>
      <c r="AZU405" s="1"/>
      <c r="AZV405" s="1"/>
      <c r="AZW405" s="1"/>
      <c r="AZX405" s="1"/>
      <c r="AZY405" s="1"/>
      <c r="AZZ405" s="1"/>
      <c r="BAA405" s="1"/>
      <c r="BAB405" s="1"/>
      <c r="BAC405" s="1"/>
      <c r="BAD405" s="1"/>
      <c r="BAE405" s="1"/>
      <c r="BAF405" s="1"/>
      <c r="BAG405" s="1"/>
      <c r="BAH405" s="1"/>
      <c r="BAI405" s="1"/>
      <c r="BAJ405" s="1"/>
      <c r="BAK405" s="1"/>
      <c r="BAL405" s="1"/>
      <c r="BAM405" s="1"/>
      <c r="BAN405" s="1"/>
      <c r="BAO405" s="1"/>
      <c r="BAP405" s="1"/>
      <c r="BAQ405" s="1"/>
      <c r="BAR405" s="1"/>
      <c r="BAS405" s="1"/>
      <c r="BAT405" s="1"/>
      <c r="BAU405" s="1"/>
      <c r="BAV405" s="1"/>
      <c r="BAW405" s="1"/>
      <c r="BAX405" s="1"/>
      <c r="BAY405" s="1"/>
      <c r="BAZ405" s="1"/>
      <c r="BBA405" s="1"/>
      <c r="BBB405" s="1"/>
      <c r="BBC405" s="1"/>
      <c r="BBD405" s="1"/>
      <c r="BBE405" s="1"/>
      <c r="BBF405" s="1"/>
      <c r="BBG405" s="1"/>
      <c r="BBH405" s="1"/>
      <c r="BBI405" s="1"/>
      <c r="BBJ405" s="1"/>
      <c r="BBK405" s="1"/>
      <c r="BBL405" s="1"/>
      <c r="BBM405" s="1"/>
      <c r="BBN405" s="1"/>
      <c r="BBO405" s="1"/>
      <c r="BBP405" s="1"/>
      <c r="BBQ405" s="1"/>
      <c r="BBR405" s="1"/>
      <c r="BBS405" s="1"/>
      <c r="BBT405" s="1"/>
      <c r="BBU405" s="1"/>
      <c r="BBV405" s="1"/>
      <c r="BBW405" s="1"/>
      <c r="BBX405" s="1"/>
      <c r="BBY405" s="1"/>
      <c r="BBZ405" s="1"/>
      <c r="BCA405" s="1"/>
      <c r="BCB405" s="1"/>
      <c r="BCC405" s="1"/>
      <c r="BCD405" s="1"/>
      <c r="BCE405" s="1"/>
      <c r="BCF405" s="1"/>
      <c r="BCG405" s="1"/>
      <c r="BCH405" s="1"/>
      <c r="BCI405" s="1"/>
      <c r="BCJ405" s="1"/>
      <c r="BCK405" s="1"/>
      <c r="BCL405" s="1"/>
      <c r="BCM405" s="1"/>
      <c r="BCN405" s="1"/>
      <c r="BCO405" s="1"/>
      <c r="BCP405" s="1"/>
      <c r="BCQ405" s="1"/>
      <c r="BCR405" s="1"/>
      <c r="BCS405" s="1"/>
      <c r="BCT405" s="1"/>
      <c r="BCU405" s="1"/>
      <c r="BCV405" s="1"/>
      <c r="BCW405" s="1"/>
      <c r="BCX405" s="1"/>
      <c r="BCY405" s="1"/>
      <c r="BCZ405" s="1"/>
      <c r="BDA405" s="1"/>
      <c r="BDB405" s="1"/>
      <c r="BDC405" s="1"/>
      <c r="BDD405" s="1"/>
      <c r="BDE405" s="1"/>
      <c r="BDF405" s="1"/>
      <c r="BDG405" s="1"/>
      <c r="BDH405" s="1"/>
      <c r="BDI405" s="1"/>
      <c r="BDJ405" s="1"/>
      <c r="BDK405" s="1"/>
      <c r="BDL405" s="1"/>
    </row>
    <row r="406" spans="1:1468" s="10" customFormat="1" x14ac:dyDescent="0.2">
      <c r="B406" s="10" t="s">
        <v>132</v>
      </c>
      <c r="D406" s="10">
        <v>26000</v>
      </c>
      <c r="E406" s="2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  <c r="KH406" s="1"/>
      <c r="KI406" s="1"/>
      <c r="KJ406" s="1"/>
      <c r="KK406" s="1"/>
      <c r="KL406" s="1"/>
      <c r="KM406" s="1"/>
      <c r="KN406" s="1"/>
      <c r="KO406" s="1"/>
      <c r="KP406" s="1"/>
      <c r="KQ406" s="1"/>
      <c r="KR406" s="1"/>
      <c r="KS406" s="1"/>
      <c r="KT406" s="1"/>
      <c r="KU406" s="1"/>
      <c r="KV406" s="1"/>
      <c r="KW406" s="1"/>
      <c r="KX406" s="1"/>
      <c r="KY406" s="1"/>
      <c r="KZ406" s="1"/>
      <c r="LA406" s="1"/>
      <c r="LB406" s="1"/>
      <c r="LC406" s="1"/>
      <c r="LD406" s="1"/>
      <c r="LE406" s="1"/>
      <c r="LF406" s="1"/>
      <c r="LG406" s="1"/>
      <c r="LH406" s="1"/>
      <c r="LI406" s="1"/>
      <c r="LJ406" s="1"/>
      <c r="LK406" s="1"/>
      <c r="LL406" s="1"/>
      <c r="LM406" s="1"/>
      <c r="LN406" s="1"/>
      <c r="LO406" s="1"/>
      <c r="LP406" s="1"/>
      <c r="LQ406" s="1"/>
      <c r="LR406" s="1"/>
      <c r="LS406" s="1"/>
      <c r="LT406" s="1"/>
      <c r="LU406" s="1"/>
      <c r="LV406" s="1"/>
      <c r="LW406" s="1"/>
      <c r="LX406" s="1"/>
      <c r="LY406" s="1"/>
      <c r="LZ406" s="1"/>
      <c r="MA406" s="1"/>
      <c r="MB406" s="1"/>
      <c r="MC406" s="1"/>
      <c r="MD406" s="1"/>
      <c r="ME406" s="1"/>
      <c r="MF406" s="1"/>
      <c r="MG406" s="1"/>
      <c r="MH406" s="1"/>
      <c r="MI406" s="1"/>
      <c r="MJ406" s="1"/>
      <c r="MK406" s="1"/>
      <c r="ML406" s="1"/>
      <c r="MM406" s="1"/>
      <c r="MN406" s="1"/>
      <c r="MO406" s="1"/>
      <c r="MP406" s="1"/>
      <c r="MQ406" s="1"/>
      <c r="MR406" s="1"/>
      <c r="MS406" s="1"/>
      <c r="MT406" s="1"/>
      <c r="MU406" s="1"/>
      <c r="MV406" s="1"/>
      <c r="MW406" s="1"/>
      <c r="MX406" s="1"/>
      <c r="MY406" s="1"/>
      <c r="MZ406" s="1"/>
      <c r="NA406" s="1"/>
      <c r="NB406" s="1"/>
      <c r="NC406" s="1"/>
      <c r="ND406" s="1"/>
      <c r="NE406" s="1"/>
      <c r="NF406" s="1"/>
      <c r="NG406" s="1"/>
      <c r="NH406" s="1"/>
      <c r="NI406" s="1"/>
      <c r="NJ406" s="1"/>
      <c r="NK406" s="1"/>
      <c r="NL406" s="1"/>
      <c r="NM406" s="1"/>
      <c r="NN406" s="1"/>
      <c r="NO406" s="1"/>
      <c r="NP406" s="1"/>
      <c r="NQ406" s="1"/>
      <c r="NR406" s="1"/>
      <c r="NS406" s="1"/>
      <c r="NT406" s="1"/>
      <c r="NU406" s="1"/>
      <c r="NV406" s="1"/>
      <c r="NW406" s="1"/>
      <c r="NX406" s="1"/>
      <c r="NY406" s="1"/>
      <c r="NZ406" s="1"/>
      <c r="OA406" s="1"/>
      <c r="OB406" s="1"/>
      <c r="OC406" s="1"/>
      <c r="OD406" s="1"/>
      <c r="OE406" s="1"/>
      <c r="OF406" s="1"/>
      <c r="OG406" s="1"/>
      <c r="OH406" s="1"/>
      <c r="OI406" s="1"/>
      <c r="OJ406" s="1"/>
      <c r="OK406" s="1"/>
      <c r="OL406" s="1"/>
      <c r="OM406" s="1"/>
      <c r="ON406" s="1"/>
      <c r="OO406" s="1"/>
      <c r="OP406" s="1"/>
      <c r="OQ406" s="1"/>
      <c r="OR406" s="1"/>
      <c r="OS406" s="1"/>
      <c r="OT406" s="1"/>
      <c r="OU406" s="1"/>
      <c r="OV406" s="1"/>
      <c r="OW406" s="1"/>
      <c r="OX406" s="1"/>
      <c r="OY406" s="1"/>
      <c r="OZ406" s="1"/>
      <c r="PA406" s="1"/>
      <c r="PB406" s="1"/>
      <c r="PC406" s="1"/>
      <c r="PD406" s="1"/>
      <c r="PE406" s="1"/>
      <c r="PF406" s="1"/>
      <c r="PG406" s="1"/>
      <c r="PH406" s="1"/>
      <c r="PI406" s="1"/>
      <c r="PJ406" s="1"/>
      <c r="PK406" s="1"/>
      <c r="PL406" s="1"/>
      <c r="PM406" s="1"/>
      <c r="PN406" s="1"/>
      <c r="PO406" s="1"/>
      <c r="PP406" s="1"/>
      <c r="PQ406" s="1"/>
      <c r="PR406" s="1"/>
      <c r="PS406" s="1"/>
      <c r="PT406" s="1"/>
      <c r="PU406" s="1"/>
      <c r="PV406" s="1"/>
      <c r="PW406" s="1"/>
      <c r="PX406" s="1"/>
      <c r="PY406" s="1"/>
      <c r="PZ406" s="1"/>
      <c r="QA406" s="1"/>
      <c r="QB406" s="1"/>
      <c r="QC406" s="1"/>
      <c r="QD406" s="1"/>
      <c r="QE406" s="1"/>
      <c r="QF406" s="1"/>
      <c r="QG406" s="1"/>
      <c r="QH406" s="1"/>
      <c r="QI406" s="1"/>
      <c r="QJ406" s="1"/>
      <c r="QK406" s="1"/>
      <c r="QL406" s="1"/>
      <c r="QM406" s="1"/>
      <c r="QN406" s="1"/>
      <c r="QO406" s="1"/>
      <c r="QP406" s="1"/>
      <c r="QQ406" s="1"/>
      <c r="QR406" s="1"/>
      <c r="QS406" s="1"/>
      <c r="QT406" s="1"/>
      <c r="QU406" s="1"/>
      <c r="QV406" s="1"/>
      <c r="QW406" s="1"/>
      <c r="QX406" s="1"/>
      <c r="QY406" s="1"/>
      <c r="QZ406" s="1"/>
      <c r="RA406" s="1"/>
      <c r="RB406" s="1"/>
      <c r="RC406" s="1"/>
      <c r="RD406" s="1"/>
      <c r="RE406" s="1"/>
      <c r="RF406" s="1"/>
      <c r="RG406" s="1"/>
      <c r="RH406" s="1"/>
      <c r="RI406" s="1"/>
      <c r="RJ406" s="1"/>
      <c r="RK406" s="1"/>
      <c r="RL406" s="1"/>
      <c r="RM406" s="1"/>
      <c r="RN406" s="1"/>
      <c r="RO406" s="1"/>
      <c r="RP406" s="1"/>
      <c r="RQ406" s="1"/>
      <c r="RR406" s="1"/>
      <c r="RS406" s="1"/>
      <c r="RT406" s="1"/>
      <c r="RU406" s="1"/>
      <c r="RV406" s="1"/>
      <c r="RW406" s="1"/>
      <c r="RX406" s="1"/>
      <c r="RY406" s="1"/>
      <c r="RZ406" s="1"/>
      <c r="SA406" s="1"/>
      <c r="SB406" s="1"/>
      <c r="SC406" s="1"/>
      <c r="SD406" s="1"/>
      <c r="SE406" s="1"/>
      <c r="SF406" s="1"/>
      <c r="SG406" s="1"/>
      <c r="SH406" s="1"/>
      <c r="SI406" s="1"/>
      <c r="SJ406" s="1"/>
      <c r="SK406" s="1"/>
      <c r="SL406" s="1"/>
      <c r="SM406" s="1"/>
      <c r="SN406" s="1"/>
      <c r="SO406" s="1"/>
      <c r="SP406" s="1"/>
      <c r="SQ406" s="1"/>
      <c r="SR406" s="1"/>
      <c r="SS406" s="1"/>
      <c r="ST406" s="1"/>
      <c r="SU406" s="1"/>
      <c r="SV406" s="1"/>
      <c r="SW406" s="1"/>
      <c r="SX406" s="1"/>
      <c r="SY406" s="1"/>
      <c r="SZ406" s="1"/>
      <c r="TA406" s="1"/>
      <c r="TB406" s="1"/>
      <c r="TC406" s="1"/>
      <c r="TD406" s="1"/>
      <c r="TE406" s="1"/>
      <c r="TF406" s="1"/>
      <c r="TG406" s="1"/>
      <c r="TH406" s="1"/>
      <c r="TI406" s="1"/>
      <c r="TJ406" s="1"/>
      <c r="TK406" s="1"/>
      <c r="TL406" s="1"/>
      <c r="TM406" s="1"/>
      <c r="TN406" s="1"/>
      <c r="TO406" s="1"/>
      <c r="TP406" s="1"/>
      <c r="TQ406" s="1"/>
      <c r="TR406" s="1"/>
      <c r="TS406" s="1"/>
      <c r="TT406" s="1"/>
      <c r="TU406" s="1"/>
      <c r="TV406" s="1"/>
      <c r="TW406" s="1"/>
      <c r="TX406" s="1"/>
      <c r="TY406" s="1"/>
      <c r="TZ406" s="1"/>
      <c r="UA406" s="1"/>
      <c r="UB406" s="1"/>
      <c r="UC406" s="1"/>
      <c r="UD406" s="1"/>
      <c r="UE406" s="1"/>
      <c r="UF406" s="1"/>
      <c r="UG406" s="1"/>
      <c r="UH406" s="1"/>
      <c r="UI406" s="1"/>
      <c r="UJ406" s="1"/>
      <c r="UK406" s="1"/>
      <c r="UL406" s="1"/>
      <c r="UM406" s="1"/>
      <c r="UN406" s="1"/>
      <c r="UO406" s="1"/>
      <c r="UP406" s="1"/>
      <c r="UQ406" s="1"/>
      <c r="UR406" s="1"/>
      <c r="US406" s="1"/>
      <c r="UT406" s="1"/>
      <c r="UU406" s="1"/>
      <c r="UV406" s="1"/>
      <c r="UW406" s="1"/>
      <c r="UX406" s="1"/>
      <c r="UY406" s="1"/>
      <c r="UZ406" s="1"/>
      <c r="VA406" s="1"/>
      <c r="VB406" s="1"/>
      <c r="VC406" s="1"/>
      <c r="VD406" s="1"/>
      <c r="VE406" s="1"/>
      <c r="VF406" s="1"/>
      <c r="VG406" s="1"/>
      <c r="VH406" s="1"/>
      <c r="VI406" s="1"/>
      <c r="VJ406" s="1"/>
      <c r="VK406" s="1"/>
      <c r="VL406" s="1"/>
      <c r="VM406" s="1"/>
      <c r="VN406" s="1"/>
      <c r="VO406" s="1"/>
      <c r="VP406" s="1"/>
      <c r="VQ406" s="1"/>
      <c r="VR406" s="1"/>
      <c r="VS406" s="1"/>
      <c r="VT406" s="1"/>
      <c r="VU406" s="1"/>
      <c r="VV406" s="1"/>
      <c r="VW406" s="1"/>
      <c r="VX406" s="1"/>
      <c r="VY406" s="1"/>
      <c r="VZ406" s="1"/>
      <c r="WA406" s="1"/>
      <c r="WB406" s="1"/>
      <c r="WC406" s="1"/>
      <c r="WD406" s="1"/>
      <c r="WE406" s="1"/>
      <c r="WF406" s="1"/>
      <c r="WG406" s="1"/>
      <c r="WH406" s="1"/>
      <c r="WI406" s="1"/>
      <c r="WJ406" s="1"/>
      <c r="WK406" s="1"/>
      <c r="WL406" s="1"/>
      <c r="WM406" s="1"/>
      <c r="WN406" s="1"/>
      <c r="WO406" s="1"/>
      <c r="WP406" s="1"/>
      <c r="WQ406" s="1"/>
      <c r="WR406" s="1"/>
      <c r="WS406" s="1"/>
      <c r="WT406" s="1"/>
      <c r="WU406" s="1"/>
      <c r="WV406" s="1"/>
      <c r="WW406" s="1"/>
      <c r="WX406" s="1"/>
      <c r="WY406" s="1"/>
      <c r="WZ406" s="1"/>
      <c r="XA406" s="1"/>
      <c r="XB406" s="1"/>
      <c r="XC406" s="1"/>
      <c r="XD406" s="1"/>
      <c r="XE406" s="1"/>
      <c r="XF406" s="1"/>
      <c r="XG406" s="1"/>
      <c r="XH406" s="1"/>
      <c r="XI406" s="1"/>
      <c r="XJ406" s="1"/>
      <c r="XK406" s="1"/>
      <c r="XL406" s="1"/>
      <c r="XM406" s="1"/>
      <c r="XN406" s="1"/>
      <c r="XO406" s="1"/>
      <c r="XP406" s="1"/>
      <c r="XQ406" s="1"/>
      <c r="XR406" s="1"/>
      <c r="XS406" s="1"/>
      <c r="XT406" s="1"/>
      <c r="XU406" s="1"/>
      <c r="XV406" s="1"/>
      <c r="XW406" s="1"/>
      <c r="XX406" s="1"/>
      <c r="XY406" s="1"/>
      <c r="XZ406" s="1"/>
      <c r="YA406" s="1"/>
      <c r="YB406" s="1"/>
      <c r="YC406" s="1"/>
      <c r="YD406" s="1"/>
      <c r="YE406" s="1"/>
      <c r="YF406" s="1"/>
      <c r="YG406" s="1"/>
      <c r="YH406" s="1"/>
      <c r="YI406" s="1"/>
      <c r="YJ406" s="1"/>
      <c r="YK406" s="1"/>
      <c r="YL406" s="1"/>
      <c r="YM406" s="1"/>
      <c r="YN406" s="1"/>
      <c r="YO406" s="1"/>
      <c r="YP406" s="1"/>
      <c r="YQ406" s="1"/>
      <c r="YR406" s="1"/>
      <c r="YS406" s="1"/>
      <c r="YT406" s="1"/>
      <c r="YU406" s="1"/>
      <c r="YV406" s="1"/>
      <c r="YW406" s="1"/>
      <c r="YX406" s="1"/>
      <c r="YY406" s="1"/>
      <c r="YZ406" s="1"/>
      <c r="ZA406" s="1"/>
      <c r="ZB406" s="1"/>
      <c r="ZC406" s="1"/>
      <c r="ZD406" s="1"/>
      <c r="ZE406" s="1"/>
      <c r="ZF406" s="1"/>
      <c r="ZG406" s="1"/>
      <c r="ZH406" s="1"/>
      <c r="ZI406" s="1"/>
      <c r="ZJ406" s="1"/>
      <c r="ZK406" s="1"/>
      <c r="ZL406" s="1"/>
      <c r="ZM406" s="1"/>
      <c r="ZN406" s="1"/>
      <c r="ZO406" s="1"/>
      <c r="ZP406" s="1"/>
      <c r="ZQ406" s="1"/>
      <c r="ZR406" s="1"/>
      <c r="ZS406" s="1"/>
      <c r="ZT406" s="1"/>
      <c r="ZU406" s="1"/>
      <c r="ZV406" s="1"/>
      <c r="ZW406" s="1"/>
      <c r="ZX406" s="1"/>
      <c r="ZY406" s="1"/>
      <c r="ZZ406" s="1"/>
      <c r="AAA406" s="1"/>
      <c r="AAB406" s="1"/>
      <c r="AAC406" s="1"/>
      <c r="AAD406" s="1"/>
      <c r="AAE406" s="1"/>
      <c r="AAF406" s="1"/>
      <c r="AAG406" s="1"/>
      <c r="AAH406" s="1"/>
      <c r="AAI406" s="1"/>
      <c r="AAJ406" s="1"/>
      <c r="AAK406" s="1"/>
      <c r="AAL406" s="1"/>
      <c r="AAM406" s="1"/>
      <c r="AAN406" s="1"/>
      <c r="AAO406" s="1"/>
      <c r="AAP406" s="1"/>
      <c r="AAQ406" s="1"/>
      <c r="AAR406" s="1"/>
      <c r="AAS406" s="1"/>
      <c r="AAT406" s="1"/>
      <c r="AAU406" s="1"/>
      <c r="AAV406" s="1"/>
      <c r="AAW406" s="1"/>
      <c r="AAX406" s="1"/>
      <c r="AAY406" s="1"/>
      <c r="AAZ406" s="1"/>
      <c r="ABA406" s="1"/>
      <c r="ABB406" s="1"/>
      <c r="ABC406" s="1"/>
      <c r="ABD406" s="1"/>
      <c r="ABE406" s="1"/>
      <c r="ABF406" s="1"/>
      <c r="ABG406" s="1"/>
      <c r="ABH406" s="1"/>
      <c r="ABI406" s="1"/>
      <c r="ABJ406" s="1"/>
      <c r="ABK406" s="1"/>
      <c r="ABL406" s="1"/>
      <c r="ABM406" s="1"/>
      <c r="ABN406" s="1"/>
      <c r="ABO406" s="1"/>
      <c r="ABP406" s="1"/>
      <c r="ABQ406" s="1"/>
      <c r="ABR406" s="1"/>
      <c r="ABS406" s="1"/>
      <c r="ABT406" s="1"/>
      <c r="ABU406" s="1"/>
      <c r="ABV406" s="1"/>
      <c r="ABW406" s="1"/>
      <c r="ABX406" s="1"/>
      <c r="ABY406" s="1"/>
      <c r="ABZ406" s="1"/>
      <c r="ACA406" s="1"/>
      <c r="ACB406" s="1"/>
      <c r="ACC406" s="1"/>
      <c r="ACD406" s="1"/>
      <c r="ACE406" s="1"/>
      <c r="ACF406" s="1"/>
      <c r="ACG406" s="1"/>
      <c r="ACH406" s="1"/>
      <c r="ACI406" s="1"/>
      <c r="ACJ406" s="1"/>
      <c r="ACK406" s="1"/>
      <c r="ACL406" s="1"/>
      <c r="ACM406" s="1"/>
      <c r="ACN406" s="1"/>
      <c r="ACO406" s="1"/>
      <c r="ACP406" s="1"/>
      <c r="ACQ406" s="1"/>
      <c r="ACR406" s="1"/>
      <c r="ACS406" s="1"/>
      <c r="ACT406" s="1"/>
      <c r="ACU406" s="1"/>
      <c r="ACV406" s="1"/>
      <c r="ACW406" s="1"/>
      <c r="ACX406" s="1"/>
      <c r="ACY406" s="1"/>
      <c r="ACZ406" s="1"/>
      <c r="ADA406" s="1"/>
      <c r="ADB406" s="1"/>
      <c r="ADC406" s="1"/>
      <c r="ADD406" s="1"/>
      <c r="ADE406" s="1"/>
      <c r="ADF406" s="1"/>
      <c r="ADG406" s="1"/>
      <c r="ADH406" s="1"/>
      <c r="ADI406" s="1"/>
      <c r="ADJ406" s="1"/>
      <c r="ADK406" s="1"/>
      <c r="ADL406" s="1"/>
      <c r="ADM406" s="1"/>
      <c r="ADN406" s="1"/>
      <c r="ADO406" s="1"/>
      <c r="ADP406" s="1"/>
      <c r="ADQ406" s="1"/>
      <c r="ADR406" s="1"/>
      <c r="ADS406" s="1"/>
      <c r="ADT406" s="1"/>
      <c r="ADU406" s="1"/>
      <c r="ADV406" s="1"/>
      <c r="ADW406" s="1"/>
      <c r="ADX406" s="1"/>
      <c r="ADY406" s="1"/>
      <c r="ADZ406" s="1"/>
      <c r="AEA406" s="1"/>
      <c r="AEB406" s="1"/>
      <c r="AEC406" s="1"/>
      <c r="AED406" s="1"/>
      <c r="AEE406" s="1"/>
      <c r="AEF406" s="1"/>
      <c r="AEG406" s="1"/>
      <c r="AEH406" s="1"/>
      <c r="AEI406" s="1"/>
      <c r="AEJ406" s="1"/>
      <c r="AEK406" s="1"/>
      <c r="AEL406" s="1"/>
      <c r="AEM406" s="1"/>
      <c r="AEN406" s="1"/>
      <c r="AEO406" s="1"/>
      <c r="AEP406" s="1"/>
      <c r="AEQ406" s="1"/>
      <c r="AER406" s="1"/>
      <c r="AES406" s="1"/>
      <c r="AET406" s="1"/>
      <c r="AEU406" s="1"/>
      <c r="AEV406" s="1"/>
      <c r="AEW406" s="1"/>
      <c r="AEX406" s="1"/>
      <c r="AEY406" s="1"/>
      <c r="AEZ406" s="1"/>
      <c r="AFA406" s="1"/>
      <c r="AFB406" s="1"/>
      <c r="AFC406" s="1"/>
      <c r="AFD406" s="1"/>
      <c r="AFE406" s="1"/>
      <c r="AFF406" s="1"/>
      <c r="AFG406" s="1"/>
      <c r="AFH406" s="1"/>
      <c r="AFI406" s="1"/>
      <c r="AFJ406" s="1"/>
      <c r="AFK406" s="1"/>
      <c r="AFL406" s="1"/>
      <c r="AFM406" s="1"/>
      <c r="AFN406" s="1"/>
      <c r="AFO406" s="1"/>
      <c r="AFP406" s="1"/>
      <c r="AFQ406" s="1"/>
      <c r="AFR406" s="1"/>
      <c r="AFS406" s="1"/>
      <c r="AFT406" s="1"/>
      <c r="AFU406" s="1"/>
      <c r="AFV406" s="1"/>
      <c r="AFW406" s="1"/>
      <c r="AFX406" s="1"/>
      <c r="AFY406" s="1"/>
      <c r="AFZ406" s="1"/>
      <c r="AGA406" s="1"/>
      <c r="AGB406" s="1"/>
      <c r="AGC406" s="1"/>
      <c r="AGD406" s="1"/>
      <c r="AGE406" s="1"/>
      <c r="AGF406" s="1"/>
      <c r="AGG406" s="1"/>
      <c r="AGH406" s="1"/>
      <c r="AGI406" s="1"/>
      <c r="AGJ406" s="1"/>
      <c r="AGK406" s="1"/>
      <c r="AGL406" s="1"/>
      <c r="AGM406" s="1"/>
      <c r="AGN406" s="1"/>
      <c r="AGO406" s="1"/>
      <c r="AGP406" s="1"/>
      <c r="AGQ406" s="1"/>
      <c r="AGR406" s="1"/>
      <c r="AGS406" s="1"/>
      <c r="AGT406" s="1"/>
      <c r="AGU406" s="1"/>
      <c r="AGV406" s="1"/>
      <c r="AGW406" s="1"/>
      <c r="AGX406" s="1"/>
      <c r="AGY406" s="1"/>
      <c r="AGZ406" s="1"/>
      <c r="AHA406" s="1"/>
      <c r="AHB406" s="1"/>
      <c r="AHC406" s="1"/>
      <c r="AHD406" s="1"/>
      <c r="AHE406" s="1"/>
      <c r="AHF406" s="1"/>
      <c r="AHG406" s="1"/>
      <c r="AHH406" s="1"/>
      <c r="AHI406" s="1"/>
      <c r="AHJ406" s="1"/>
      <c r="AHK406" s="1"/>
      <c r="AHL406" s="1"/>
      <c r="AHM406" s="1"/>
      <c r="AHN406" s="1"/>
      <c r="AHO406" s="1"/>
      <c r="AHP406" s="1"/>
      <c r="AHQ406" s="1"/>
      <c r="AHR406" s="1"/>
      <c r="AHS406" s="1"/>
      <c r="AHT406" s="1"/>
      <c r="AHU406" s="1"/>
      <c r="AHV406" s="1"/>
      <c r="AHW406" s="1"/>
      <c r="AHX406" s="1"/>
      <c r="AHY406" s="1"/>
      <c r="AHZ406" s="1"/>
      <c r="AIA406" s="1"/>
      <c r="AIB406" s="1"/>
      <c r="AIC406" s="1"/>
      <c r="AID406" s="1"/>
      <c r="AIE406" s="1"/>
      <c r="AIF406" s="1"/>
      <c r="AIG406" s="1"/>
      <c r="AIH406" s="1"/>
      <c r="AII406" s="1"/>
      <c r="AIJ406" s="1"/>
      <c r="AIK406" s="1"/>
      <c r="AIL406" s="1"/>
      <c r="AIM406" s="1"/>
      <c r="AIN406" s="1"/>
      <c r="AIO406" s="1"/>
      <c r="AIP406" s="1"/>
      <c r="AIQ406" s="1"/>
      <c r="AIR406" s="1"/>
      <c r="AIS406" s="1"/>
      <c r="AIT406" s="1"/>
      <c r="AIU406" s="1"/>
      <c r="AIV406" s="1"/>
      <c r="AIW406" s="1"/>
      <c r="AIX406" s="1"/>
      <c r="AIY406" s="1"/>
      <c r="AIZ406" s="1"/>
      <c r="AJA406" s="1"/>
      <c r="AJB406" s="1"/>
      <c r="AJC406" s="1"/>
      <c r="AJD406" s="1"/>
      <c r="AJE406" s="1"/>
      <c r="AJF406" s="1"/>
      <c r="AJG406" s="1"/>
      <c r="AJH406" s="1"/>
      <c r="AJI406" s="1"/>
      <c r="AJJ406" s="1"/>
      <c r="AJK406" s="1"/>
      <c r="AJL406" s="1"/>
      <c r="AJM406" s="1"/>
      <c r="AJN406" s="1"/>
      <c r="AJO406" s="1"/>
      <c r="AJP406" s="1"/>
      <c r="AJQ406" s="1"/>
      <c r="AJR406" s="1"/>
      <c r="AJS406" s="1"/>
      <c r="AJT406" s="1"/>
      <c r="AJU406" s="1"/>
      <c r="AJV406" s="1"/>
      <c r="AJW406" s="1"/>
      <c r="AJX406" s="1"/>
      <c r="AJY406" s="1"/>
      <c r="AJZ406" s="1"/>
      <c r="AKA406" s="1"/>
      <c r="AKB406" s="1"/>
      <c r="AKC406" s="1"/>
      <c r="AKD406" s="1"/>
      <c r="AKE406" s="1"/>
      <c r="AKF406" s="1"/>
      <c r="AKG406" s="1"/>
      <c r="AKH406" s="1"/>
      <c r="AKI406" s="1"/>
      <c r="AKJ406" s="1"/>
      <c r="AKK406" s="1"/>
      <c r="AKL406" s="1"/>
      <c r="AKM406" s="1"/>
      <c r="AKN406" s="1"/>
      <c r="AKO406" s="1"/>
      <c r="AKP406" s="1"/>
      <c r="AKQ406" s="1"/>
      <c r="AKR406" s="1"/>
      <c r="AKS406" s="1"/>
      <c r="AKT406" s="1"/>
      <c r="AKU406" s="1"/>
      <c r="AKV406" s="1"/>
      <c r="AKW406" s="1"/>
      <c r="AKX406" s="1"/>
      <c r="AKY406" s="1"/>
      <c r="AKZ406" s="1"/>
      <c r="ALA406" s="1"/>
      <c r="ALB406" s="1"/>
      <c r="ALC406" s="1"/>
      <c r="ALD406" s="1"/>
      <c r="ALE406" s="1"/>
      <c r="ALF406" s="1"/>
      <c r="ALG406" s="1"/>
      <c r="ALH406" s="1"/>
      <c r="ALI406" s="1"/>
      <c r="ALJ406" s="1"/>
      <c r="ALK406" s="1"/>
      <c r="ALL406" s="1"/>
      <c r="ALM406" s="1"/>
      <c r="ALN406" s="1"/>
      <c r="ALO406" s="1"/>
      <c r="ALP406" s="1"/>
      <c r="ALQ406" s="1"/>
      <c r="ALR406" s="1"/>
      <c r="ALS406" s="1"/>
      <c r="ALT406" s="1"/>
      <c r="ALU406" s="1"/>
      <c r="ALV406" s="1"/>
      <c r="ALW406" s="1"/>
      <c r="ALX406" s="1"/>
      <c r="ALY406" s="1"/>
      <c r="ALZ406" s="1"/>
      <c r="AMA406" s="1"/>
      <c r="AMB406" s="1"/>
      <c r="AMC406" s="1"/>
      <c r="AMD406" s="1"/>
      <c r="AME406" s="1"/>
      <c r="AMF406" s="1"/>
      <c r="AMG406" s="1"/>
      <c r="AMH406" s="1"/>
      <c r="AMI406" s="1"/>
      <c r="AMJ406" s="1"/>
      <c r="AMK406" s="1"/>
      <c r="AML406" s="1"/>
      <c r="AMM406" s="1"/>
      <c r="AMN406" s="1"/>
      <c r="AMO406" s="1"/>
      <c r="AMP406" s="1"/>
      <c r="AMQ406" s="1"/>
      <c r="AMR406" s="1"/>
      <c r="AMS406" s="1"/>
      <c r="AMT406" s="1"/>
      <c r="AMU406" s="1"/>
      <c r="AMV406" s="1"/>
      <c r="AMW406" s="1"/>
      <c r="AMX406" s="1"/>
      <c r="AMY406" s="1"/>
      <c r="AMZ406" s="1"/>
      <c r="ANA406" s="1"/>
      <c r="ANB406" s="1"/>
      <c r="ANC406" s="1"/>
      <c r="AND406" s="1"/>
      <c r="ANE406" s="1"/>
      <c r="ANF406" s="1"/>
      <c r="ANG406" s="1"/>
      <c r="ANH406" s="1"/>
      <c r="ANI406" s="1"/>
      <c r="ANJ406" s="1"/>
      <c r="ANK406" s="1"/>
      <c r="ANL406" s="1"/>
      <c r="ANM406" s="1"/>
      <c r="ANN406" s="1"/>
      <c r="ANO406" s="1"/>
      <c r="ANP406" s="1"/>
      <c r="ANQ406" s="1"/>
      <c r="ANR406" s="1"/>
      <c r="ANS406" s="1"/>
      <c r="ANT406" s="1"/>
      <c r="ANU406" s="1"/>
      <c r="ANV406" s="1"/>
      <c r="ANW406" s="1"/>
      <c r="ANX406" s="1"/>
      <c r="ANY406" s="1"/>
      <c r="ANZ406" s="1"/>
      <c r="AOA406" s="1"/>
      <c r="AOB406" s="1"/>
      <c r="AOC406" s="1"/>
      <c r="AOD406" s="1"/>
      <c r="AOE406" s="1"/>
      <c r="AOF406" s="1"/>
      <c r="AOG406" s="1"/>
      <c r="AOH406" s="1"/>
      <c r="AOI406" s="1"/>
      <c r="AOJ406" s="1"/>
      <c r="AOK406" s="1"/>
      <c r="AOL406" s="1"/>
      <c r="AOM406" s="1"/>
      <c r="AON406" s="1"/>
      <c r="AOO406" s="1"/>
      <c r="AOP406" s="1"/>
      <c r="AOQ406" s="1"/>
      <c r="AOR406" s="1"/>
      <c r="AOS406" s="1"/>
      <c r="AOT406" s="1"/>
      <c r="AOU406" s="1"/>
      <c r="AOV406" s="1"/>
      <c r="AOW406" s="1"/>
      <c r="AOX406" s="1"/>
      <c r="AOY406" s="1"/>
      <c r="AOZ406" s="1"/>
      <c r="APA406" s="1"/>
      <c r="APB406" s="1"/>
      <c r="APC406" s="1"/>
      <c r="APD406" s="1"/>
      <c r="APE406" s="1"/>
      <c r="APF406" s="1"/>
      <c r="APG406" s="1"/>
      <c r="APH406" s="1"/>
      <c r="API406" s="1"/>
      <c r="APJ406" s="1"/>
      <c r="APK406" s="1"/>
      <c r="APL406" s="1"/>
      <c r="APM406" s="1"/>
      <c r="APN406" s="1"/>
      <c r="APO406" s="1"/>
      <c r="APP406" s="1"/>
      <c r="APQ406" s="1"/>
      <c r="APR406" s="1"/>
      <c r="APS406" s="1"/>
      <c r="APT406" s="1"/>
      <c r="APU406" s="1"/>
      <c r="APV406" s="1"/>
      <c r="APW406" s="1"/>
      <c r="APX406" s="1"/>
      <c r="APY406" s="1"/>
      <c r="APZ406" s="1"/>
      <c r="AQA406" s="1"/>
      <c r="AQB406" s="1"/>
      <c r="AQC406" s="1"/>
      <c r="AQD406" s="1"/>
      <c r="AQE406" s="1"/>
      <c r="AQF406" s="1"/>
      <c r="AQG406" s="1"/>
      <c r="AQH406" s="1"/>
      <c r="AQI406" s="1"/>
      <c r="AQJ406" s="1"/>
      <c r="AQK406" s="1"/>
      <c r="AQL406" s="1"/>
      <c r="AQM406" s="1"/>
      <c r="AQN406" s="1"/>
      <c r="AQO406" s="1"/>
      <c r="AQP406" s="1"/>
      <c r="AQQ406" s="1"/>
      <c r="AQR406" s="1"/>
      <c r="AQS406" s="1"/>
      <c r="AQT406" s="1"/>
      <c r="AQU406" s="1"/>
      <c r="AQV406" s="1"/>
      <c r="AQW406" s="1"/>
      <c r="AQX406" s="1"/>
      <c r="AQY406" s="1"/>
      <c r="AQZ406" s="1"/>
      <c r="ARA406" s="1"/>
      <c r="ARB406" s="1"/>
      <c r="ARC406" s="1"/>
      <c r="ARD406" s="1"/>
      <c r="ARE406" s="1"/>
      <c r="ARF406" s="1"/>
      <c r="ARG406" s="1"/>
      <c r="ARH406" s="1"/>
      <c r="ARI406" s="1"/>
      <c r="ARJ406" s="1"/>
      <c r="ARK406" s="1"/>
      <c r="ARL406" s="1"/>
      <c r="ARM406" s="1"/>
      <c r="ARN406" s="1"/>
      <c r="ARO406" s="1"/>
      <c r="ARP406" s="1"/>
      <c r="ARQ406" s="1"/>
      <c r="ARR406" s="1"/>
      <c r="ARS406" s="1"/>
      <c r="ART406" s="1"/>
      <c r="ARU406" s="1"/>
      <c r="ARV406" s="1"/>
      <c r="ARW406" s="1"/>
      <c r="ARX406" s="1"/>
      <c r="ARY406" s="1"/>
      <c r="ARZ406" s="1"/>
      <c r="ASA406" s="1"/>
      <c r="ASB406" s="1"/>
      <c r="ASC406" s="1"/>
      <c r="ASD406" s="1"/>
      <c r="ASE406" s="1"/>
      <c r="ASF406" s="1"/>
      <c r="ASG406" s="1"/>
      <c r="ASH406" s="1"/>
      <c r="ASI406" s="1"/>
      <c r="ASJ406" s="1"/>
      <c r="ASK406" s="1"/>
      <c r="ASL406" s="1"/>
      <c r="ASM406" s="1"/>
      <c r="ASN406" s="1"/>
      <c r="ASO406" s="1"/>
      <c r="ASP406" s="1"/>
      <c r="ASQ406" s="1"/>
      <c r="ASR406" s="1"/>
      <c r="ASS406" s="1"/>
      <c r="AST406" s="1"/>
      <c r="ASU406" s="1"/>
      <c r="ASV406" s="1"/>
      <c r="ASW406" s="1"/>
      <c r="ASX406" s="1"/>
      <c r="ASY406" s="1"/>
      <c r="ASZ406" s="1"/>
      <c r="ATA406" s="1"/>
      <c r="ATB406" s="1"/>
      <c r="ATC406" s="1"/>
      <c r="ATD406" s="1"/>
      <c r="ATE406" s="1"/>
      <c r="ATF406" s="1"/>
      <c r="ATG406" s="1"/>
      <c r="ATH406" s="1"/>
      <c r="ATI406" s="1"/>
      <c r="ATJ406" s="1"/>
      <c r="ATK406" s="1"/>
      <c r="ATL406" s="1"/>
      <c r="ATM406" s="1"/>
      <c r="ATN406" s="1"/>
      <c r="ATO406" s="1"/>
      <c r="ATP406" s="1"/>
      <c r="ATQ406" s="1"/>
      <c r="ATR406" s="1"/>
      <c r="ATS406" s="1"/>
      <c r="ATT406" s="1"/>
      <c r="ATU406" s="1"/>
      <c r="ATV406" s="1"/>
      <c r="ATW406" s="1"/>
      <c r="ATX406" s="1"/>
      <c r="ATY406" s="1"/>
      <c r="ATZ406" s="1"/>
      <c r="AUA406" s="1"/>
      <c r="AUB406" s="1"/>
      <c r="AUC406" s="1"/>
      <c r="AUD406" s="1"/>
      <c r="AUE406" s="1"/>
      <c r="AUF406" s="1"/>
      <c r="AUG406" s="1"/>
      <c r="AUH406" s="1"/>
      <c r="AUI406" s="1"/>
      <c r="AUJ406" s="1"/>
      <c r="AUK406" s="1"/>
      <c r="AUL406" s="1"/>
      <c r="AUM406" s="1"/>
      <c r="AUN406" s="1"/>
      <c r="AUO406" s="1"/>
      <c r="AUP406" s="1"/>
      <c r="AUQ406" s="1"/>
      <c r="AUR406" s="1"/>
      <c r="AUS406" s="1"/>
      <c r="AUT406" s="1"/>
      <c r="AUU406" s="1"/>
      <c r="AUV406" s="1"/>
      <c r="AUW406" s="1"/>
      <c r="AUX406" s="1"/>
      <c r="AUY406" s="1"/>
      <c r="AUZ406" s="1"/>
      <c r="AVA406" s="1"/>
      <c r="AVB406" s="1"/>
      <c r="AVC406" s="1"/>
      <c r="AVD406" s="1"/>
      <c r="AVE406" s="1"/>
      <c r="AVF406" s="1"/>
      <c r="AVG406" s="1"/>
      <c r="AVH406" s="1"/>
      <c r="AVI406" s="1"/>
      <c r="AVJ406" s="1"/>
      <c r="AVK406" s="1"/>
      <c r="AVL406" s="1"/>
      <c r="AVM406" s="1"/>
      <c r="AVN406" s="1"/>
      <c r="AVO406" s="1"/>
      <c r="AVP406" s="1"/>
      <c r="AVQ406" s="1"/>
      <c r="AVR406" s="1"/>
      <c r="AVS406" s="1"/>
      <c r="AVT406" s="1"/>
      <c r="AVU406" s="1"/>
      <c r="AVV406" s="1"/>
      <c r="AVW406" s="1"/>
      <c r="AVX406" s="1"/>
      <c r="AVY406" s="1"/>
      <c r="AVZ406" s="1"/>
      <c r="AWA406" s="1"/>
      <c r="AWB406" s="1"/>
      <c r="AWC406" s="1"/>
      <c r="AWD406" s="1"/>
      <c r="AWE406" s="1"/>
      <c r="AWF406" s="1"/>
      <c r="AWG406" s="1"/>
      <c r="AWH406" s="1"/>
      <c r="AWI406" s="1"/>
      <c r="AWJ406" s="1"/>
      <c r="AWK406" s="1"/>
      <c r="AWL406" s="1"/>
      <c r="AWM406" s="1"/>
      <c r="AWN406" s="1"/>
      <c r="AWO406" s="1"/>
      <c r="AWP406" s="1"/>
      <c r="AWQ406" s="1"/>
      <c r="AWR406" s="1"/>
      <c r="AWS406" s="1"/>
      <c r="AWT406" s="1"/>
      <c r="AWU406" s="1"/>
      <c r="AWV406" s="1"/>
      <c r="AWW406" s="1"/>
      <c r="AWX406" s="1"/>
      <c r="AWY406" s="1"/>
      <c r="AWZ406" s="1"/>
      <c r="AXA406" s="1"/>
      <c r="AXB406" s="1"/>
      <c r="AXC406" s="1"/>
      <c r="AXD406" s="1"/>
      <c r="AXE406" s="1"/>
      <c r="AXF406" s="1"/>
      <c r="AXG406" s="1"/>
      <c r="AXH406" s="1"/>
      <c r="AXI406" s="1"/>
      <c r="AXJ406" s="1"/>
      <c r="AXK406" s="1"/>
      <c r="AXL406" s="1"/>
      <c r="AXM406" s="1"/>
      <c r="AXN406" s="1"/>
      <c r="AXO406" s="1"/>
      <c r="AXP406" s="1"/>
      <c r="AXQ406" s="1"/>
      <c r="AXR406" s="1"/>
      <c r="AXS406" s="1"/>
      <c r="AXT406" s="1"/>
      <c r="AXU406" s="1"/>
      <c r="AXV406" s="1"/>
      <c r="AXW406" s="1"/>
      <c r="AXX406" s="1"/>
      <c r="AXY406" s="1"/>
      <c r="AXZ406" s="1"/>
      <c r="AYA406" s="1"/>
      <c r="AYB406" s="1"/>
      <c r="AYC406" s="1"/>
      <c r="AYD406" s="1"/>
      <c r="AYE406" s="1"/>
      <c r="AYF406" s="1"/>
      <c r="AYG406" s="1"/>
      <c r="AYH406" s="1"/>
      <c r="AYI406" s="1"/>
      <c r="AYJ406" s="1"/>
      <c r="AYK406" s="1"/>
      <c r="AYL406" s="1"/>
      <c r="AYM406" s="1"/>
      <c r="AYN406" s="1"/>
      <c r="AYO406" s="1"/>
      <c r="AYP406" s="1"/>
      <c r="AYQ406" s="1"/>
      <c r="AYR406" s="1"/>
      <c r="AYS406" s="1"/>
      <c r="AYT406" s="1"/>
      <c r="AYU406" s="1"/>
      <c r="AYV406" s="1"/>
      <c r="AYW406" s="1"/>
      <c r="AYX406" s="1"/>
      <c r="AYY406" s="1"/>
      <c r="AYZ406" s="1"/>
      <c r="AZA406" s="1"/>
      <c r="AZB406" s="1"/>
      <c r="AZC406" s="1"/>
      <c r="AZD406" s="1"/>
      <c r="AZE406" s="1"/>
      <c r="AZF406" s="1"/>
      <c r="AZG406" s="1"/>
      <c r="AZH406" s="1"/>
      <c r="AZI406" s="1"/>
      <c r="AZJ406" s="1"/>
      <c r="AZK406" s="1"/>
      <c r="AZL406" s="1"/>
      <c r="AZM406" s="1"/>
      <c r="AZN406" s="1"/>
      <c r="AZO406" s="1"/>
      <c r="AZP406" s="1"/>
      <c r="AZQ406" s="1"/>
      <c r="AZR406" s="1"/>
      <c r="AZS406" s="1"/>
      <c r="AZT406" s="1"/>
      <c r="AZU406" s="1"/>
      <c r="AZV406" s="1"/>
      <c r="AZW406" s="1"/>
      <c r="AZX406" s="1"/>
      <c r="AZY406" s="1"/>
      <c r="AZZ406" s="1"/>
      <c r="BAA406" s="1"/>
      <c r="BAB406" s="1"/>
      <c r="BAC406" s="1"/>
      <c r="BAD406" s="1"/>
      <c r="BAE406" s="1"/>
      <c r="BAF406" s="1"/>
      <c r="BAG406" s="1"/>
      <c r="BAH406" s="1"/>
      <c r="BAI406" s="1"/>
      <c r="BAJ406" s="1"/>
      <c r="BAK406" s="1"/>
      <c r="BAL406" s="1"/>
      <c r="BAM406" s="1"/>
      <c r="BAN406" s="1"/>
      <c r="BAO406" s="1"/>
      <c r="BAP406" s="1"/>
      <c r="BAQ406" s="1"/>
      <c r="BAR406" s="1"/>
      <c r="BAS406" s="1"/>
      <c r="BAT406" s="1"/>
      <c r="BAU406" s="1"/>
      <c r="BAV406" s="1"/>
      <c r="BAW406" s="1"/>
      <c r="BAX406" s="1"/>
      <c r="BAY406" s="1"/>
      <c r="BAZ406" s="1"/>
      <c r="BBA406" s="1"/>
      <c r="BBB406" s="1"/>
      <c r="BBC406" s="1"/>
      <c r="BBD406" s="1"/>
      <c r="BBE406" s="1"/>
      <c r="BBF406" s="1"/>
      <c r="BBG406" s="1"/>
      <c r="BBH406" s="1"/>
      <c r="BBI406" s="1"/>
      <c r="BBJ406" s="1"/>
      <c r="BBK406" s="1"/>
      <c r="BBL406" s="1"/>
      <c r="BBM406" s="1"/>
      <c r="BBN406" s="1"/>
      <c r="BBO406" s="1"/>
      <c r="BBP406" s="1"/>
      <c r="BBQ406" s="1"/>
      <c r="BBR406" s="1"/>
      <c r="BBS406" s="1"/>
      <c r="BBT406" s="1"/>
      <c r="BBU406" s="1"/>
      <c r="BBV406" s="1"/>
      <c r="BBW406" s="1"/>
      <c r="BBX406" s="1"/>
      <c r="BBY406" s="1"/>
      <c r="BBZ406" s="1"/>
      <c r="BCA406" s="1"/>
      <c r="BCB406" s="1"/>
      <c r="BCC406" s="1"/>
      <c r="BCD406" s="1"/>
      <c r="BCE406" s="1"/>
      <c r="BCF406" s="1"/>
      <c r="BCG406" s="1"/>
      <c r="BCH406" s="1"/>
      <c r="BCI406" s="1"/>
      <c r="BCJ406" s="1"/>
      <c r="BCK406" s="1"/>
      <c r="BCL406" s="1"/>
      <c r="BCM406" s="1"/>
      <c r="BCN406" s="1"/>
      <c r="BCO406" s="1"/>
      <c r="BCP406" s="1"/>
      <c r="BCQ406" s="1"/>
      <c r="BCR406" s="1"/>
      <c r="BCS406" s="1"/>
      <c r="BCT406" s="1"/>
      <c r="BCU406" s="1"/>
      <c r="BCV406" s="1"/>
      <c r="BCW406" s="1"/>
      <c r="BCX406" s="1"/>
      <c r="BCY406" s="1"/>
      <c r="BCZ406" s="1"/>
      <c r="BDA406" s="1"/>
      <c r="BDB406" s="1"/>
      <c r="BDC406" s="1"/>
      <c r="BDD406" s="1"/>
      <c r="BDE406" s="1"/>
      <c r="BDF406" s="1"/>
      <c r="BDG406" s="1"/>
      <c r="BDH406" s="1"/>
      <c r="BDI406" s="1"/>
      <c r="BDJ406" s="1"/>
      <c r="BDK406" s="1"/>
      <c r="BDL406" s="1"/>
    </row>
    <row r="407" spans="1:1468" s="10" customFormat="1" x14ac:dyDescent="0.2">
      <c r="B407" s="10" t="s">
        <v>176</v>
      </c>
      <c r="D407" s="10">
        <v>87631.2</v>
      </c>
      <c r="E407" s="2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  <c r="KH407" s="1"/>
      <c r="KI407" s="1"/>
      <c r="KJ407" s="1"/>
      <c r="KK407" s="1"/>
      <c r="KL407" s="1"/>
      <c r="KM407" s="1"/>
      <c r="KN407" s="1"/>
      <c r="KO407" s="1"/>
      <c r="KP407" s="1"/>
      <c r="KQ407" s="1"/>
      <c r="KR407" s="1"/>
      <c r="KS407" s="1"/>
      <c r="KT407" s="1"/>
      <c r="KU407" s="1"/>
      <c r="KV407" s="1"/>
      <c r="KW407" s="1"/>
      <c r="KX407" s="1"/>
      <c r="KY407" s="1"/>
      <c r="KZ407" s="1"/>
      <c r="LA407" s="1"/>
      <c r="LB407" s="1"/>
      <c r="LC407" s="1"/>
      <c r="LD407" s="1"/>
      <c r="LE407" s="1"/>
      <c r="LF407" s="1"/>
      <c r="LG407" s="1"/>
      <c r="LH407" s="1"/>
      <c r="LI407" s="1"/>
      <c r="LJ407" s="1"/>
      <c r="LK407" s="1"/>
      <c r="LL407" s="1"/>
      <c r="LM407" s="1"/>
      <c r="LN407" s="1"/>
      <c r="LO407" s="1"/>
      <c r="LP407" s="1"/>
      <c r="LQ407" s="1"/>
      <c r="LR407" s="1"/>
      <c r="LS407" s="1"/>
      <c r="LT407" s="1"/>
      <c r="LU407" s="1"/>
      <c r="LV407" s="1"/>
      <c r="LW407" s="1"/>
      <c r="LX407" s="1"/>
      <c r="LY407" s="1"/>
      <c r="LZ407" s="1"/>
      <c r="MA407" s="1"/>
      <c r="MB407" s="1"/>
      <c r="MC407" s="1"/>
      <c r="MD407" s="1"/>
      <c r="ME407" s="1"/>
      <c r="MF407" s="1"/>
      <c r="MG407" s="1"/>
      <c r="MH407" s="1"/>
      <c r="MI407" s="1"/>
      <c r="MJ407" s="1"/>
      <c r="MK407" s="1"/>
      <c r="ML407" s="1"/>
      <c r="MM407" s="1"/>
      <c r="MN407" s="1"/>
      <c r="MO407" s="1"/>
      <c r="MP407" s="1"/>
      <c r="MQ407" s="1"/>
      <c r="MR407" s="1"/>
      <c r="MS407" s="1"/>
      <c r="MT407" s="1"/>
      <c r="MU407" s="1"/>
      <c r="MV407" s="1"/>
      <c r="MW407" s="1"/>
      <c r="MX407" s="1"/>
      <c r="MY407" s="1"/>
      <c r="MZ407" s="1"/>
      <c r="NA407" s="1"/>
      <c r="NB407" s="1"/>
      <c r="NC407" s="1"/>
      <c r="ND407" s="1"/>
      <c r="NE407" s="1"/>
      <c r="NF407" s="1"/>
      <c r="NG407" s="1"/>
      <c r="NH407" s="1"/>
      <c r="NI407" s="1"/>
      <c r="NJ407" s="1"/>
      <c r="NK407" s="1"/>
      <c r="NL407" s="1"/>
      <c r="NM407" s="1"/>
      <c r="NN407" s="1"/>
      <c r="NO407" s="1"/>
      <c r="NP407" s="1"/>
      <c r="NQ407" s="1"/>
      <c r="NR407" s="1"/>
      <c r="NS407" s="1"/>
      <c r="NT407" s="1"/>
      <c r="NU407" s="1"/>
      <c r="NV407" s="1"/>
      <c r="NW407" s="1"/>
      <c r="NX407" s="1"/>
      <c r="NY407" s="1"/>
      <c r="NZ407" s="1"/>
      <c r="OA407" s="1"/>
      <c r="OB407" s="1"/>
      <c r="OC407" s="1"/>
      <c r="OD407" s="1"/>
      <c r="OE407" s="1"/>
      <c r="OF407" s="1"/>
      <c r="OG407" s="1"/>
      <c r="OH407" s="1"/>
      <c r="OI407" s="1"/>
      <c r="OJ407" s="1"/>
      <c r="OK407" s="1"/>
      <c r="OL407" s="1"/>
      <c r="OM407" s="1"/>
      <c r="ON407" s="1"/>
      <c r="OO407" s="1"/>
      <c r="OP407" s="1"/>
      <c r="OQ407" s="1"/>
      <c r="OR407" s="1"/>
      <c r="OS407" s="1"/>
      <c r="OT407" s="1"/>
      <c r="OU407" s="1"/>
      <c r="OV407" s="1"/>
      <c r="OW407" s="1"/>
      <c r="OX407" s="1"/>
      <c r="OY407" s="1"/>
      <c r="OZ407" s="1"/>
      <c r="PA407" s="1"/>
      <c r="PB407" s="1"/>
      <c r="PC407" s="1"/>
      <c r="PD407" s="1"/>
      <c r="PE407" s="1"/>
      <c r="PF407" s="1"/>
      <c r="PG407" s="1"/>
      <c r="PH407" s="1"/>
      <c r="PI407" s="1"/>
      <c r="PJ407" s="1"/>
      <c r="PK407" s="1"/>
      <c r="PL407" s="1"/>
      <c r="PM407" s="1"/>
      <c r="PN407" s="1"/>
      <c r="PO407" s="1"/>
      <c r="PP407" s="1"/>
      <c r="PQ407" s="1"/>
      <c r="PR407" s="1"/>
      <c r="PS407" s="1"/>
      <c r="PT407" s="1"/>
      <c r="PU407" s="1"/>
      <c r="PV407" s="1"/>
      <c r="PW407" s="1"/>
      <c r="PX407" s="1"/>
      <c r="PY407" s="1"/>
      <c r="PZ407" s="1"/>
      <c r="QA407" s="1"/>
      <c r="QB407" s="1"/>
      <c r="QC407" s="1"/>
      <c r="QD407" s="1"/>
      <c r="QE407" s="1"/>
      <c r="QF407" s="1"/>
      <c r="QG407" s="1"/>
      <c r="QH407" s="1"/>
      <c r="QI407" s="1"/>
      <c r="QJ407" s="1"/>
      <c r="QK407" s="1"/>
      <c r="QL407" s="1"/>
      <c r="QM407" s="1"/>
      <c r="QN407" s="1"/>
      <c r="QO407" s="1"/>
      <c r="QP407" s="1"/>
      <c r="QQ407" s="1"/>
      <c r="QR407" s="1"/>
      <c r="QS407" s="1"/>
      <c r="QT407" s="1"/>
      <c r="QU407" s="1"/>
      <c r="QV407" s="1"/>
      <c r="QW407" s="1"/>
      <c r="QX407" s="1"/>
      <c r="QY407" s="1"/>
      <c r="QZ407" s="1"/>
      <c r="RA407" s="1"/>
      <c r="RB407" s="1"/>
      <c r="RC407" s="1"/>
      <c r="RD407" s="1"/>
      <c r="RE407" s="1"/>
      <c r="RF407" s="1"/>
      <c r="RG407" s="1"/>
      <c r="RH407" s="1"/>
      <c r="RI407" s="1"/>
      <c r="RJ407" s="1"/>
      <c r="RK407" s="1"/>
      <c r="RL407" s="1"/>
      <c r="RM407" s="1"/>
      <c r="RN407" s="1"/>
      <c r="RO407" s="1"/>
      <c r="RP407" s="1"/>
      <c r="RQ407" s="1"/>
      <c r="RR407" s="1"/>
      <c r="RS407" s="1"/>
      <c r="RT407" s="1"/>
      <c r="RU407" s="1"/>
      <c r="RV407" s="1"/>
      <c r="RW407" s="1"/>
      <c r="RX407" s="1"/>
      <c r="RY407" s="1"/>
      <c r="RZ407" s="1"/>
      <c r="SA407" s="1"/>
      <c r="SB407" s="1"/>
      <c r="SC407" s="1"/>
      <c r="SD407" s="1"/>
      <c r="SE407" s="1"/>
      <c r="SF407" s="1"/>
      <c r="SG407" s="1"/>
      <c r="SH407" s="1"/>
      <c r="SI407" s="1"/>
      <c r="SJ407" s="1"/>
      <c r="SK407" s="1"/>
      <c r="SL407" s="1"/>
      <c r="SM407" s="1"/>
      <c r="SN407" s="1"/>
      <c r="SO407" s="1"/>
      <c r="SP407" s="1"/>
      <c r="SQ407" s="1"/>
      <c r="SR407" s="1"/>
      <c r="SS407" s="1"/>
      <c r="ST407" s="1"/>
      <c r="SU407" s="1"/>
      <c r="SV407" s="1"/>
      <c r="SW407" s="1"/>
      <c r="SX407" s="1"/>
      <c r="SY407" s="1"/>
      <c r="SZ407" s="1"/>
      <c r="TA407" s="1"/>
      <c r="TB407" s="1"/>
      <c r="TC407" s="1"/>
      <c r="TD407" s="1"/>
      <c r="TE407" s="1"/>
      <c r="TF407" s="1"/>
      <c r="TG407" s="1"/>
      <c r="TH407" s="1"/>
      <c r="TI407" s="1"/>
      <c r="TJ407" s="1"/>
      <c r="TK407" s="1"/>
      <c r="TL407" s="1"/>
      <c r="TM407" s="1"/>
      <c r="TN407" s="1"/>
      <c r="TO407" s="1"/>
      <c r="TP407" s="1"/>
      <c r="TQ407" s="1"/>
      <c r="TR407" s="1"/>
      <c r="TS407" s="1"/>
      <c r="TT407" s="1"/>
      <c r="TU407" s="1"/>
      <c r="TV407" s="1"/>
      <c r="TW407" s="1"/>
      <c r="TX407" s="1"/>
      <c r="TY407" s="1"/>
      <c r="TZ407" s="1"/>
      <c r="UA407" s="1"/>
      <c r="UB407" s="1"/>
      <c r="UC407" s="1"/>
      <c r="UD407" s="1"/>
      <c r="UE407" s="1"/>
      <c r="UF407" s="1"/>
      <c r="UG407" s="1"/>
      <c r="UH407" s="1"/>
      <c r="UI407" s="1"/>
      <c r="UJ407" s="1"/>
      <c r="UK407" s="1"/>
      <c r="UL407" s="1"/>
      <c r="UM407" s="1"/>
      <c r="UN407" s="1"/>
      <c r="UO407" s="1"/>
      <c r="UP407" s="1"/>
      <c r="UQ407" s="1"/>
      <c r="UR407" s="1"/>
      <c r="US407" s="1"/>
      <c r="UT407" s="1"/>
      <c r="UU407" s="1"/>
      <c r="UV407" s="1"/>
      <c r="UW407" s="1"/>
      <c r="UX407" s="1"/>
      <c r="UY407" s="1"/>
      <c r="UZ407" s="1"/>
      <c r="VA407" s="1"/>
      <c r="VB407" s="1"/>
      <c r="VC407" s="1"/>
      <c r="VD407" s="1"/>
      <c r="VE407" s="1"/>
      <c r="VF407" s="1"/>
      <c r="VG407" s="1"/>
      <c r="VH407" s="1"/>
      <c r="VI407" s="1"/>
      <c r="VJ407" s="1"/>
      <c r="VK407" s="1"/>
      <c r="VL407" s="1"/>
      <c r="VM407" s="1"/>
      <c r="VN407" s="1"/>
      <c r="VO407" s="1"/>
      <c r="VP407" s="1"/>
      <c r="VQ407" s="1"/>
      <c r="VR407" s="1"/>
      <c r="VS407" s="1"/>
      <c r="VT407" s="1"/>
      <c r="VU407" s="1"/>
      <c r="VV407" s="1"/>
      <c r="VW407" s="1"/>
      <c r="VX407" s="1"/>
      <c r="VY407" s="1"/>
      <c r="VZ407" s="1"/>
      <c r="WA407" s="1"/>
      <c r="WB407" s="1"/>
      <c r="WC407" s="1"/>
      <c r="WD407" s="1"/>
      <c r="WE407" s="1"/>
      <c r="WF407" s="1"/>
      <c r="WG407" s="1"/>
      <c r="WH407" s="1"/>
      <c r="WI407" s="1"/>
      <c r="WJ407" s="1"/>
      <c r="WK407" s="1"/>
      <c r="WL407" s="1"/>
      <c r="WM407" s="1"/>
      <c r="WN407" s="1"/>
      <c r="WO407" s="1"/>
      <c r="WP407" s="1"/>
      <c r="WQ407" s="1"/>
      <c r="WR407" s="1"/>
      <c r="WS407" s="1"/>
      <c r="WT407" s="1"/>
      <c r="WU407" s="1"/>
      <c r="WV407" s="1"/>
      <c r="WW407" s="1"/>
      <c r="WX407" s="1"/>
      <c r="WY407" s="1"/>
      <c r="WZ407" s="1"/>
      <c r="XA407" s="1"/>
      <c r="XB407" s="1"/>
      <c r="XC407" s="1"/>
      <c r="XD407" s="1"/>
      <c r="XE407" s="1"/>
      <c r="XF407" s="1"/>
      <c r="XG407" s="1"/>
      <c r="XH407" s="1"/>
      <c r="XI407" s="1"/>
      <c r="XJ407" s="1"/>
      <c r="XK407" s="1"/>
      <c r="XL407" s="1"/>
      <c r="XM407" s="1"/>
      <c r="XN407" s="1"/>
      <c r="XO407" s="1"/>
      <c r="XP407" s="1"/>
      <c r="XQ407" s="1"/>
      <c r="XR407" s="1"/>
      <c r="XS407" s="1"/>
      <c r="XT407" s="1"/>
      <c r="XU407" s="1"/>
      <c r="XV407" s="1"/>
      <c r="XW407" s="1"/>
      <c r="XX407" s="1"/>
      <c r="XY407" s="1"/>
      <c r="XZ407" s="1"/>
      <c r="YA407" s="1"/>
      <c r="YB407" s="1"/>
      <c r="YC407" s="1"/>
      <c r="YD407" s="1"/>
      <c r="YE407" s="1"/>
      <c r="YF407" s="1"/>
      <c r="YG407" s="1"/>
      <c r="YH407" s="1"/>
      <c r="YI407" s="1"/>
      <c r="YJ407" s="1"/>
      <c r="YK407" s="1"/>
      <c r="YL407" s="1"/>
      <c r="YM407" s="1"/>
      <c r="YN407" s="1"/>
      <c r="YO407" s="1"/>
      <c r="YP407" s="1"/>
      <c r="YQ407" s="1"/>
      <c r="YR407" s="1"/>
      <c r="YS407" s="1"/>
      <c r="YT407" s="1"/>
      <c r="YU407" s="1"/>
      <c r="YV407" s="1"/>
      <c r="YW407" s="1"/>
      <c r="YX407" s="1"/>
      <c r="YY407" s="1"/>
      <c r="YZ407" s="1"/>
      <c r="ZA407" s="1"/>
      <c r="ZB407" s="1"/>
      <c r="ZC407" s="1"/>
      <c r="ZD407" s="1"/>
      <c r="ZE407" s="1"/>
      <c r="ZF407" s="1"/>
      <c r="ZG407" s="1"/>
      <c r="ZH407" s="1"/>
      <c r="ZI407" s="1"/>
      <c r="ZJ407" s="1"/>
      <c r="ZK407" s="1"/>
      <c r="ZL407" s="1"/>
      <c r="ZM407" s="1"/>
      <c r="ZN407" s="1"/>
      <c r="ZO407" s="1"/>
      <c r="ZP407" s="1"/>
      <c r="ZQ407" s="1"/>
      <c r="ZR407" s="1"/>
      <c r="ZS407" s="1"/>
      <c r="ZT407" s="1"/>
      <c r="ZU407" s="1"/>
      <c r="ZV407" s="1"/>
      <c r="ZW407" s="1"/>
      <c r="ZX407" s="1"/>
      <c r="ZY407" s="1"/>
      <c r="ZZ407" s="1"/>
      <c r="AAA407" s="1"/>
      <c r="AAB407" s="1"/>
      <c r="AAC407" s="1"/>
      <c r="AAD407" s="1"/>
      <c r="AAE407" s="1"/>
      <c r="AAF407" s="1"/>
      <c r="AAG407" s="1"/>
      <c r="AAH407" s="1"/>
      <c r="AAI407" s="1"/>
      <c r="AAJ407" s="1"/>
      <c r="AAK407" s="1"/>
      <c r="AAL407" s="1"/>
      <c r="AAM407" s="1"/>
      <c r="AAN407" s="1"/>
      <c r="AAO407" s="1"/>
      <c r="AAP407" s="1"/>
      <c r="AAQ407" s="1"/>
      <c r="AAR407" s="1"/>
      <c r="AAS407" s="1"/>
      <c r="AAT407" s="1"/>
      <c r="AAU407" s="1"/>
      <c r="AAV407" s="1"/>
      <c r="AAW407" s="1"/>
      <c r="AAX407" s="1"/>
      <c r="AAY407" s="1"/>
      <c r="AAZ407" s="1"/>
      <c r="ABA407" s="1"/>
      <c r="ABB407" s="1"/>
      <c r="ABC407" s="1"/>
      <c r="ABD407" s="1"/>
      <c r="ABE407" s="1"/>
      <c r="ABF407" s="1"/>
      <c r="ABG407" s="1"/>
      <c r="ABH407" s="1"/>
      <c r="ABI407" s="1"/>
      <c r="ABJ407" s="1"/>
      <c r="ABK407" s="1"/>
      <c r="ABL407" s="1"/>
      <c r="ABM407" s="1"/>
      <c r="ABN407" s="1"/>
      <c r="ABO407" s="1"/>
      <c r="ABP407" s="1"/>
      <c r="ABQ407" s="1"/>
      <c r="ABR407" s="1"/>
      <c r="ABS407" s="1"/>
      <c r="ABT407" s="1"/>
      <c r="ABU407" s="1"/>
      <c r="ABV407" s="1"/>
      <c r="ABW407" s="1"/>
      <c r="ABX407" s="1"/>
      <c r="ABY407" s="1"/>
      <c r="ABZ407" s="1"/>
      <c r="ACA407" s="1"/>
      <c r="ACB407" s="1"/>
      <c r="ACC407" s="1"/>
      <c r="ACD407" s="1"/>
      <c r="ACE407" s="1"/>
      <c r="ACF407" s="1"/>
      <c r="ACG407" s="1"/>
      <c r="ACH407" s="1"/>
      <c r="ACI407" s="1"/>
      <c r="ACJ407" s="1"/>
      <c r="ACK407" s="1"/>
      <c r="ACL407" s="1"/>
      <c r="ACM407" s="1"/>
      <c r="ACN407" s="1"/>
      <c r="ACO407" s="1"/>
      <c r="ACP407" s="1"/>
      <c r="ACQ407" s="1"/>
      <c r="ACR407" s="1"/>
      <c r="ACS407" s="1"/>
      <c r="ACT407" s="1"/>
      <c r="ACU407" s="1"/>
      <c r="ACV407" s="1"/>
      <c r="ACW407" s="1"/>
      <c r="ACX407" s="1"/>
      <c r="ACY407" s="1"/>
      <c r="ACZ407" s="1"/>
      <c r="ADA407" s="1"/>
      <c r="ADB407" s="1"/>
      <c r="ADC407" s="1"/>
      <c r="ADD407" s="1"/>
      <c r="ADE407" s="1"/>
      <c r="ADF407" s="1"/>
      <c r="ADG407" s="1"/>
      <c r="ADH407" s="1"/>
      <c r="ADI407" s="1"/>
      <c r="ADJ407" s="1"/>
      <c r="ADK407" s="1"/>
      <c r="ADL407" s="1"/>
      <c r="ADM407" s="1"/>
      <c r="ADN407" s="1"/>
      <c r="ADO407" s="1"/>
      <c r="ADP407" s="1"/>
      <c r="ADQ407" s="1"/>
      <c r="ADR407" s="1"/>
      <c r="ADS407" s="1"/>
      <c r="ADT407" s="1"/>
      <c r="ADU407" s="1"/>
      <c r="ADV407" s="1"/>
      <c r="ADW407" s="1"/>
      <c r="ADX407" s="1"/>
      <c r="ADY407" s="1"/>
      <c r="ADZ407" s="1"/>
      <c r="AEA407" s="1"/>
      <c r="AEB407" s="1"/>
      <c r="AEC407" s="1"/>
      <c r="AED407" s="1"/>
      <c r="AEE407" s="1"/>
      <c r="AEF407" s="1"/>
      <c r="AEG407" s="1"/>
      <c r="AEH407" s="1"/>
      <c r="AEI407" s="1"/>
      <c r="AEJ407" s="1"/>
      <c r="AEK407" s="1"/>
      <c r="AEL407" s="1"/>
      <c r="AEM407" s="1"/>
      <c r="AEN407" s="1"/>
      <c r="AEO407" s="1"/>
      <c r="AEP407" s="1"/>
      <c r="AEQ407" s="1"/>
      <c r="AER407" s="1"/>
      <c r="AES407" s="1"/>
      <c r="AET407" s="1"/>
      <c r="AEU407" s="1"/>
      <c r="AEV407" s="1"/>
      <c r="AEW407" s="1"/>
      <c r="AEX407" s="1"/>
      <c r="AEY407" s="1"/>
      <c r="AEZ407" s="1"/>
      <c r="AFA407" s="1"/>
      <c r="AFB407" s="1"/>
      <c r="AFC407" s="1"/>
      <c r="AFD407" s="1"/>
      <c r="AFE407" s="1"/>
      <c r="AFF407" s="1"/>
      <c r="AFG407" s="1"/>
      <c r="AFH407" s="1"/>
      <c r="AFI407" s="1"/>
      <c r="AFJ407" s="1"/>
      <c r="AFK407" s="1"/>
      <c r="AFL407" s="1"/>
      <c r="AFM407" s="1"/>
      <c r="AFN407" s="1"/>
      <c r="AFO407" s="1"/>
      <c r="AFP407" s="1"/>
      <c r="AFQ407" s="1"/>
      <c r="AFR407" s="1"/>
      <c r="AFS407" s="1"/>
      <c r="AFT407" s="1"/>
      <c r="AFU407" s="1"/>
      <c r="AFV407" s="1"/>
      <c r="AFW407" s="1"/>
      <c r="AFX407" s="1"/>
      <c r="AFY407" s="1"/>
      <c r="AFZ407" s="1"/>
      <c r="AGA407" s="1"/>
      <c r="AGB407" s="1"/>
      <c r="AGC407" s="1"/>
      <c r="AGD407" s="1"/>
      <c r="AGE407" s="1"/>
      <c r="AGF407" s="1"/>
      <c r="AGG407" s="1"/>
      <c r="AGH407" s="1"/>
      <c r="AGI407" s="1"/>
      <c r="AGJ407" s="1"/>
      <c r="AGK407" s="1"/>
      <c r="AGL407" s="1"/>
      <c r="AGM407" s="1"/>
      <c r="AGN407" s="1"/>
      <c r="AGO407" s="1"/>
      <c r="AGP407" s="1"/>
      <c r="AGQ407" s="1"/>
      <c r="AGR407" s="1"/>
      <c r="AGS407" s="1"/>
      <c r="AGT407" s="1"/>
      <c r="AGU407" s="1"/>
      <c r="AGV407" s="1"/>
      <c r="AGW407" s="1"/>
      <c r="AGX407" s="1"/>
      <c r="AGY407" s="1"/>
      <c r="AGZ407" s="1"/>
      <c r="AHA407" s="1"/>
      <c r="AHB407" s="1"/>
      <c r="AHC407" s="1"/>
      <c r="AHD407" s="1"/>
      <c r="AHE407" s="1"/>
      <c r="AHF407" s="1"/>
      <c r="AHG407" s="1"/>
      <c r="AHH407" s="1"/>
      <c r="AHI407" s="1"/>
      <c r="AHJ407" s="1"/>
      <c r="AHK407" s="1"/>
      <c r="AHL407" s="1"/>
      <c r="AHM407" s="1"/>
      <c r="AHN407" s="1"/>
      <c r="AHO407" s="1"/>
      <c r="AHP407" s="1"/>
      <c r="AHQ407" s="1"/>
      <c r="AHR407" s="1"/>
      <c r="AHS407" s="1"/>
      <c r="AHT407" s="1"/>
      <c r="AHU407" s="1"/>
      <c r="AHV407" s="1"/>
      <c r="AHW407" s="1"/>
      <c r="AHX407" s="1"/>
      <c r="AHY407" s="1"/>
      <c r="AHZ407" s="1"/>
      <c r="AIA407" s="1"/>
      <c r="AIB407" s="1"/>
      <c r="AIC407" s="1"/>
      <c r="AID407" s="1"/>
      <c r="AIE407" s="1"/>
      <c r="AIF407" s="1"/>
      <c r="AIG407" s="1"/>
      <c r="AIH407" s="1"/>
      <c r="AII407" s="1"/>
      <c r="AIJ407" s="1"/>
      <c r="AIK407" s="1"/>
      <c r="AIL407" s="1"/>
      <c r="AIM407" s="1"/>
      <c r="AIN407" s="1"/>
      <c r="AIO407" s="1"/>
      <c r="AIP407" s="1"/>
      <c r="AIQ407" s="1"/>
      <c r="AIR407" s="1"/>
      <c r="AIS407" s="1"/>
      <c r="AIT407" s="1"/>
      <c r="AIU407" s="1"/>
      <c r="AIV407" s="1"/>
      <c r="AIW407" s="1"/>
      <c r="AIX407" s="1"/>
      <c r="AIY407" s="1"/>
      <c r="AIZ407" s="1"/>
      <c r="AJA407" s="1"/>
      <c r="AJB407" s="1"/>
      <c r="AJC407" s="1"/>
      <c r="AJD407" s="1"/>
      <c r="AJE407" s="1"/>
      <c r="AJF407" s="1"/>
      <c r="AJG407" s="1"/>
      <c r="AJH407" s="1"/>
      <c r="AJI407" s="1"/>
      <c r="AJJ407" s="1"/>
      <c r="AJK407" s="1"/>
      <c r="AJL407" s="1"/>
      <c r="AJM407" s="1"/>
      <c r="AJN407" s="1"/>
      <c r="AJO407" s="1"/>
      <c r="AJP407" s="1"/>
      <c r="AJQ407" s="1"/>
      <c r="AJR407" s="1"/>
      <c r="AJS407" s="1"/>
      <c r="AJT407" s="1"/>
      <c r="AJU407" s="1"/>
      <c r="AJV407" s="1"/>
      <c r="AJW407" s="1"/>
      <c r="AJX407" s="1"/>
      <c r="AJY407" s="1"/>
      <c r="AJZ407" s="1"/>
      <c r="AKA407" s="1"/>
      <c r="AKB407" s="1"/>
      <c r="AKC407" s="1"/>
      <c r="AKD407" s="1"/>
      <c r="AKE407" s="1"/>
      <c r="AKF407" s="1"/>
      <c r="AKG407" s="1"/>
      <c r="AKH407" s="1"/>
      <c r="AKI407" s="1"/>
      <c r="AKJ407" s="1"/>
      <c r="AKK407" s="1"/>
      <c r="AKL407" s="1"/>
      <c r="AKM407" s="1"/>
      <c r="AKN407" s="1"/>
      <c r="AKO407" s="1"/>
      <c r="AKP407" s="1"/>
      <c r="AKQ407" s="1"/>
      <c r="AKR407" s="1"/>
      <c r="AKS407" s="1"/>
      <c r="AKT407" s="1"/>
      <c r="AKU407" s="1"/>
      <c r="AKV407" s="1"/>
      <c r="AKW407" s="1"/>
      <c r="AKX407" s="1"/>
      <c r="AKY407" s="1"/>
      <c r="AKZ407" s="1"/>
      <c r="ALA407" s="1"/>
      <c r="ALB407" s="1"/>
      <c r="ALC407" s="1"/>
      <c r="ALD407" s="1"/>
      <c r="ALE407" s="1"/>
      <c r="ALF407" s="1"/>
      <c r="ALG407" s="1"/>
      <c r="ALH407" s="1"/>
      <c r="ALI407" s="1"/>
      <c r="ALJ407" s="1"/>
      <c r="ALK407" s="1"/>
      <c r="ALL407" s="1"/>
      <c r="ALM407" s="1"/>
      <c r="ALN407" s="1"/>
      <c r="ALO407" s="1"/>
      <c r="ALP407" s="1"/>
      <c r="ALQ407" s="1"/>
      <c r="ALR407" s="1"/>
      <c r="ALS407" s="1"/>
      <c r="ALT407" s="1"/>
      <c r="ALU407" s="1"/>
      <c r="ALV407" s="1"/>
      <c r="ALW407" s="1"/>
      <c r="ALX407" s="1"/>
      <c r="ALY407" s="1"/>
      <c r="ALZ407" s="1"/>
      <c r="AMA407" s="1"/>
      <c r="AMB407" s="1"/>
      <c r="AMC407" s="1"/>
      <c r="AMD407" s="1"/>
      <c r="AME407" s="1"/>
      <c r="AMF407" s="1"/>
      <c r="AMG407" s="1"/>
      <c r="AMH407" s="1"/>
      <c r="AMI407" s="1"/>
      <c r="AMJ407" s="1"/>
      <c r="AMK407" s="1"/>
      <c r="AML407" s="1"/>
      <c r="AMM407" s="1"/>
      <c r="AMN407" s="1"/>
      <c r="AMO407" s="1"/>
      <c r="AMP407" s="1"/>
      <c r="AMQ407" s="1"/>
      <c r="AMR407" s="1"/>
      <c r="AMS407" s="1"/>
      <c r="AMT407" s="1"/>
      <c r="AMU407" s="1"/>
      <c r="AMV407" s="1"/>
      <c r="AMW407" s="1"/>
      <c r="AMX407" s="1"/>
      <c r="AMY407" s="1"/>
      <c r="AMZ407" s="1"/>
      <c r="ANA407" s="1"/>
      <c r="ANB407" s="1"/>
      <c r="ANC407" s="1"/>
      <c r="AND407" s="1"/>
      <c r="ANE407" s="1"/>
      <c r="ANF407" s="1"/>
      <c r="ANG407" s="1"/>
      <c r="ANH407" s="1"/>
      <c r="ANI407" s="1"/>
      <c r="ANJ407" s="1"/>
      <c r="ANK407" s="1"/>
      <c r="ANL407" s="1"/>
      <c r="ANM407" s="1"/>
      <c r="ANN407" s="1"/>
      <c r="ANO407" s="1"/>
      <c r="ANP407" s="1"/>
      <c r="ANQ407" s="1"/>
      <c r="ANR407" s="1"/>
      <c r="ANS407" s="1"/>
      <c r="ANT407" s="1"/>
      <c r="ANU407" s="1"/>
      <c r="ANV407" s="1"/>
      <c r="ANW407" s="1"/>
      <c r="ANX407" s="1"/>
      <c r="ANY407" s="1"/>
      <c r="ANZ407" s="1"/>
      <c r="AOA407" s="1"/>
      <c r="AOB407" s="1"/>
      <c r="AOC407" s="1"/>
      <c r="AOD407" s="1"/>
      <c r="AOE407" s="1"/>
      <c r="AOF407" s="1"/>
      <c r="AOG407" s="1"/>
      <c r="AOH407" s="1"/>
      <c r="AOI407" s="1"/>
      <c r="AOJ407" s="1"/>
      <c r="AOK407" s="1"/>
      <c r="AOL407" s="1"/>
      <c r="AOM407" s="1"/>
      <c r="AON407" s="1"/>
      <c r="AOO407" s="1"/>
      <c r="AOP407" s="1"/>
      <c r="AOQ407" s="1"/>
      <c r="AOR407" s="1"/>
      <c r="AOS407" s="1"/>
      <c r="AOT407" s="1"/>
      <c r="AOU407" s="1"/>
      <c r="AOV407" s="1"/>
      <c r="AOW407" s="1"/>
      <c r="AOX407" s="1"/>
      <c r="AOY407" s="1"/>
      <c r="AOZ407" s="1"/>
      <c r="APA407" s="1"/>
      <c r="APB407" s="1"/>
      <c r="APC407" s="1"/>
      <c r="APD407" s="1"/>
      <c r="APE407" s="1"/>
      <c r="APF407" s="1"/>
      <c r="APG407" s="1"/>
      <c r="APH407" s="1"/>
      <c r="API407" s="1"/>
      <c r="APJ407" s="1"/>
      <c r="APK407" s="1"/>
      <c r="APL407" s="1"/>
      <c r="APM407" s="1"/>
      <c r="APN407" s="1"/>
      <c r="APO407" s="1"/>
      <c r="APP407" s="1"/>
      <c r="APQ407" s="1"/>
      <c r="APR407" s="1"/>
      <c r="APS407" s="1"/>
      <c r="APT407" s="1"/>
      <c r="APU407" s="1"/>
      <c r="APV407" s="1"/>
      <c r="APW407" s="1"/>
      <c r="APX407" s="1"/>
      <c r="APY407" s="1"/>
      <c r="APZ407" s="1"/>
      <c r="AQA407" s="1"/>
      <c r="AQB407" s="1"/>
      <c r="AQC407" s="1"/>
      <c r="AQD407" s="1"/>
      <c r="AQE407" s="1"/>
      <c r="AQF407" s="1"/>
      <c r="AQG407" s="1"/>
      <c r="AQH407" s="1"/>
      <c r="AQI407" s="1"/>
      <c r="AQJ407" s="1"/>
      <c r="AQK407" s="1"/>
      <c r="AQL407" s="1"/>
      <c r="AQM407" s="1"/>
      <c r="AQN407" s="1"/>
      <c r="AQO407" s="1"/>
      <c r="AQP407" s="1"/>
      <c r="AQQ407" s="1"/>
      <c r="AQR407" s="1"/>
      <c r="AQS407" s="1"/>
      <c r="AQT407" s="1"/>
      <c r="AQU407" s="1"/>
      <c r="AQV407" s="1"/>
      <c r="AQW407" s="1"/>
      <c r="AQX407" s="1"/>
      <c r="AQY407" s="1"/>
      <c r="AQZ407" s="1"/>
      <c r="ARA407" s="1"/>
      <c r="ARB407" s="1"/>
      <c r="ARC407" s="1"/>
      <c r="ARD407" s="1"/>
      <c r="ARE407" s="1"/>
      <c r="ARF407" s="1"/>
      <c r="ARG407" s="1"/>
      <c r="ARH407" s="1"/>
      <c r="ARI407" s="1"/>
      <c r="ARJ407" s="1"/>
      <c r="ARK407" s="1"/>
      <c r="ARL407" s="1"/>
      <c r="ARM407" s="1"/>
      <c r="ARN407" s="1"/>
      <c r="ARO407" s="1"/>
      <c r="ARP407" s="1"/>
      <c r="ARQ407" s="1"/>
      <c r="ARR407" s="1"/>
      <c r="ARS407" s="1"/>
      <c r="ART407" s="1"/>
      <c r="ARU407" s="1"/>
      <c r="ARV407" s="1"/>
      <c r="ARW407" s="1"/>
      <c r="ARX407" s="1"/>
      <c r="ARY407" s="1"/>
      <c r="ARZ407" s="1"/>
      <c r="ASA407" s="1"/>
      <c r="ASB407" s="1"/>
      <c r="ASC407" s="1"/>
      <c r="ASD407" s="1"/>
      <c r="ASE407" s="1"/>
      <c r="ASF407" s="1"/>
      <c r="ASG407" s="1"/>
      <c r="ASH407" s="1"/>
      <c r="ASI407" s="1"/>
      <c r="ASJ407" s="1"/>
      <c r="ASK407" s="1"/>
      <c r="ASL407" s="1"/>
      <c r="ASM407" s="1"/>
      <c r="ASN407" s="1"/>
      <c r="ASO407" s="1"/>
      <c r="ASP407" s="1"/>
      <c r="ASQ407" s="1"/>
      <c r="ASR407" s="1"/>
      <c r="ASS407" s="1"/>
      <c r="AST407" s="1"/>
      <c r="ASU407" s="1"/>
      <c r="ASV407" s="1"/>
      <c r="ASW407" s="1"/>
      <c r="ASX407" s="1"/>
      <c r="ASY407" s="1"/>
      <c r="ASZ407" s="1"/>
      <c r="ATA407" s="1"/>
      <c r="ATB407" s="1"/>
      <c r="ATC407" s="1"/>
      <c r="ATD407" s="1"/>
      <c r="ATE407" s="1"/>
      <c r="ATF407" s="1"/>
      <c r="ATG407" s="1"/>
      <c r="ATH407" s="1"/>
      <c r="ATI407" s="1"/>
      <c r="ATJ407" s="1"/>
      <c r="ATK407" s="1"/>
      <c r="ATL407" s="1"/>
      <c r="ATM407" s="1"/>
      <c r="ATN407" s="1"/>
      <c r="ATO407" s="1"/>
      <c r="ATP407" s="1"/>
      <c r="ATQ407" s="1"/>
      <c r="ATR407" s="1"/>
      <c r="ATS407" s="1"/>
      <c r="ATT407" s="1"/>
      <c r="ATU407" s="1"/>
      <c r="ATV407" s="1"/>
      <c r="ATW407" s="1"/>
      <c r="ATX407" s="1"/>
      <c r="ATY407" s="1"/>
      <c r="ATZ407" s="1"/>
      <c r="AUA407" s="1"/>
      <c r="AUB407" s="1"/>
      <c r="AUC407" s="1"/>
      <c r="AUD407" s="1"/>
      <c r="AUE407" s="1"/>
      <c r="AUF407" s="1"/>
      <c r="AUG407" s="1"/>
      <c r="AUH407" s="1"/>
      <c r="AUI407" s="1"/>
      <c r="AUJ407" s="1"/>
      <c r="AUK407" s="1"/>
      <c r="AUL407" s="1"/>
      <c r="AUM407" s="1"/>
      <c r="AUN407" s="1"/>
      <c r="AUO407" s="1"/>
      <c r="AUP407" s="1"/>
      <c r="AUQ407" s="1"/>
      <c r="AUR407" s="1"/>
      <c r="AUS407" s="1"/>
      <c r="AUT407" s="1"/>
      <c r="AUU407" s="1"/>
      <c r="AUV407" s="1"/>
      <c r="AUW407" s="1"/>
      <c r="AUX407" s="1"/>
      <c r="AUY407" s="1"/>
      <c r="AUZ407" s="1"/>
      <c r="AVA407" s="1"/>
      <c r="AVB407" s="1"/>
      <c r="AVC407" s="1"/>
      <c r="AVD407" s="1"/>
      <c r="AVE407" s="1"/>
      <c r="AVF407" s="1"/>
      <c r="AVG407" s="1"/>
      <c r="AVH407" s="1"/>
      <c r="AVI407" s="1"/>
      <c r="AVJ407" s="1"/>
      <c r="AVK407" s="1"/>
      <c r="AVL407" s="1"/>
      <c r="AVM407" s="1"/>
      <c r="AVN407" s="1"/>
      <c r="AVO407" s="1"/>
      <c r="AVP407" s="1"/>
      <c r="AVQ407" s="1"/>
      <c r="AVR407" s="1"/>
      <c r="AVS407" s="1"/>
      <c r="AVT407" s="1"/>
      <c r="AVU407" s="1"/>
      <c r="AVV407" s="1"/>
      <c r="AVW407" s="1"/>
      <c r="AVX407" s="1"/>
      <c r="AVY407" s="1"/>
      <c r="AVZ407" s="1"/>
      <c r="AWA407" s="1"/>
      <c r="AWB407" s="1"/>
      <c r="AWC407" s="1"/>
      <c r="AWD407" s="1"/>
      <c r="AWE407" s="1"/>
      <c r="AWF407" s="1"/>
      <c r="AWG407" s="1"/>
      <c r="AWH407" s="1"/>
      <c r="AWI407" s="1"/>
      <c r="AWJ407" s="1"/>
      <c r="AWK407" s="1"/>
      <c r="AWL407" s="1"/>
      <c r="AWM407" s="1"/>
      <c r="AWN407" s="1"/>
      <c r="AWO407" s="1"/>
      <c r="AWP407" s="1"/>
      <c r="AWQ407" s="1"/>
      <c r="AWR407" s="1"/>
      <c r="AWS407" s="1"/>
      <c r="AWT407" s="1"/>
      <c r="AWU407" s="1"/>
      <c r="AWV407" s="1"/>
      <c r="AWW407" s="1"/>
      <c r="AWX407" s="1"/>
      <c r="AWY407" s="1"/>
      <c r="AWZ407" s="1"/>
      <c r="AXA407" s="1"/>
      <c r="AXB407" s="1"/>
      <c r="AXC407" s="1"/>
      <c r="AXD407" s="1"/>
      <c r="AXE407" s="1"/>
      <c r="AXF407" s="1"/>
      <c r="AXG407" s="1"/>
      <c r="AXH407" s="1"/>
      <c r="AXI407" s="1"/>
      <c r="AXJ407" s="1"/>
      <c r="AXK407" s="1"/>
      <c r="AXL407" s="1"/>
      <c r="AXM407" s="1"/>
      <c r="AXN407" s="1"/>
      <c r="AXO407" s="1"/>
      <c r="AXP407" s="1"/>
      <c r="AXQ407" s="1"/>
      <c r="AXR407" s="1"/>
      <c r="AXS407" s="1"/>
      <c r="AXT407" s="1"/>
      <c r="AXU407" s="1"/>
      <c r="AXV407" s="1"/>
      <c r="AXW407" s="1"/>
      <c r="AXX407" s="1"/>
      <c r="AXY407" s="1"/>
      <c r="AXZ407" s="1"/>
      <c r="AYA407" s="1"/>
      <c r="AYB407" s="1"/>
      <c r="AYC407" s="1"/>
      <c r="AYD407" s="1"/>
      <c r="AYE407" s="1"/>
      <c r="AYF407" s="1"/>
      <c r="AYG407" s="1"/>
      <c r="AYH407" s="1"/>
      <c r="AYI407" s="1"/>
      <c r="AYJ407" s="1"/>
      <c r="AYK407" s="1"/>
      <c r="AYL407" s="1"/>
      <c r="AYM407" s="1"/>
      <c r="AYN407" s="1"/>
      <c r="AYO407" s="1"/>
      <c r="AYP407" s="1"/>
      <c r="AYQ407" s="1"/>
      <c r="AYR407" s="1"/>
      <c r="AYS407" s="1"/>
      <c r="AYT407" s="1"/>
      <c r="AYU407" s="1"/>
      <c r="AYV407" s="1"/>
      <c r="AYW407" s="1"/>
      <c r="AYX407" s="1"/>
      <c r="AYY407" s="1"/>
      <c r="AYZ407" s="1"/>
      <c r="AZA407" s="1"/>
      <c r="AZB407" s="1"/>
      <c r="AZC407" s="1"/>
      <c r="AZD407" s="1"/>
      <c r="AZE407" s="1"/>
      <c r="AZF407" s="1"/>
      <c r="AZG407" s="1"/>
      <c r="AZH407" s="1"/>
      <c r="AZI407" s="1"/>
      <c r="AZJ407" s="1"/>
      <c r="AZK407" s="1"/>
      <c r="AZL407" s="1"/>
      <c r="AZM407" s="1"/>
      <c r="AZN407" s="1"/>
      <c r="AZO407" s="1"/>
      <c r="AZP407" s="1"/>
      <c r="AZQ407" s="1"/>
      <c r="AZR407" s="1"/>
      <c r="AZS407" s="1"/>
      <c r="AZT407" s="1"/>
      <c r="AZU407" s="1"/>
      <c r="AZV407" s="1"/>
      <c r="AZW407" s="1"/>
      <c r="AZX407" s="1"/>
      <c r="AZY407" s="1"/>
      <c r="AZZ407" s="1"/>
      <c r="BAA407" s="1"/>
      <c r="BAB407" s="1"/>
      <c r="BAC407" s="1"/>
      <c r="BAD407" s="1"/>
      <c r="BAE407" s="1"/>
      <c r="BAF407" s="1"/>
      <c r="BAG407" s="1"/>
      <c r="BAH407" s="1"/>
      <c r="BAI407" s="1"/>
      <c r="BAJ407" s="1"/>
      <c r="BAK407" s="1"/>
      <c r="BAL407" s="1"/>
      <c r="BAM407" s="1"/>
      <c r="BAN407" s="1"/>
      <c r="BAO407" s="1"/>
      <c r="BAP407" s="1"/>
      <c r="BAQ407" s="1"/>
      <c r="BAR407" s="1"/>
      <c r="BAS407" s="1"/>
      <c r="BAT407" s="1"/>
      <c r="BAU407" s="1"/>
      <c r="BAV407" s="1"/>
      <c r="BAW407" s="1"/>
      <c r="BAX407" s="1"/>
      <c r="BAY407" s="1"/>
      <c r="BAZ407" s="1"/>
      <c r="BBA407" s="1"/>
      <c r="BBB407" s="1"/>
      <c r="BBC407" s="1"/>
      <c r="BBD407" s="1"/>
      <c r="BBE407" s="1"/>
      <c r="BBF407" s="1"/>
      <c r="BBG407" s="1"/>
      <c r="BBH407" s="1"/>
      <c r="BBI407" s="1"/>
      <c r="BBJ407" s="1"/>
      <c r="BBK407" s="1"/>
      <c r="BBL407" s="1"/>
      <c r="BBM407" s="1"/>
      <c r="BBN407" s="1"/>
      <c r="BBO407" s="1"/>
      <c r="BBP407" s="1"/>
      <c r="BBQ407" s="1"/>
      <c r="BBR407" s="1"/>
      <c r="BBS407" s="1"/>
      <c r="BBT407" s="1"/>
      <c r="BBU407" s="1"/>
      <c r="BBV407" s="1"/>
      <c r="BBW407" s="1"/>
      <c r="BBX407" s="1"/>
      <c r="BBY407" s="1"/>
      <c r="BBZ407" s="1"/>
      <c r="BCA407" s="1"/>
      <c r="BCB407" s="1"/>
      <c r="BCC407" s="1"/>
      <c r="BCD407" s="1"/>
      <c r="BCE407" s="1"/>
      <c r="BCF407" s="1"/>
      <c r="BCG407" s="1"/>
      <c r="BCH407" s="1"/>
      <c r="BCI407" s="1"/>
      <c r="BCJ407" s="1"/>
      <c r="BCK407" s="1"/>
      <c r="BCL407" s="1"/>
      <c r="BCM407" s="1"/>
      <c r="BCN407" s="1"/>
      <c r="BCO407" s="1"/>
      <c r="BCP407" s="1"/>
      <c r="BCQ407" s="1"/>
      <c r="BCR407" s="1"/>
      <c r="BCS407" s="1"/>
      <c r="BCT407" s="1"/>
      <c r="BCU407" s="1"/>
      <c r="BCV407" s="1"/>
      <c r="BCW407" s="1"/>
      <c r="BCX407" s="1"/>
      <c r="BCY407" s="1"/>
      <c r="BCZ407" s="1"/>
      <c r="BDA407" s="1"/>
      <c r="BDB407" s="1"/>
      <c r="BDC407" s="1"/>
      <c r="BDD407" s="1"/>
      <c r="BDE407" s="1"/>
      <c r="BDF407" s="1"/>
      <c r="BDG407" s="1"/>
      <c r="BDH407" s="1"/>
      <c r="BDI407" s="1"/>
      <c r="BDJ407" s="1"/>
      <c r="BDK407" s="1"/>
      <c r="BDL407" s="1"/>
    </row>
    <row r="408" spans="1:1468" s="10" customFormat="1" x14ac:dyDescent="0.2">
      <c r="A408"/>
      <c r="B408" s="14" t="s">
        <v>14</v>
      </c>
      <c r="C408" s="14">
        <f>SUM(C385:C407)</f>
        <v>597399</v>
      </c>
      <c r="D408" s="14">
        <f>SUM(D385:D407)</f>
        <v>686530.6</v>
      </c>
      <c r="E408" s="20">
        <f>+C387/C408</f>
        <v>0.1133346389933696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  <c r="KH408" s="1"/>
      <c r="KI408" s="1"/>
      <c r="KJ408" s="1"/>
      <c r="KK408" s="1"/>
      <c r="KL408" s="1"/>
      <c r="KM408" s="1"/>
      <c r="KN408" s="1"/>
      <c r="KO408" s="1"/>
      <c r="KP408" s="1"/>
      <c r="KQ408" s="1"/>
      <c r="KR408" s="1"/>
      <c r="KS408" s="1"/>
      <c r="KT408" s="1"/>
      <c r="KU408" s="1"/>
      <c r="KV408" s="1"/>
      <c r="KW408" s="1"/>
      <c r="KX408" s="1"/>
      <c r="KY408" s="1"/>
      <c r="KZ408" s="1"/>
      <c r="LA408" s="1"/>
      <c r="LB408" s="1"/>
      <c r="LC408" s="1"/>
      <c r="LD408" s="1"/>
      <c r="LE408" s="1"/>
      <c r="LF408" s="1"/>
      <c r="LG408" s="1"/>
      <c r="LH408" s="1"/>
      <c r="LI408" s="1"/>
      <c r="LJ408" s="1"/>
      <c r="LK408" s="1"/>
      <c r="LL408" s="1"/>
      <c r="LM408" s="1"/>
      <c r="LN408" s="1"/>
      <c r="LO408" s="1"/>
      <c r="LP408" s="1"/>
      <c r="LQ408" s="1"/>
      <c r="LR408" s="1"/>
      <c r="LS408" s="1"/>
      <c r="LT408" s="1"/>
      <c r="LU408" s="1"/>
      <c r="LV408" s="1"/>
      <c r="LW408" s="1"/>
      <c r="LX408" s="1"/>
      <c r="LY408" s="1"/>
      <c r="LZ408" s="1"/>
      <c r="MA408" s="1"/>
      <c r="MB408" s="1"/>
      <c r="MC408" s="1"/>
      <c r="MD408" s="1"/>
      <c r="ME408" s="1"/>
      <c r="MF408" s="1"/>
      <c r="MG408" s="1"/>
      <c r="MH408" s="1"/>
      <c r="MI408" s="1"/>
      <c r="MJ408" s="1"/>
      <c r="MK408" s="1"/>
      <c r="ML408" s="1"/>
      <c r="MM408" s="1"/>
      <c r="MN408" s="1"/>
      <c r="MO408" s="1"/>
      <c r="MP408" s="1"/>
      <c r="MQ408" s="1"/>
      <c r="MR408" s="1"/>
      <c r="MS408" s="1"/>
      <c r="MT408" s="1"/>
      <c r="MU408" s="1"/>
      <c r="MV408" s="1"/>
      <c r="MW408" s="1"/>
      <c r="MX408" s="1"/>
      <c r="MY408" s="1"/>
      <c r="MZ408" s="1"/>
      <c r="NA408" s="1"/>
      <c r="NB408" s="1"/>
      <c r="NC408" s="1"/>
      <c r="ND408" s="1"/>
      <c r="NE408" s="1"/>
      <c r="NF408" s="1"/>
      <c r="NG408" s="1"/>
      <c r="NH408" s="1"/>
      <c r="NI408" s="1"/>
      <c r="NJ408" s="1"/>
      <c r="NK408" s="1"/>
      <c r="NL408" s="1"/>
      <c r="NM408" s="1"/>
      <c r="NN408" s="1"/>
      <c r="NO408" s="1"/>
      <c r="NP408" s="1"/>
      <c r="NQ408" s="1"/>
      <c r="NR408" s="1"/>
      <c r="NS408" s="1"/>
      <c r="NT408" s="1"/>
      <c r="NU408" s="1"/>
      <c r="NV408" s="1"/>
      <c r="NW408" s="1"/>
      <c r="NX408" s="1"/>
      <c r="NY408" s="1"/>
      <c r="NZ408" s="1"/>
      <c r="OA408" s="1"/>
      <c r="OB408" s="1"/>
      <c r="OC408" s="1"/>
      <c r="OD408" s="1"/>
      <c r="OE408" s="1"/>
      <c r="OF408" s="1"/>
      <c r="OG408" s="1"/>
      <c r="OH408" s="1"/>
      <c r="OI408" s="1"/>
      <c r="OJ408" s="1"/>
      <c r="OK408" s="1"/>
      <c r="OL408" s="1"/>
      <c r="OM408" s="1"/>
      <c r="ON408" s="1"/>
      <c r="OO408" s="1"/>
      <c r="OP408" s="1"/>
      <c r="OQ408" s="1"/>
      <c r="OR408" s="1"/>
      <c r="OS408" s="1"/>
      <c r="OT408" s="1"/>
      <c r="OU408" s="1"/>
      <c r="OV408" s="1"/>
      <c r="OW408" s="1"/>
      <c r="OX408" s="1"/>
      <c r="OY408" s="1"/>
      <c r="OZ408" s="1"/>
      <c r="PA408" s="1"/>
      <c r="PB408" s="1"/>
      <c r="PC408" s="1"/>
      <c r="PD408" s="1"/>
      <c r="PE408" s="1"/>
      <c r="PF408" s="1"/>
      <c r="PG408" s="1"/>
      <c r="PH408" s="1"/>
      <c r="PI408" s="1"/>
      <c r="PJ408" s="1"/>
      <c r="PK408" s="1"/>
      <c r="PL408" s="1"/>
      <c r="PM408" s="1"/>
      <c r="PN408" s="1"/>
      <c r="PO408" s="1"/>
      <c r="PP408" s="1"/>
      <c r="PQ408" s="1"/>
      <c r="PR408" s="1"/>
      <c r="PS408" s="1"/>
      <c r="PT408" s="1"/>
      <c r="PU408" s="1"/>
      <c r="PV408" s="1"/>
      <c r="PW408" s="1"/>
      <c r="PX408" s="1"/>
      <c r="PY408" s="1"/>
      <c r="PZ408" s="1"/>
      <c r="QA408" s="1"/>
      <c r="QB408" s="1"/>
      <c r="QC408" s="1"/>
      <c r="QD408" s="1"/>
      <c r="QE408" s="1"/>
      <c r="QF408" s="1"/>
      <c r="QG408" s="1"/>
      <c r="QH408" s="1"/>
      <c r="QI408" s="1"/>
      <c r="QJ408" s="1"/>
      <c r="QK408" s="1"/>
      <c r="QL408" s="1"/>
      <c r="QM408" s="1"/>
      <c r="QN408" s="1"/>
      <c r="QO408" s="1"/>
      <c r="QP408" s="1"/>
      <c r="QQ408" s="1"/>
      <c r="QR408" s="1"/>
      <c r="QS408" s="1"/>
      <c r="QT408" s="1"/>
      <c r="QU408" s="1"/>
      <c r="QV408" s="1"/>
      <c r="QW408" s="1"/>
      <c r="QX408" s="1"/>
      <c r="QY408" s="1"/>
      <c r="QZ408" s="1"/>
      <c r="RA408" s="1"/>
      <c r="RB408" s="1"/>
      <c r="RC408" s="1"/>
      <c r="RD408" s="1"/>
      <c r="RE408" s="1"/>
      <c r="RF408" s="1"/>
      <c r="RG408" s="1"/>
      <c r="RH408" s="1"/>
      <c r="RI408" s="1"/>
      <c r="RJ408" s="1"/>
      <c r="RK408" s="1"/>
      <c r="RL408" s="1"/>
      <c r="RM408" s="1"/>
      <c r="RN408" s="1"/>
      <c r="RO408" s="1"/>
      <c r="RP408" s="1"/>
      <c r="RQ408" s="1"/>
      <c r="RR408" s="1"/>
      <c r="RS408" s="1"/>
      <c r="RT408" s="1"/>
      <c r="RU408" s="1"/>
      <c r="RV408" s="1"/>
      <c r="RW408" s="1"/>
      <c r="RX408" s="1"/>
      <c r="RY408" s="1"/>
      <c r="RZ408" s="1"/>
      <c r="SA408" s="1"/>
      <c r="SB408" s="1"/>
      <c r="SC408" s="1"/>
      <c r="SD408" s="1"/>
      <c r="SE408" s="1"/>
      <c r="SF408" s="1"/>
      <c r="SG408" s="1"/>
      <c r="SH408" s="1"/>
      <c r="SI408" s="1"/>
      <c r="SJ408" s="1"/>
      <c r="SK408" s="1"/>
      <c r="SL408" s="1"/>
      <c r="SM408" s="1"/>
      <c r="SN408" s="1"/>
      <c r="SO408" s="1"/>
      <c r="SP408" s="1"/>
      <c r="SQ408" s="1"/>
      <c r="SR408" s="1"/>
      <c r="SS408" s="1"/>
      <c r="ST408" s="1"/>
      <c r="SU408" s="1"/>
      <c r="SV408" s="1"/>
      <c r="SW408" s="1"/>
      <c r="SX408" s="1"/>
      <c r="SY408" s="1"/>
      <c r="SZ408" s="1"/>
      <c r="TA408" s="1"/>
      <c r="TB408" s="1"/>
      <c r="TC408" s="1"/>
      <c r="TD408" s="1"/>
      <c r="TE408" s="1"/>
      <c r="TF408" s="1"/>
      <c r="TG408" s="1"/>
      <c r="TH408" s="1"/>
      <c r="TI408" s="1"/>
      <c r="TJ408" s="1"/>
      <c r="TK408" s="1"/>
      <c r="TL408" s="1"/>
      <c r="TM408" s="1"/>
      <c r="TN408" s="1"/>
      <c r="TO408" s="1"/>
      <c r="TP408" s="1"/>
      <c r="TQ408" s="1"/>
      <c r="TR408" s="1"/>
      <c r="TS408" s="1"/>
      <c r="TT408" s="1"/>
      <c r="TU408" s="1"/>
      <c r="TV408" s="1"/>
      <c r="TW408" s="1"/>
      <c r="TX408" s="1"/>
      <c r="TY408" s="1"/>
      <c r="TZ408" s="1"/>
      <c r="UA408" s="1"/>
      <c r="UB408" s="1"/>
      <c r="UC408" s="1"/>
      <c r="UD408" s="1"/>
      <c r="UE408" s="1"/>
      <c r="UF408" s="1"/>
      <c r="UG408" s="1"/>
      <c r="UH408" s="1"/>
      <c r="UI408" s="1"/>
      <c r="UJ408" s="1"/>
      <c r="UK408" s="1"/>
      <c r="UL408" s="1"/>
      <c r="UM408" s="1"/>
      <c r="UN408" s="1"/>
      <c r="UO408" s="1"/>
      <c r="UP408" s="1"/>
      <c r="UQ408" s="1"/>
      <c r="UR408" s="1"/>
      <c r="US408" s="1"/>
      <c r="UT408" s="1"/>
      <c r="UU408" s="1"/>
      <c r="UV408" s="1"/>
      <c r="UW408" s="1"/>
      <c r="UX408" s="1"/>
      <c r="UY408" s="1"/>
      <c r="UZ408" s="1"/>
      <c r="VA408" s="1"/>
      <c r="VB408" s="1"/>
      <c r="VC408" s="1"/>
      <c r="VD408" s="1"/>
      <c r="VE408" s="1"/>
      <c r="VF408" s="1"/>
      <c r="VG408" s="1"/>
      <c r="VH408" s="1"/>
      <c r="VI408" s="1"/>
      <c r="VJ408" s="1"/>
      <c r="VK408" s="1"/>
      <c r="VL408" s="1"/>
      <c r="VM408" s="1"/>
      <c r="VN408" s="1"/>
      <c r="VO408" s="1"/>
      <c r="VP408" s="1"/>
      <c r="VQ408" s="1"/>
      <c r="VR408" s="1"/>
      <c r="VS408" s="1"/>
      <c r="VT408" s="1"/>
      <c r="VU408" s="1"/>
      <c r="VV408" s="1"/>
      <c r="VW408" s="1"/>
      <c r="VX408" s="1"/>
      <c r="VY408" s="1"/>
      <c r="VZ408" s="1"/>
      <c r="WA408" s="1"/>
      <c r="WB408" s="1"/>
      <c r="WC408" s="1"/>
      <c r="WD408" s="1"/>
      <c r="WE408" s="1"/>
      <c r="WF408" s="1"/>
      <c r="WG408" s="1"/>
      <c r="WH408" s="1"/>
      <c r="WI408" s="1"/>
      <c r="WJ408" s="1"/>
      <c r="WK408" s="1"/>
      <c r="WL408" s="1"/>
      <c r="WM408" s="1"/>
      <c r="WN408" s="1"/>
      <c r="WO408" s="1"/>
      <c r="WP408" s="1"/>
      <c r="WQ408" s="1"/>
      <c r="WR408" s="1"/>
      <c r="WS408" s="1"/>
      <c r="WT408" s="1"/>
      <c r="WU408" s="1"/>
      <c r="WV408" s="1"/>
      <c r="WW408" s="1"/>
      <c r="WX408" s="1"/>
      <c r="WY408" s="1"/>
      <c r="WZ408" s="1"/>
      <c r="XA408" s="1"/>
      <c r="XB408" s="1"/>
      <c r="XC408" s="1"/>
      <c r="XD408" s="1"/>
      <c r="XE408" s="1"/>
      <c r="XF408" s="1"/>
      <c r="XG408" s="1"/>
      <c r="XH408" s="1"/>
      <c r="XI408" s="1"/>
      <c r="XJ408" s="1"/>
      <c r="XK408" s="1"/>
      <c r="XL408" s="1"/>
      <c r="XM408" s="1"/>
      <c r="XN408" s="1"/>
      <c r="XO408" s="1"/>
      <c r="XP408" s="1"/>
      <c r="XQ408" s="1"/>
      <c r="XR408" s="1"/>
      <c r="XS408" s="1"/>
      <c r="XT408" s="1"/>
      <c r="XU408" s="1"/>
      <c r="XV408" s="1"/>
      <c r="XW408" s="1"/>
      <c r="XX408" s="1"/>
      <c r="XY408" s="1"/>
      <c r="XZ408" s="1"/>
      <c r="YA408" s="1"/>
      <c r="YB408" s="1"/>
      <c r="YC408" s="1"/>
      <c r="YD408" s="1"/>
      <c r="YE408" s="1"/>
      <c r="YF408" s="1"/>
      <c r="YG408" s="1"/>
      <c r="YH408" s="1"/>
      <c r="YI408" s="1"/>
      <c r="YJ408" s="1"/>
      <c r="YK408" s="1"/>
      <c r="YL408" s="1"/>
      <c r="YM408" s="1"/>
      <c r="YN408" s="1"/>
      <c r="YO408" s="1"/>
      <c r="YP408" s="1"/>
      <c r="YQ408" s="1"/>
      <c r="YR408" s="1"/>
      <c r="YS408" s="1"/>
      <c r="YT408" s="1"/>
      <c r="YU408" s="1"/>
      <c r="YV408" s="1"/>
      <c r="YW408" s="1"/>
      <c r="YX408" s="1"/>
      <c r="YY408" s="1"/>
      <c r="YZ408" s="1"/>
      <c r="ZA408" s="1"/>
      <c r="ZB408" s="1"/>
      <c r="ZC408" s="1"/>
      <c r="ZD408" s="1"/>
      <c r="ZE408" s="1"/>
      <c r="ZF408" s="1"/>
      <c r="ZG408" s="1"/>
      <c r="ZH408" s="1"/>
      <c r="ZI408" s="1"/>
      <c r="ZJ408" s="1"/>
      <c r="ZK408" s="1"/>
      <c r="ZL408" s="1"/>
      <c r="ZM408" s="1"/>
      <c r="ZN408" s="1"/>
      <c r="ZO408" s="1"/>
      <c r="ZP408" s="1"/>
      <c r="ZQ408" s="1"/>
      <c r="ZR408" s="1"/>
      <c r="ZS408" s="1"/>
      <c r="ZT408" s="1"/>
      <c r="ZU408" s="1"/>
      <c r="ZV408" s="1"/>
      <c r="ZW408" s="1"/>
      <c r="ZX408" s="1"/>
      <c r="ZY408" s="1"/>
      <c r="ZZ408" s="1"/>
      <c r="AAA408" s="1"/>
      <c r="AAB408" s="1"/>
      <c r="AAC408" s="1"/>
      <c r="AAD408" s="1"/>
      <c r="AAE408" s="1"/>
      <c r="AAF408" s="1"/>
      <c r="AAG408" s="1"/>
      <c r="AAH408" s="1"/>
      <c r="AAI408" s="1"/>
      <c r="AAJ408" s="1"/>
      <c r="AAK408" s="1"/>
      <c r="AAL408" s="1"/>
      <c r="AAM408" s="1"/>
      <c r="AAN408" s="1"/>
      <c r="AAO408" s="1"/>
      <c r="AAP408" s="1"/>
      <c r="AAQ408" s="1"/>
      <c r="AAR408" s="1"/>
      <c r="AAS408" s="1"/>
      <c r="AAT408" s="1"/>
      <c r="AAU408" s="1"/>
      <c r="AAV408" s="1"/>
      <c r="AAW408" s="1"/>
      <c r="AAX408" s="1"/>
      <c r="AAY408" s="1"/>
      <c r="AAZ408" s="1"/>
      <c r="ABA408" s="1"/>
      <c r="ABB408" s="1"/>
      <c r="ABC408" s="1"/>
      <c r="ABD408" s="1"/>
      <c r="ABE408" s="1"/>
      <c r="ABF408" s="1"/>
      <c r="ABG408" s="1"/>
      <c r="ABH408" s="1"/>
      <c r="ABI408" s="1"/>
      <c r="ABJ408" s="1"/>
      <c r="ABK408" s="1"/>
      <c r="ABL408" s="1"/>
      <c r="ABM408" s="1"/>
      <c r="ABN408" s="1"/>
      <c r="ABO408" s="1"/>
      <c r="ABP408" s="1"/>
      <c r="ABQ408" s="1"/>
      <c r="ABR408" s="1"/>
      <c r="ABS408" s="1"/>
      <c r="ABT408" s="1"/>
      <c r="ABU408" s="1"/>
      <c r="ABV408" s="1"/>
      <c r="ABW408" s="1"/>
      <c r="ABX408" s="1"/>
      <c r="ABY408" s="1"/>
      <c r="ABZ408" s="1"/>
      <c r="ACA408" s="1"/>
      <c r="ACB408" s="1"/>
      <c r="ACC408" s="1"/>
      <c r="ACD408" s="1"/>
      <c r="ACE408" s="1"/>
      <c r="ACF408" s="1"/>
      <c r="ACG408" s="1"/>
      <c r="ACH408" s="1"/>
      <c r="ACI408" s="1"/>
      <c r="ACJ408" s="1"/>
      <c r="ACK408" s="1"/>
      <c r="ACL408" s="1"/>
      <c r="ACM408" s="1"/>
      <c r="ACN408" s="1"/>
      <c r="ACO408" s="1"/>
      <c r="ACP408" s="1"/>
      <c r="ACQ408" s="1"/>
      <c r="ACR408" s="1"/>
      <c r="ACS408" s="1"/>
      <c r="ACT408" s="1"/>
      <c r="ACU408" s="1"/>
      <c r="ACV408" s="1"/>
      <c r="ACW408" s="1"/>
      <c r="ACX408" s="1"/>
      <c r="ACY408" s="1"/>
      <c r="ACZ408" s="1"/>
      <c r="ADA408" s="1"/>
      <c r="ADB408" s="1"/>
      <c r="ADC408" s="1"/>
      <c r="ADD408" s="1"/>
      <c r="ADE408" s="1"/>
      <c r="ADF408" s="1"/>
      <c r="ADG408" s="1"/>
      <c r="ADH408" s="1"/>
      <c r="ADI408" s="1"/>
      <c r="ADJ408" s="1"/>
      <c r="ADK408" s="1"/>
      <c r="ADL408" s="1"/>
      <c r="ADM408" s="1"/>
      <c r="ADN408" s="1"/>
      <c r="ADO408" s="1"/>
      <c r="ADP408" s="1"/>
      <c r="ADQ408" s="1"/>
      <c r="ADR408" s="1"/>
      <c r="ADS408" s="1"/>
      <c r="ADT408" s="1"/>
      <c r="ADU408" s="1"/>
      <c r="ADV408" s="1"/>
      <c r="ADW408" s="1"/>
      <c r="ADX408" s="1"/>
      <c r="ADY408" s="1"/>
      <c r="ADZ408" s="1"/>
      <c r="AEA408" s="1"/>
      <c r="AEB408" s="1"/>
      <c r="AEC408" s="1"/>
      <c r="AED408" s="1"/>
      <c r="AEE408" s="1"/>
      <c r="AEF408" s="1"/>
      <c r="AEG408" s="1"/>
      <c r="AEH408" s="1"/>
      <c r="AEI408" s="1"/>
      <c r="AEJ408" s="1"/>
      <c r="AEK408" s="1"/>
      <c r="AEL408" s="1"/>
      <c r="AEM408" s="1"/>
      <c r="AEN408" s="1"/>
      <c r="AEO408" s="1"/>
      <c r="AEP408" s="1"/>
      <c r="AEQ408" s="1"/>
      <c r="AER408" s="1"/>
      <c r="AES408" s="1"/>
      <c r="AET408" s="1"/>
      <c r="AEU408" s="1"/>
      <c r="AEV408" s="1"/>
      <c r="AEW408" s="1"/>
      <c r="AEX408" s="1"/>
      <c r="AEY408" s="1"/>
      <c r="AEZ408" s="1"/>
      <c r="AFA408" s="1"/>
      <c r="AFB408" s="1"/>
      <c r="AFC408" s="1"/>
      <c r="AFD408" s="1"/>
      <c r="AFE408" s="1"/>
      <c r="AFF408" s="1"/>
      <c r="AFG408" s="1"/>
      <c r="AFH408" s="1"/>
      <c r="AFI408" s="1"/>
      <c r="AFJ408" s="1"/>
      <c r="AFK408" s="1"/>
      <c r="AFL408" s="1"/>
      <c r="AFM408" s="1"/>
      <c r="AFN408" s="1"/>
      <c r="AFO408" s="1"/>
      <c r="AFP408" s="1"/>
      <c r="AFQ408" s="1"/>
      <c r="AFR408" s="1"/>
      <c r="AFS408" s="1"/>
      <c r="AFT408" s="1"/>
      <c r="AFU408" s="1"/>
      <c r="AFV408" s="1"/>
      <c r="AFW408" s="1"/>
      <c r="AFX408" s="1"/>
      <c r="AFY408" s="1"/>
      <c r="AFZ408" s="1"/>
      <c r="AGA408" s="1"/>
      <c r="AGB408" s="1"/>
      <c r="AGC408" s="1"/>
      <c r="AGD408" s="1"/>
      <c r="AGE408" s="1"/>
      <c r="AGF408" s="1"/>
      <c r="AGG408" s="1"/>
      <c r="AGH408" s="1"/>
      <c r="AGI408" s="1"/>
      <c r="AGJ408" s="1"/>
      <c r="AGK408" s="1"/>
      <c r="AGL408" s="1"/>
      <c r="AGM408" s="1"/>
      <c r="AGN408" s="1"/>
      <c r="AGO408" s="1"/>
      <c r="AGP408" s="1"/>
      <c r="AGQ408" s="1"/>
      <c r="AGR408" s="1"/>
      <c r="AGS408" s="1"/>
      <c r="AGT408" s="1"/>
      <c r="AGU408" s="1"/>
      <c r="AGV408" s="1"/>
      <c r="AGW408" s="1"/>
      <c r="AGX408" s="1"/>
      <c r="AGY408" s="1"/>
      <c r="AGZ408" s="1"/>
      <c r="AHA408" s="1"/>
      <c r="AHB408" s="1"/>
      <c r="AHC408" s="1"/>
      <c r="AHD408" s="1"/>
      <c r="AHE408" s="1"/>
      <c r="AHF408" s="1"/>
      <c r="AHG408" s="1"/>
      <c r="AHH408" s="1"/>
      <c r="AHI408" s="1"/>
      <c r="AHJ408" s="1"/>
      <c r="AHK408" s="1"/>
      <c r="AHL408" s="1"/>
      <c r="AHM408" s="1"/>
      <c r="AHN408" s="1"/>
      <c r="AHO408" s="1"/>
      <c r="AHP408" s="1"/>
      <c r="AHQ408" s="1"/>
      <c r="AHR408" s="1"/>
      <c r="AHS408" s="1"/>
      <c r="AHT408" s="1"/>
      <c r="AHU408" s="1"/>
      <c r="AHV408" s="1"/>
      <c r="AHW408" s="1"/>
      <c r="AHX408" s="1"/>
      <c r="AHY408" s="1"/>
      <c r="AHZ408" s="1"/>
      <c r="AIA408" s="1"/>
      <c r="AIB408" s="1"/>
      <c r="AIC408" s="1"/>
      <c r="AID408" s="1"/>
      <c r="AIE408" s="1"/>
      <c r="AIF408" s="1"/>
      <c r="AIG408" s="1"/>
      <c r="AIH408" s="1"/>
      <c r="AII408" s="1"/>
      <c r="AIJ408" s="1"/>
      <c r="AIK408" s="1"/>
      <c r="AIL408" s="1"/>
      <c r="AIM408" s="1"/>
      <c r="AIN408" s="1"/>
      <c r="AIO408" s="1"/>
      <c r="AIP408" s="1"/>
      <c r="AIQ408" s="1"/>
      <c r="AIR408" s="1"/>
      <c r="AIS408" s="1"/>
      <c r="AIT408" s="1"/>
      <c r="AIU408" s="1"/>
      <c r="AIV408" s="1"/>
      <c r="AIW408" s="1"/>
      <c r="AIX408" s="1"/>
      <c r="AIY408" s="1"/>
      <c r="AIZ408" s="1"/>
      <c r="AJA408" s="1"/>
      <c r="AJB408" s="1"/>
      <c r="AJC408" s="1"/>
      <c r="AJD408" s="1"/>
      <c r="AJE408" s="1"/>
      <c r="AJF408" s="1"/>
      <c r="AJG408" s="1"/>
      <c r="AJH408" s="1"/>
      <c r="AJI408" s="1"/>
      <c r="AJJ408" s="1"/>
      <c r="AJK408" s="1"/>
      <c r="AJL408" s="1"/>
      <c r="AJM408" s="1"/>
      <c r="AJN408" s="1"/>
      <c r="AJO408" s="1"/>
      <c r="AJP408" s="1"/>
      <c r="AJQ408" s="1"/>
      <c r="AJR408" s="1"/>
      <c r="AJS408" s="1"/>
      <c r="AJT408" s="1"/>
      <c r="AJU408" s="1"/>
      <c r="AJV408" s="1"/>
      <c r="AJW408" s="1"/>
      <c r="AJX408" s="1"/>
      <c r="AJY408" s="1"/>
      <c r="AJZ408" s="1"/>
      <c r="AKA408" s="1"/>
      <c r="AKB408" s="1"/>
      <c r="AKC408" s="1"/>
      <c r="AKD408" s="1"/>
      <c r="AKE408" s="1"/>
      <c r="AKF408" s="1"/>
      <c r="AKG408" s="1"/>
      <c r="AKH408" s="1"/>
      <c r="AKI408" s="1"/>
      <c r="AKJ408" s="1"/>
      <c r="AKK408" s="1"/>
      <c r="AKL408" s="1"/>
      <c r="AKM408" s="1"/>
      <c r="AKN408" s="1"/>
      <c r="AKO408" s="1"/>
      <c r="AKP408" s="1"/>
      <c r="AKQ408" s="1"/>
      <c r="AKR408" s="1"/>
      <c r="AKS408" s="1"/>
      <c r="AKT408" s="1"/>
      <c r="AKU408" s="1"/>
      <c r="AKV408" s="1"/>
      <c r="AKW408" s="1"/>
      <c r="AKX408" s="1"/>
      <c r="AKY408" s="1"/>
      <c r="AKZ408" s="1"/>
      <c r="ALA408" s="1"/>
      <c r="ALB408" s="1"/>
      <c r="ALC408" s="1"/>
      <c r="ALD408" s="1"/>
      <c r="ALE408" s="1"/>
      <c r="ALF408" s="1"/>
      <c r="ALG408" s="1"/>
      <c r="ALH408" s="1"/>
      <c r="ALI408" s="1"/>
      <c r="ALJ408" s="1"/>
      <c r="ALK408" s="1"/>
      <c r="ALL408" s="1"/>
      <c r="ALM408" s="1"/>
      <c r="ALN408" s="1"/>
      <c r="ALO408" s="1"/>
      <c r="ALP408" s="1"/>
      <c r="ALQ408" s="1"/>
      <c r="ALR408" s="1"/>
      <c r="ALS408" s="1"/>
      <c r="ALT408" s="1"/>
      <c r="ALU408" s="1"/>
      <c r="ALV408" s="1"/>
      <c r="ALW408" s="1"/>
      <c r="ALX408" s="1"/>
      <c r="ALY408" s="1"/>
      <c r="ALZ408" s="1"/>
      <c r="AMA408" s="1"/>
      <c r="AMB408" s="1"/>
      <c r="AMC408" s="1"/>
      <c r="AMD408" s="1"/>
      <c r="AME408" s="1"/>
      <c r="AMF408" s="1"/>
      <c r="AMG408" s="1"/>
      <c r="AMH408" s="1"/>
      <c r="AMI408" s="1"/>
      <c r="AMJ408" s="1"/>
      <c r="AMK408" s="1"/>
      <c r="AML408" s="1"/>
      <c r="AMM408" s="1"/>
      <c r="AMN408" s="1"/>
      <c r="AMO408" s="1"/>
      <c r="AMP408" s="1"/>
      <c r="AMQ408" s="1"/>
      <c r="AMR408" s="1"/>
      <c r="AMS408" s="1"/>
      <c r="AMT408" s="1"/>
      <c r="AMU408" s="1"/>
      <c r="AMV408" s="1"/>
      <c r="AMW408" s="1"/>
      <c r="AMX408" s="1"/>
      <c r="AMY408" s="1"/>
      <c r="AMZ408" s="1"/>
      <c r="ANA408" s="1"/>
      <c r="ANB408" s="1"/>
      <c r="ANC408" s="1"/>
      <c r="AND408" s="1"/>
      <c r="ANE408" s="1"/>
      <c r="ANF408" s="1"/>
      <c r="ANG408" s="1"/>
      <c r="ANH408" s="1"/>
      <c r="ANI408" s="1"/>
      <c r="ANJ408" s="1"/>
      <c r="ANK408" s="1"/>
      <c r="ANL408" s="1"/>
      <c r="ANM408" s="1"/>
      <c r="ANN408" s="1"/>
      <c r="ANO408" s="1"/>
      <c r="ANP408" s="1"/>
      <c r="ANQ408" s="1"/>
      <c r="ANR408" s="1"/>
      <c r="ANS408" s="1"/>
      <c r="ANT408" s="1"/>
      <c r="ANU408" s="1"/>
      <c r="ANV408" s="1"/>
      <c r="ANW408" s="1"/>
      <c r="ANX408" s="1"/>
      <c r="ANY408" s="1"/>
      <c r="ANZ408" s="1"/>
      <c r="AOA408" s="1"/>
      <c r="AOB408" s="1"/>
      <c r="AOC408" s="1"/>
      <c r="AOD408" s="1"/>
      <c r="AOE408" s="1"/>
      <c r="AOF408" s="1"/>
      <c r="AOG408" s="1"/>
      <c r="AOH408" s="1"/>
      <c r="AOI408" s="1"/>
      <c r="AOJ408" s="1"/>
      <c r="AOK408" s="1"/>
      <c r="AOL408" s="1"/>
      <c r="AOM408" s="1"/>
      <c r="AON408" s="1"/>
      <c r="AOO408" s="1"/>
      <c r="AOP408" s="1"/>
      <c r="AOQ408" s="1"/>
      <c r="AOR408" s="1"/>
      <c r="AOS408" s="1"/>
      <c r="AOT408" s="1"/>
      <c r="AOU408" s="1"/>
      <c r="AOV408" s="1"/>
      <c r="AOW408" s="1"/>
      <c r="AOX408" s="1"/>
      <c r="AOY408" s="1"/>
      <c r="AOZ408" s="1"/>
      <c r="APA408" s="1"/>
      <c r="APB408" s="1"/>
      <c r="APC408" s="1"/>
      <c r="APD408" s="1"/>
      <c r="APE408" s="1"/>
      <c r="APF408" s="1"/>
      <c r="APG408" s="1"/>
      <c r="APH408" s="1"/>
      <c r="API408" s="1"/>
      <c r="APJ408" s="1"/>
      <c r="APK408" s="1"/>
      <c r="APL408" s="1"/>
      <c r="APM408" s="1"/>
      <c r="APN408" s="1"/>
      <c r="APO408" s="1"/>
      <c r="APP408" s="1"/>
      <c r="APQ408" s="1"/>
      <c r="APR408" s="1"/>
      <c r="APS408" s="1"/>
      <c r="APT408" s="1"/>
      <c r="APU408" s="1"/>
      <c r="APV408" s="1"/>
      <c r="APW408" s="1"/>
      <c r="APX408" s="1"/>
      <c r="APY408" s="1"/>
      <c r="APZ408" s="1"/>
      <c r="AQA408" s="1"/>
      <c r="AQB408" s="1"/>
      <c r="AQC408" s="1"/>
      <c r="AQD408" s="1"/>
      <c r="AQE408" s="1"/>
      <c r="AQF408" s="1"/>
      <c r="AQG408" s="1"/>
      <c r="AQH408" s="1"/>
      <c r="AQI408" s="1"/>
      <c r="AQJ408" s="1"/>
      <c r="AQK408" s="1"/>
      <c r="AQL408" s="1"/>
      <c r="AQM408" s="1"/>
      <c r="AQN408" s="1"/>
      <c r="AQO408" s="1"/>
      <c r="AQP408" s="1"/>
      <c r="AQQ408" s="1"/>
      <c r="AQR408" s="1"/>
      <c r="AQS408" s="1"/>
      <c r="AQT408" s="1"/>
      <c r="AQU408" s="1"/>
      <c r="AQV408" s="1"/>
      <c r="AQW408" s="1"/>
      <c r="AQX408" s="1"/>
      <c r="AQY408" s="1"/>
      <c r="AQZ408" s="1"/>
      <c r="ARA408" s="1"/>
      <c r="ARB408" s="1"/>
      <c r="ARC408" s="1"/>
      <c r="ARD408" s="1"/>
      <c r="ARE408" s="1"/>
      <c r="ARF408" s="1"/>
      <c r="ARG408" s="1"/>
      <c r="ARH408" s="1"/>
      <c r="ARI408" s="1"/>
      <c r="ARJ408" s="1"/>
      <c r="ARK408" s="1"/>
      <c r="ARL408" s="1"/>
      <c r="ARM408" s="1"/>
      <c r="ARN408" s="1"/>
      <c r="ARO408" s="1"/>
      <c r="ARP408" s="1"/>
      <c r="ARQ408" s="1"/>
      <c r="ARR408" s="1"/>
      <c r="ARS408" s="1"/>
      <c r="ART408" s="1"/>
      <c r="ARU408" s="1"/>
      <c r="ARV408" s="1"/>
      <c r="ARW408" s="1"/>
      <c r="ARX408" s="1"/>
      <c r="ARY408" s="1"/>
      <c r="ARZ408" s="1"/>
      <c r="ASA408" s="1"/>
      <c r="ASB408" s="1"/>
      <c r="ASC408" s="1"/>
      <c r="ASD408" s="1"/>
      <c r="ASE408" s="1"/>
      <c r="ASF408" s="1"/>
      <c r="ASG408" s="1"/>
      <c r="ASH408" s="1"/>
      <c r="ASI408" s="1"/>
      <c r="ASJ408" s="1"/>
      <c r="ASK408" s="1"/>
      <c r="ASL408" s="1"/>
      <c r="ASM408" s="1"/>
      <c r="ASN408" s="1"/>
      <c r="ASO408" s="1"/>
      <c r="ASP408" s="1"/>
      <c r="ASQ408" s="1"/>
      <c r="ASR408" s="1"/>
      <c r="ASS408" s="1"/>
      <c r="AST408" s="1"/>
      <c r="ASU408" s="1"/>
      <c r="ASV408" s="1"/>
      <c r="ASW408" s="1"/>
      <c r="ASX408" s="1"/>
      <c r="ASY408" s="1"/>
      <c r="ASZ408" s="1"/>
      <c r="ATA408" s="1"/>
      <c r="ATB408" s="1"/>
      <c r="ATC408" s="1"/>
      <c r="ATD408" s="1"/>
      <c r="ATE408" s="1"/>
      <c r="ATF408" s="1"/>
      <c r="ATG408" s="1"/>
      <c r="ATH408" s="1"/>
      <c r="ATI408" s="1"/>
      <c r="ATJ408" s="1"/>
      <c r="ATK408" s="1"/>
      <c r="ATL408" s="1"/>
      <c r="ATM408" s="1"/>
      <c r="ATN408" s="1"/>
      <c r="ATO408" s="1"/>
      <c r="ATP408" s="1"/>
      <c r="ATQ408" s="1"/>
      <c r="ATR408" s="1"/>
      <c r="ATS408" s="1"/>
      <c r="ATT408" s="1"/>
      <c r="ATU408" s="1"/>
      <c r="ATV408" s="1"/>
      <c r="ATW408" s="1"/>
      <c r="ATX408" s="1"/>
      <c r="ATY408" s="1"/>
      <c r="ATZ408" s="1"/>
      <c r="AUA408" s="1"/>
      <c r="AUB408" s="1"/>
      <c r="AUC408" s="1"/>
      <c r="AUD408" s="1"/>
      <c r="AUE408" s="1"/>
      <c r="AUF408" s="1"/>
      <c r="AUG408" s="1"/>
      <c r="AUH408" s="1"/>
      <c r="AUI408" s="1"/>
      <c r="AUJ408" s="1"/>
      <c r="AUK408" s="1"/>
      <c r="AUL408" s="1"/>
      <c r="AUM408" s="1"/>
      <c r="AUN408" s="1"/>
      <c r="AUO408" s="1"/>
      <c r="AUP408" s="1"/>
      <c r="AUQ408" s="1"/>
      <c r="AUR408" s="1"/>
      <c r="AUS408" s="1"/>
      <c r="AUT408" s="1"/>
      <c r="AUU408" s="1"/>
      <c r="AUV408" s="1"/>
      <c r="AUW408" s="1"/>
      <c r="AUX408" s="1"/>
      <c r="AUY408" s="1"/>
      <c r="AUZ408" s="1"/>
      <c r="AVA408" s="1"/>
      <c r="AVB408" s="1"/>
      <c r="AVC408" s="1"/>
      <c r="AVD408" s="1"/>
      <c r="AVE408" s="1"/>
      <c r="AVF408" s="1"/>
      <c r="AVG408" s="1"/>
      <c r="AVH408" s="1"/>
      <c r="AVI408" s="1"/>
      <c r="AVJ408" s="1"/>
      <c r="AVK408" s="1"/>
      <c r="AVL408" s="1"/>
      <c r="AVM408" s="1"/>
      <c r="AVN408" s="1"/>
      <c r="AVO408" s="1"/>
      <c r="AVP408" s="1"/>
      <c r="AVQ408" s="1"/>
      <c r="AVR408" s="1"/>
      <c r="AVS408" s="1"/>
      <c r="AVT408" s="1"/>
      <c r="AVU408" s="1"/>
      <c r="AVV408" s="1"/>
      <c r="AVW408" s="1"/>
      <c r="AVX408" s="1"/>
      <c r="AVY408" s="1"/>
      <c r="AVZ408" s="1"/>
      <c r="AWA408" s="1"/>
      <c r="AWB408" s="1"/>
      <c r="AWC408" s="1"/>
      <c r="AWD408" s="1"/>
      <c r="AWE408" s="1"/>
      <c r="AWF408" s="1"/>
      <c r="AWG408" s="1"/>
      <c r="AWH408" s="1"/>
      <c r="AWI408" s="1"/>
      <c r="AWJ408" s="1"/>
      <c r="AWK408" s="1"/>
      <c r="AWL408" s="1"/>
      <c r="AWM408" s="1"/>
      <c r="AWN408" s="1"/>
      <c r="AWO408" s="1"/>
      <c r="AWP408" s="1"/>
      <c r="AWQ408" s="1"/>
      <c r="AWR408" s="1"/>
      <c r="AWS408" s="1"/>
      <c r="AWT408" s="1"/>
      <c r="AWU408" s="1"/>
      <c r="AWV408" s="1"/>
      <c r="AWW408" s="1"/>
      <c r="AWX408" s="1"/>
      <c r="AWY408" s="1"/>
      <c r="AWZ408" s="1"/>
      <c r="AXA408" s="1"/>
      <c r="AXB408" s="1"/>
      <c r="AXC408" s="1"/>
      <c r="AXD408" s="1"/>
      <c r="AXE408" s="1"/>
      <c r="AXF408" s="1"/>
      <c r="AXG408" s="1"/>
      <c r="AXH408" s="1"/>
      <c r="AXI408" s="1"/>
      <c r="AXJ408" s="1"/>
      <c r="AXK408" s="1"/>
      <c r="AXL408" s="1"/>
      <c r="AXM408" s="1"/>
      <c r="AXN408" s="1"/>
      <c r="AXO408" s="1"/>
      <c r="AXP408" s="1"/>
      <c r="AXQ408" s="1"/>
      <c r="AXR408" s="1"/>
      <c r="AXS408" s="1"/>
      <c r="AXT408" s="1"/>
      <c r="AXU408" s="1"/>
      <c r="AXV408" s="1"/>
      <c r="AXW408" s="1"/>
      <c r="AXX408" s="1"/>
      <c r="AXY408" s="1"/>
      <c r="AXZ408" s="1"/>
      <c r="AYA408" s="1"/>
      <c r="AYB408" s="1"/>
      <c r="AYC408" s="1"/>
      <c r="AYD408" s="1"/>
      <c r="AYE408" s="1"/>
      <c r="AYF408" s="1"/>
      <c r="AYG408" s="1"/>
      <c r="AYH408" s="1"/>
      <c r="AYI408" s="1"/>
      <c r="AYJ408" s="1"/>
      <c r="AYK408" s="1"/>
      <c r="AYL408" s="1"/>
      <c r="AYM408" s="1"/>
      <c r="AYN408" s="1"/>
      <c r="AYO408" s="1"/>
      <c r="AYP408" s="1"/>
      <c r="AYQ408" s="1"/>
      <c r="AYR408" s="1"/>
      <c r="AYS408" s="1"/>
      <c r="AYT408" s="1"/>
      <c r="AYU408" s="1"/>
      <c r="AYV408" s="1"/>
      <c r="AYW408" s="1"/>
      <c r="AYX408" s="1"/>
      <c r="AYY408" s="1"/>
      <c r="AYZ408" s="1"/>
      <c r="AZA408" s="1"/>
      <c r="AZB408" s="1"/>
      <c r="AZC408" s="1"/>
      <c r="AZD408" s="1"/>
      <c r="AZE408" s="1"/>
      <c r="AZF408" s="1"/>
      <c r="AZG408" s="1"/>
      <c r="AZH408" s="1"/>
      <c r="AZI408" s="1"/>
      <c r="AZJ408" s="1"/>
      <c r="AZK408" s="1"/>
      <c r="AZL408" s="1"/>
      <c r="AZM408" s="1"/>
      <c r="AZN408" s="1"/>
      <c r="AZO408" s="1"/>
      <c r="AZP408" s="1"/>
      <c r="AZQ408" s="1"/>
      <c r="AZR408" s="1"/>
      <c r="AZS408" s="1"/>
      <c r="AZT408" s="1"/>
      <c r="AZU408" s="1"/>
      <c r="AZV408" s="1"/>
      <c r="AZW408" s="1"/>
      <c r="AZX408" s="1"/>
      <c r="AZY408" s="1"/>
      <c r="AZZ408" s="1"/>
      <c r="BAA408" s="1"/>
      <c r="BAB408" s="1"/>
      <c r="BAC408" s="1"/>
      <c r="BAD408" s="1"/>
      <c r="BAE408" s="1"/>
      <c r="BAF408" s="1"/>
      <c r="BAG408" s="1"/>
      <c r="BAH408" s="1"/>
      <c r="BAI408" s="1"/>
      <c r="BAJ408" s="1"/>
      <c r="BAK408" s="1"/>
      <c r="BAL408" s="1"/>
      <c r="BAM408" s="1"/>
      <c r="BAN408" s="1"/>
      <c r="BAO408" s="1"/>
      <c r="BAP408" s="1"/>
      <c r="BAQ408" s="1"/>
      <c r="BAR408" s="1"/>
      <c r="BAS408" s="1"/>
      <c r="BAT408" s="1"/>
      <c r="BAU408" s="1"/>
      <c r="BAV408" s="1"/>
      <c r="BAW408" s="1"/>
      <c r="BAX408" s="1"/>
      <c r="BAY408" s="1"/>
      <c r="BAZ408" s="1"/>
      <c r="BBA408" s="1"/>
      <c r="BBB408" s="1"/>
      <c r="BBC408" s="1"/>
      <c r="BBD408" s="1"/>
      <c r="BBE408" s="1"/>
      <c r="BBF408" s="1"/>
      <c r="BBG408" s="1"/>
      <c r="BBH408" s="1"/>
      <c r="BBI408" s="1"/>
      <c r="BBJ408" s="1"/>
      <c r="BBK408" s="1"/>
      <c r="BBL408" s="1"/>
      <c r="BBM408" s="1"/>
      <c r="BBN408" s="1"/>
      <c r="BBO408" s="1"/>
      <c r="BBP408" s="1"/>
      <c r="BBQ408" s="1"/>
      <c r="BBR408" s="1"/>
      <c r="BBS408" s="1"/>
      <c r="BBT408" s="1"/>
      <c r="BBU408" s="1"/>
      <c r="BBV408" s="1"/>
      <c r="BBW408" s="1"/>
      <c r="BBX408" s="1"/>
      <c r="BBY408" s="1"/>
      <c r="BBZ408" s="1"/>
      <c r="BCA408" s="1"/>
      <c r="BCB408" s="1"/>
      <c r="BCC408" s="1"/>
      <c r="BCD408" s="1"/>
      <c r="BCE408" s="1"/>
      <c r="BCF408" s="1"/>
      <c r="BCG408" s="1"/>
      <c r="BCH408" s="1"/>
      <c r="BCI408" s="1"/>
      <c r="BCJ408" s="1"/>
      <c r="BCK408" s="1"/>
      <c r="BCL408" s="1"/>
      <c r="BCM408" s="1"/>
      <c r="BCN408" s="1"/>
      <c r="BCO408" s="1"/>
      <c r="BCP408" s="1"/>
      <c r="BCQ408" s="1"/>
      <c r="BCR408" s="1"/>
      <c r="BCS408" s="1"/>
      <c r="BCT408" s="1"/>
      <c r="BCU408" s="1"/>
      <c r="BCV408" s="1"/>
      <c r="BCW408" s="1"/>
      <c r="BCX408" s="1"/>
      <c r="BCY408" s="1"/>
      <c r="BCZ408" s="1"/>
      <c r="BDA408" s="1"/>
      <c r="BDB408" s="1"/>
      <c r="BDC408" s="1"/>
      <c r="BDD408" s="1"/>
      <c r="BDE408" s="1"/>
      <c r="BDF408" s="1"/>
      <c r="BDG408" s="1"/>
      <c r="BDH408" s="1"/>
      <c r="BDI408" s="1"/>
      <c r="BDJ408" s="1"/>
      <c r="BDK408" s="1"/>
      <c r="BDL408" s="1"/>
    </row>
    <row r="409" spans="1:1468" s="10" customFormat="1" x14ac:dyDescent="0.2">
      <c r="A409"/>
      <c r="B409"/>
      <c r="C409"/>
      <c r="D409"/>
      <c r="E409" s="2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  <c r="KH409" s="1"/>
      <c r="KI409" s="1"/>
      <c r="KJ409" s="1"/>
      <c r="KK409" s="1"/>
      <c r="KL409" s="1"/>
      <c r="KM409" s="1"/>
      <c r="KN409" s="1"/>
      <c r="KO409" s="1"/>
      <c r="KP409" s="1"/>
      <c r="KQ409" s="1"/>
      <c r="KR409" s="1"/>
      <c r="KS409" s="1"/>
      <c r="KT409" s="1"/>
      <c r="KU409" s="1"/>
      <c r="KV409" s="1"/>
      <c r="KW409" s="1"/>
      <c r="KX409" s="1"/>
      <c r="KY409" s="1"/>
      <c r="KZ409" s="1"/>
      <c r="LA409" s="1"/>
      <c r="LB409" s="1"/>
      <c r="LC409" s="1"/>
      <c r="LD409" s="1"/>
      <c r="LE409" s="1"/>
      <c r="LF409" s="1"/>
      <c r="LG409" s="1"/>
      <c r="LH409" s="1"/>
      <c r="LI409" s="1"/>
      <c r="LJ409" s="1"/>
      <c r="LK409" s="1"/>
      <c r="LL409" s="1"/>
      <c r="LM409" s="1"/>
      <c r="LN409" s="1"/>
      <c r="LO409" s="1"/>
      <c r="LP409" s="1"/>
      <c r="LQ409" s="1"/>
      <c r="LR409" s="1"/>
      <c r="LS409" s="1"/>
      <c r="LT409" s="1"/>
      <c r="LU409" s="1"/>
      <c r="LV409" s="1"/>
      <c r="LW409" s="1"/>
      <c r="LX409" s="1"/>
      <c r="LY409" s="1"/>
      <c r="LZ409" s="1"/>
      <c r="MA409" s="1"/>
      <c r="MB409" s="1"/>
      <c r="MC409" s="1"/>
      <c r="MD409" s="1"/>
      <c r="ME409" s="1"/>
      <c r="MF409" s="1"/>
      <c r="MG409" s="1"/>
      <c r="MH409" s="1"/>
      <c r="MI409" s="1"/>
      <c r="MJ409" s="1"/>
      <c r="MK409" s="1"/>
      <c r="ML409" s="1"/>
      <c r="MM409" s="1"/>
      <c r="MN409" s="1"/>
      <c r="MO409" s="1"/>
      <c r="MP409" s="1"/>
      <c r="MQ409" s="1"/>
      <c r="MR409" s="1"/>
      <c r="MS409" s="1"/>
      <c r="MT409" s="1"/>
      <c r="MU409" s="1"/>
      <c r="MV409" s="1"/>
      <c r="MW409" s="1"/>
      <c r="MX409" s="1"/>
      <c r="MY409" s="1"/>
      <c r="MZ409" s="1"/>
      <c r="NA409" s="1"/>
      <c r="NB409" s="1"/>
      <c r="NC409" s="1"/>
      <c r="ND409" s="1"/>
      <c r="NE409" s="1"/>
      <c r="NF409" s="1"/>
      <c r="NG409" s="1"/>
      <c r="NH409" s="1"/>
      <c r="NI409" s="1"/>
      <c r="NJ409" s="1"/>
      <c r="NK409" s="1"/>
      <c r="NL409" s="1"/>
      <c r="NM409" s="1"/>
      <c r="NN409" s="1"/>
      <c r="NO409" s="1"/>
      <c r="NP409" s="1"/>
      <c r="NQ409" s="1"/>
      <c r="NR409" s="1"/>
      <c r="NS409" s="1"/>
      <c r="NT409" s="1"/>
      <c r="NU409" s="1"/>
      <c r="NV409" s="1"/>
      <c r="NW409" s="1"/>
      <c r="NX409" s="1"/>
      <c r="NY409" s="1"/>
      <c r="NZ409" s="1"/>
      <c r="OA409" s="1"/>
      <c r="OB409" s="1"/>
      <c r="OC409" s="1"/>
      <c r="OD409" s="1"/>
      <c r="OE409" s="1"/>
      <c r="OF409" s="1"/>
      <c r="OG409" s="1"/>
      <c r="OH409" s="1"/>
      <c r="OI409" s="1"/>
      <c r="OJ409" s="1"/>
      <c r="OK409" s="1"/>
      <c r="OL409" s="1"/>
      <c r="OM409" s="1"/>
      <c r="ON409" s="1"/>
      <c r="OO409" s="1"/>
      <c r="OP409" s="1"/>
      <c r="OQ409" s="1"/>
      <c r="OR409" s="1"/>
      <c r="OS409" s="1"/>
      <c r="OT409" s="1"/>
      <c r="OU409" s="1"/>
      <c r="OV409" s="1"/>
      <c r="OW409" s="1"/>
      <c r="OX409" s="1"/>
      <c r="OY409" s="1"/>
      <c r="OZ409" s="1"/>
      <c r="PA409" s="1"/>
      <c r="PB409" s="1"/>
      <c r="PC409" s="1"/>
      <c r="PD409" s="1"/>
      <c r="PE409" s="1"/>
      <c r="PF409" s="1"/>
      <c r="PG409" s="1"/>
      <c r="PH409" s="1"/>
      <c r="PI409" s="1"/>
      <c r="PJ409" s="1"/>
      <c r="PK409" s="1"/>
      <c r="PL409" s="1"/>
      <c r="PM409" s="1"/>
      <c r="PN409" s="1"/>
      <c r="PO409" s="1"/>
      <c r="PP409" s="1"/>
      <c r="PQ409" s="1"/>
      <c r="PR409" s="1"/>
      <c r="PS409" s="1"/>
      <c r="PT409" s="1"/>
      <c r="PU409" s="1"/>
      <c r="PV409" s="1"/>
      <c r="PW409" s="1"/>
      <c r="PX409" s="1"/>
      <c r="PY409" s="1"/>
      <c r="PZ409" s="1"/>
      <c r="QA409" s="1"/>
      <c r="QB409" s="1"/>
      <c r="QC409" s="1"/>
      <c r="QD409" s="1"/>
      <c r="QE409" s="1"/>
      <c r="QF409" s="1"/>
      <c r="QG409" s="1"/>
      <c r="QH409" s="1"/>
      <c r="QI409" s="1"/>
      <c r="QJ409" s="1"/>
      <c r="QK409" s="1"/>
      <c r="QL409" s="1"/>
      <c r="QM409" s="1"/>
      <c r="QN409" s="1"/>
      <c r="QO409" s="1"/>
      <c r="QP409" s="1"/>
      <c r="QQ409" s="1"/>
      <c r="QR409" s="1"/>
      <c r="QS409" s="1"/>
      <c r="QT409" s="1"/>
      <c r="QU409" s="1"/>
      <c r="QV409" s="1"/>
      <c r="QW409" s="1"/>
      <c r="QX409" s="1"/>
      <c r="QY409" s="1"/>
      <c r="QZ409" s="1"/>
      <c r="RA409" s="1"/>
      <c r="RB409" s="1"/>
      <c r="RC409" s="1"/>
      <c r="RD409" s="1"/>
      <c r="RE409" s="1"/>
      <c r="RF409" s="1"/>
      <c r="RG409" s="1"/>
      <c r="RH409" s="1"/>
      <c r="RI409" s="1"/>
      <c r="RJ409" s="1"/>
      <c r="RK409" s="1"/>
      <c r="RL409" s="1"/>
      <c r="RM409" s="1"/>
      <c r="RN409" s="1"/>
      <c r="RO409" s="1"/>
      <c r="RP409" s="1"/>
      <c r="RQ409" s="1"/>
      <c r="RR409" s="1"/>
      <c r="RS409" s="1"/>
      <c r="RT409" s="1"/>
      <c r="RU409" s="1"/>
      <c r="RV409" s="1"/>
      <c r="RW409" s="1"/>
      <c r="RX409" s="1"/>
      <c r="RY409" s="1"/>
      <c r="RZ409" s="1"/>
      <c r="SA409" s="1"/>
      <c r="SB409" s="1"/>
      <c r="SC409" s="1"/>
      <c r="SD409" s="1"/>
      <c r="SE409" s="1"/>
      <c r="SF409" s="1"/>
      <c r="SG409" s="1"/>
      <c r="SH409" s="1"/>
      <c r="SI409" s="1"/>
      <c r="SJ409" s="1"/>
      <c r="SK409" s="1"/>
      <c r="SL409" s="1"/>
      <c r="SM409" s="1"/>
      <c r="SN409" s="1"/>
      <c r="SO409" s="1"/>
      <c r="SP409" s="1"/>
      <c r="SQ409" s="1"/>
      <c r="SR409" s="1"/>
      <c r="SS409" s="1"/>
      <c r="ST409" s="1"/>
      <c r="SU409" s="1"/>
      <c r="SV409" s="1"/>
      <c r="SW409" s="1"/>
      <c r="SX409" s="1"/>
      <c r="SY409" s="1"/>
      <c r="SZ409" s="1"/>
      <c r="TA409" s="1"/>
      <c r="TB409" s="1"/>
      <c r="TC409" s="1"/>
      <c r="TD409" s="1"/>
      <c r="TE409" s="1"/>
      <c r="TF409" s="1"/>
      <c r="TG409" s="1"/>
      <c r="TH409" s="1"/>
      <c r="TI409" s="1"/>
      <c r="TJ409" s="1"/>
      <c r="TK409" s="1"/>
      <c r="TL409" s="1"/>
      <c r="TM409" s="1"/>
      <c r="TN409" s="1"/>
      <c r="TO409" s="1"/>
      <c r="TP409" s="1"/>
      <c r="TQ409" s="1"/>
      <c r="TR409" s="1"/>
      <c r="TS409" s="1"/>
      <c r="TT409" s="1"/>
      <c r="TU409" s="1"/>
      <c r="TV409" s="1"/>
      <c r="TW409" s="1"/>
      <c r="TX409" s="1"/>
      <c r="TY409" s="1"/>
      <c r="TZ409" s="1"/>
      <c r="UA409" s="1"/>
      <c r="UB409" s="1"/>
      <c r="UC409" s="1"/>
      <c r="UD409" s="1"/>
      <c r="UE409" s="1"/>
      <c r="UF409" s="1"/>
      <c r="UG409" s="1"/>
      <c r="UH409" s="1"/>
      <c r="UI409" s="1"/>
      <c r="UJ409" s="1"/>
      <c r="UK409" s="1"/>
      <c r="UL409" s="1"/>
      <c r="UM409" s="1"/>
      <c r="UN409" s="1"/>
      <c r="UO409" s="1"/>
      <c r="UP409" s="1"/>
      <c r="UQ409" s="1"/>
      <c r="UR409" s="1"/>
      <c r="US409" s="1"/>
      <c r="UT409" s="1"/>
      <c r="UU409" s="1"/>
      <c r="UV409" s="1"/>
      <c r="UW409" s="1"/>
      <c r="UX409" s="1"/>
      <c r="UY409" s="1"/>
      <c r="UZ409" s="1"/>
      <c r="VA409" s="1"/>
      <c r="VB409" s="1"/>
      <c r="VC409" s="1"/>
      <c r="VD409" s="1"/>
      <c r="VE409" s="1"/>
      <c r="VF409" s="1"/>
      <c r="VG409" s="1"/>
      <c r="VH409" s="1"/>
      <c r="VI409" s="1"/>
      <c r="VJ409" s="1"/>
      <c r="VK409" s="1"/>
      <c r="VL409" s="1"/>
      <c r="VM409" s="1"/>
      <c r="VN409" s="1"/>
      <c r="VO409" s="1"/>
      <c r="VP409" s="1"/>
      <c r="VQ409" s="1"/>
      <c r="VR409" s="1"/>
      <c r="VS409" s="1"/>
      <c r="VT409" s="1"/>
      <c r="VU409" s="1"/>
      <c r="VV409" s="1"/>
      <c r="VW409" s="1"/>
      <c r="VX409" s="1"/>
      <c r="VY409" s="1"/>
      <c r="VZ409" s="1"/>
      <c r="WA409" s="1"/>
      <c r="WB409" s="1"/>
      <c r="WC409" s="1"/>
      <c r="WD409" s="1"/>
      <c r="WE409" s="1"/>
      <c r="WF409" s="1"/>
      <c r="WG409" s="1"/>
      <c r="WH409" s="1"/>
      <c r="WI409" s="1"/>
      <c r="WJ409" s="1"/>
      <c r="WK409" s="1"/>
      <c r="WL409" s="1"/>
      <c r="WM409" s="1"/>
      <c r="WN409" s="1"/>
      <c r="WO409" s="1"/>
      <c r="WP409" s="1"/>
      <c r="WQ409" s="1"/>
      <c r="WR409" s="1"/>
      <c r="WS409" s="1"/>
      <c r="WT409" s="1"/>
      <c r="WU409" s="1"/>
      <c r="WV409" s="1"/>
      <c r="WW409" s="1"/>
      <c r="WX409" s="1"/>
      <c r="WY409" s="1"/>
      <c r="WZ409" s="1"/>
      <c r="XA409" s="1"/>
      <c r="XB409" s="1"/>
      <c r="XC409" s="1"/>
      <c r="XD409" s="1"/>
      <c r="XE409" s="1"/>
      <c r="XF409" s="1"/>
      <c r="XG409" s="1"/>
      <c r="XH409" s="1"/>
      <c r="XI409" s="1"/>
      <c r="XJ409" s="1"/>
      <c r="XK409" s="1"/>
      <c r="XL409" s="1"/>
      <c r="XM409" s="1"/>
      <c r="XN409" s="1"/>
      <c r="XO409" s="1"/>
      <c r="XP409" s="1"/>
      <c r="XQ409" s="1"/>
      <c r="XR409" s="1"/>
      <c r="XS409" s="1"/>
      <c r="XT409" s="1"/>
      <c r="XU409" s="1"/>
      <c r="XV409" s="1"/>
      <c r="XW409" s="1"/>
      <c r="XX409" s="1"/>
      <c r="XY409" s="1"/>
      <c r="XZ409" s="1"/>
      <c r="YA409" s="1"/>
      <c r="YB409" s="1"/>
      <c r="YC409" s="1"/>
      <c r="YD409" s="1"/>
      <c r="YE409" s="1"/>
      <c r="YF409" s="1"/>
      <c r="YG409" s="1"/>
      <c r="YH409" s="1"/>
      <c r="YI409" s="1"/>
      <c r="YJ409" s="1"/>
      <c r="YK409" s="1"/>
      <c r="YL409" s="1"/>
      <c r="YM409" s="1"/>
      <c r="YN409" s="1"/>
      <c r="YO409" s="1"/>
      <c r="YP409" s="1"/>
      <c r="YQ409" s="1"/>
      <c r="YR409" s="1"/>
      <c r="YS409" s="1"/>
      <c r="YT409" s="1"/>
      <c r="YU409" s="1"/>
      <c r="YV409" s="1"/>
      <c r="YW409" s="1"/>
      <c r="YX409" s="1"/>
      <c r="YY409" s="1"/>
      <c r="YZ409" s="1"/>
      <c r="ZA409" s="1"/>
      <c r="ZB409" s="1"/>
      <c r="ZC409" s="1"/>
      <c r="ZD409" s="1"/>
      <c r="ZE409" s="1"/>
      <c r="ZF409" s="1"/>
      <c r="ZG409" s="1"/>
      <c r="ZH409" s="1"/>
      <c r="ZI409" s="1"/>
      <c r="ZJ409" s="1"/>
      <c r="ZK409" s="1"/>
      <c r="ZL409" s="1"/>
      <c r="ZM409" s="1"/>
      <c r="ZN409" s="1"/>
      <c r="ZO409" s="1"/>
      <c r="ZP409" s="1"/>
      <c r="ZQ409" s="1"/>
      <c r="ZR409" s="1"/>
      <c r="ZS409" s="1"/>
      <c r="ZT409" s="1"/>
      <c r="ZU409" s="1"/>
      <c r="ZV409" s="1"/>
      <c r="ZW409" s="1"/>
      <c r="ZX409" s="1"/>
      <c r="ZY409" s="1"/>
      <c r="ZZ409" s="1"/>
      <c r="AAA409" s="1"/>
      <c r="AAB409" s="1"/>
      <c r="AAC409" s="1"/>
      <c r="AAD409" s="1"/>
      <c r="AAE409" s="1"/>
      <c r="AAF409" s="1"/>
      <c r="AAG409" s="1"/>
      <c r="AAH409" s="1"/>
      <c r="AAI409" s="1"/>
      <c r="AAJ409" s="1"/>
      <c r="AAK409" s="1"/>
      <c r="AAL409" s="1"/>
      <c r="AAM409" s="1"/>
      <c r="AAN409" s="1"/>
      <c r="AAO409" s="1"/>
      <c r="AAP409" s="1"/>
      <c r="AAQ409" s="1"/>
      <c r="AAR409" s="1"/>
      <c r="AAS409" s="1"/>
      <c r="AAT409" s="1"/>
      <c r="AAU409" s="1"/>
      <c r="AAV409" s="1"/>
      <c r="AAW409" s="1"/>
      <c r="AAX409" s="1"/>
      <c r="AAY409" s="1"/>
      <c r="AAZ409" s="1"/>
      <c r="ABA409" s="1"/>
      <c r="ABB409" s="1"/>
      <c r="ABC409" s="1"/>
      <c r="ABD409" s="1"/>
      <c r="ABE409" s="1"/>
      <c r="ABF409" s="1"/>
      <c r="ABG409" s="1"/>
      <c r="ABH409" s="1"/>
      <c r="ABI409" s="1"/>
      <c r="ABJ409" s="1"/>
      <c r="ABK409" s="1"/>
      <c r="ABL409" s="1"/>
      <c r="ABM409" s="1"/>
      <c r="ABN409" s="1"/>
      <c r="ABO409" s="1"/>
      <c r="ABP409" s="1"/>
      <c r="ABQ409" s="1"/>
      <c r="ABR409" s="1"/>
      <c r="ABS409" s="1"/>
      <c r="ABT409" s="1"/>
      <c r="ABU409" s="1"/>
      <c r="ABV409" s="1"/>
      <c r="ABW409" s="1"/>
      <c r="ABX409" s="1"/>
      <c r="ABY409" s="1"/>
      <c r="ABZ409" s="1"/>
      <c r="ACA409" s="1"/>
      <c r="ACB409" s="1"/>
      <c r="ACC409" s="1"/>
      <c r="ACD409" s="1"/>
      <c r="ACE409" s="1"/>
      <c r="ACF409" s="1"/>
      <c r="ACG409" s="1"/>
      <c r="ACH409" s="1"/>
      <c r="ACI409" s="1"/>
      <c r="ACJ409" s="1"/>
      <c r="ACK409" s="1"/>
      <c r="ACL409" s="1"/>
      <c r="ACM409" s="1"/>
      <c r="ACN409" s="1"/>
      <c r="ACO409" s="1"/>
      <c r="ACP409" s="1"/>
      <c r="ACQ409" s="1"/>
      <c r="ACR409" s="1"/>
      <c r="ACS409" s="1"/>
      <c r="ACT409" s="1"/>
      <c r="ACU409" s="1"/>
      <c r="ACV409" s="1"/>
      <c r="ACW409" s="1"/>
      <c r="ACX409" s="1"/>
      <c r="ACY409" s="1"/>
      <c r="ACZ409" s="1"/>
      <c r="ADA409" s="1"/>
      <c r="ADB409" s="1"/>
      <c r="ADC409" s="1"/>
      <c r="ADD409" s="1"/>
      <c r="ADE409" s="1"/>
      <c r="ADF409" s="1"/>
      <c r="ADG409" s="1"/>
      <c r="ADH409" s="1"/>
      <c r="ADI409" s="1"/>
      <c r="ADJ409" s="1"/>
      <c r="ADK409" s="1"/>
      <c r="ADL409" s="1"/>
      <c r="ADM409" s="1"/>
      <c r="ADN409" s="1"/>
      <c r="ADO409" s="1"/>
      <c r="ADP409" s="1"/>
      <c r="ADQ409" s="1"/>
      <c r="ADR409" s="1"/>
      <c r="ADS409" s="1"/>
      <c r="ADT409" s="1"/>
      <c r="ADU409" s="1"/>
      <c r="ADV409" s="1"/>
      <c r="ADW409" s="1"/>
      <c r="ADX409" s="1"/>
      <c r="ADY409" s="1"/>
      <c r="ADZ409" s="1"/>
      <c r="AEA409" s="1"/>
      <c r="AEB409" s="1"/>
      <c r="AEC409" s="1"/>
      <c r="AED409" s="1"/>
      <c r="AEE409" s="1"/>
      <c r="AEF409" s="1"/>
      <c r="AEG409" s="1"/>
      <c r="AEH409" s="1"/>
      <c r="AEI409" s="1"/>
      <c r="AEJ409" s="1"/>
      <c r="AEK409" s="1"/>
      <c r="AEL409" s="1"/>
      <c r="AEM409" s="1"/>
      <c r="AEN409" s="1"/>
      <c r="AEO409" s="1"/>
      <c r="AEP409" s="1"/>
      <c r="AEQ409" s="1"/>
      <c r="AER409" s="1"/>
      <c r="AES409" s="1"/>
      <c r="AET409" s="1"/>
      <c r="AEU409" s="1"/>
      <c r="AEV409" s="1"/>
      <c r="AEW409" s="1"/>
      <c r="AEX409" s="1"/>
      <c r="AEY409" s="1"/>
      <c r="AEZ409" s="1"/>
      <c r="AFA409" s="1"/>
      <c r="AFB409" s="1"/>
      <c r="AFC409" s="1"/>
      <c r="AFD409" s="1"/>
      <c r="AFE409" s="1"/>
      <c r="AFF409" s="1"/>
      <c r="AFG409" s="1"/>
      <c r="AFH409" s="1"/>
      <c r="AFI409" s="1"/>
      <c r="AFJ409" s="1"/>
      <c r="AFK409" s="1"/>
      <c r="AFL409" s="1"/>
      <c r="AFM409" s="1"/>
      <c r="AFN409" s="1"/>
      <c r="AFO409" s="1"/>
      <c r="AFP409" s="1"/>
      <c r="AFQ409" s="1"/>
      <c r="AFR409" s="1"/>
      <c r="AFS409" s="1"/>
      <c r="AFT409" s="1"/>
      <c r="AFU409" s="1"/>
      <c r="AFV409" s="1"/>
      <c r="AFW409" s="1"/>
      <c r="AFX409" s="1"/>
      <c r="AFY409" s="1"/>
      <c r="AFZ409" s="1"/>
      <c r="AGA409" s="1"/>
      <c r="AGB409" s="1"/>
      <c r="AGC409" s="1"/>
      <c r="AGD409" s="1"/>
      <c r="AGE409" s="1"/>
      <c r="AGF409" s="1"/>
      <c r="AGG409" s="1"/>
      <c r="AGH409" s="1"/>
      <c r="AGI409" s="1"/>
      <c r="AGJ409" s="1"/>
      <c r="AGK409" s="1"/>
      <c r="AGL409" s="1"/>
      <c r="AGM409" s="1"/>
      <c r="AGN409" s="1"/>
      <c r="AGO409" s="1"/>
      <c r="AGP409" s="1"/>
      <c r="AGQ409" s="1"/>
      <c r="AGR409" s="1"/>
      <c r="AGS409" s="1"/>
      <c r="AGT409" s="1"/>
      <c r="AGU409" s="1"/>
      <c r="AGV409" s="1"/>
      <c r="AGW409" s="1"/>
      <c r="AGX409" s="1"/>
      <c r="AGY409" s="1"/>
      <c r="AGZ409" s="1"/>
      <c r="AHA409" s="1"/>
      <c r="AHB409" s="1"/>
      <c r="AHC409" s="1"/>
      <c r="AHD409" s="1"/>
      <c r="AHE409" s="1"/>
      <c r="AHF409" s="1"/>
      <c r="AHG409" s="1"/>
      <c r="AHH409" s="1"/>
      <c r="AHI409" s="1"/>
      <c r="AHJ409" s="1"/>
      <c r="AHK409" s="1"/>
      <c r="AHL409" s="1"/>
      <c r="AHM409" s="1"/>
      <c r="AHN409" s="1"/>
      <c r="AHO409" s="1"/>
      <c r="AHP409" s="1"/>
      <c r="AHQ409" s="1"/>
      <c r="AHR409" s="1"/>
      <c r="AHS409" s="1"/>
      <c r="AHT409" s="1"/>
      <c r="AHU409" s="1"/>
      <c r="AHV409" s="1"/>
      <c r="AHW409" s="1"/>
      <c r="AHX409" s="1"/>
      <c r="AHY409" s="1"/>
      <c r="AHZ409" s="1"/>
      <c r="AIA409" s="1"/>
      <c r="AIB409" s="1"/>
      <c r="AIC409" s="1"/>
      <c r="AID409" s="1"/>
      <c r="AIE409" s="1"/>
      <c r="AIF409" s="1"/>
      <c r="AIG409" s="1"/>
      <c r="AIH409" s="1"/>
      <c r="AII409" s="1"/>
      <c r="AIJ409" s="1"/>
      <c r="AIK409" s="1"/>
      <c r="AIL409" s="1"/>
      <c r="AIM409" s="1"/>
      <c r="AIN409" s="1"/>
      <c r="AIO409" s="1"/>
      <c r="AIP409" s="1"/>
      <c r="AIQ409" s="1"/>
      <c r="AIR409" s="1"/>
      <c r="AIS409" s="1"/>
      <c r="AIT409" s="1"/>
      <c r="AIU409" s="1"/>
      <c r="AIV409" s="1"/>
      <c r="AIW409" s="1"/>
      <c r="AIX409" s="1"/>
      <c r="AIY409" s="1"/>
      <c r="AIZ409" s="1"/>
      <c r="AJA409" s="1"/>
      <c r="AJB409" s="1"/>
      <c r="AJC409" s="1"/>
      <c r="AJD409" s="1"/>
      <c r="AJE409" s="1"/>
      <c r="AJF409" s="1"/>
      <c r="AJG409" s="1"/>
      <c r="AJH409" s="1"/>
      <c r="AJI409" s="1"/>
      <c r="AJJ409" s="1"/>
      <c r="AJK409" s="1"/>
      <c r="AJL409" s="1"/>
      <c r="AJM409" s="1"/>
      <c r="AJN409" s="1"/>
      <c r="AJO409" s="1"/>
      <c r="AJP409" s="1"/>
      <c r="AJQ409" s="1"/>
      <c r="AJR409" s="1"/>
      <c r="AJS409" s="1"/>
      <c r="AJT409" s="1"/>
      <c r="AJU409" s="1"/>
      <c r="AJV409" s="1"/>
      <c r="AJW409" s="1"/>
      <c r="AJX409" s="1"/>
      <c r="AJY409" s="1"/>
      <c r="AJZ409" s="1"/>
      <c r="AKA409" s="1"/>
      <c r="AKB409" s="1"/>
      <c r="AKC409" s="1"/>
      <c r="AKD409" s="1"/>
      <c r="AKE409" s="1"/>
      <c r="AKF409" s="1"/>
      <c r="AKG409" s="1"/>
      <c r="AKH409" s="1"/>
      <c r="AKI409" s="1"/>
      <c r="AKJ409" s="1"/>
      <c r="AKK409" s="1"/>
      <c r="AKL409" s="1"/>
      <c r="AKM409" s="1"/>
      <c r="AKN409" s="1"/>
      <c r="AKO409" s="1"/>
      <c r="AKP409" s="1"/>
      <c r="AKQ409" s="1"/>
      <c r="AKR409" s="1"/>
      <c r="AKS409" s="1"/>
      <c r="AKT409" s="1"/>
      <c r="AKU409" s="1"/>
      <c r="AKV409" s="1"/>
      <c r="AKW409" s="1"/>
      <c r="AKX409" s="1"/>
      <c r="AKY409" s="1"/>
      <c r="AKZ409" s="1"/>
      <c r="ALA409" s="1"/>
      <c r="ALB409" s="1"/>
      <c r="ALC409" s="1"/>
      <c r="ALD409" s="1"/>
      <c r="ALE409" s="1"/>
      <c r="ALF409" s="1"/>
      <c r="ALG409" s="1"/>
      <c r="ALH409" s="1"/>
      <c r="ALI409" s="1"/>
      <c r="ALJ409" s="1"/>
      <c r="ALK409" s="1"/>
      <c r="ALL409" s="1"/>
      <c r="ALM409" s="1"/>
      <c r="ALN409" s="1"/>
      <c r="ALO409" s="1"/>
      <c r="ALP409" s="1"/>
      <c r="ALQ409" s="1"/>
      <c r="ALR409" s="1"/>
      <c r="ALS409" s="1"/>
      <c r="ALT409" s="1"/>
      <c r="ALU409" s="1"/>
      <c r="ALV409" s="1"/>
      <c r="ALW409" s="1"/>
      <c r="ALX409" s="1"/>
      <c r="ALY409" s="1"/>
      <c r="ALZ409" s="1"/>
      <c r="AMA409" s="1"/>
      <c r="AMB409" s="1"/>
      <c r="AMC409" s="1"/>
      <c r="AMD409" s="1"/>
      <c r="AME409" s="1"/>
      <c r="AMF409" s="1"/>
      <c r="AMG409" s="1"/>
      <c r="AMH409" s="1"/>
      <c r="AMI409" s="1"/>
      <c r="AMJ409" s="1"/>
      <c r="AMK409" s="1"/>
      <c r="AML409" s="1"/>
      <c r="AMM409" s="1"/>
      <c r="AMN409" s="1"/>
      <c r="AMO409" s="1"/>
      <c r="AMP409" s="1"/>
      <c r="AMQ409" s="1"/>
      <c r="AMR409" s="1"/>
      <c r="AMS409" s="1"/>
      <c r="AMT409" s="1"/>
      <c r="AMU409" s="1"/>
      <c r="AMV409" s="1"/>
      <c r="AMW409" s="1"/>
      <c r="AMX409" s="1"/>
      <c r="AMY409" s="1"/>
      <c r="AMZ409" s="1"/>
      <c r="ANA409" s="1"/>
      <c r="ANB409" s="1"/>
      <c r="ANC409" s="1"/>
      <c r="AND409" s="1"/>
      <c r="ANE409" s="1"/>
      <c r="ANF409" s="1"/>
      <c r="ANG409" s="1"/>
      <c r="ANH409" s="1"/>
      <c r="ANI409" s="1"/>
      <c r="ANJ409" s="1"/>
      <c r="ANK409" s="1"/>
      <c r="ANL409" s="1"/>
      <c r="ANM409" s="1"/>
      <c r="ANN409" s="1"/>
      <c r="ANO409" s="1"/>
      <c r="ANP409" s="1"/>
      <c r="ANQ409" s="1"/>
      <c r="ANR409" s="1"/>
      <c r="ANS409" s="1"/>
      <c r="ANT409" s="1"/>
      <c r="ANU409" s="1"/>
      <c r="ANV409" s="1"/>
      <c r="ANW409" s="1"/>
      <c r="ANX409" s="1"/>
      <c r="ANY409" s="1"/>
      <c r="ANZ409" s="1"/>
      <c r="AOA409" s="1"/>
      <c r="AOB409" s="1"/>
      <c r="AOC409" s="1"/>
      <c r="AOD409" s="1"/>
      <c r="AOE409" s="1"/>
      <c r="AOF409" s="1"/>
      <c r="AOG409" s="1"/>
      <c r="AOH409" s="1"/>
      <c r="AOI409" s="1"/>
      <c r="AOJ409" s="1"/>
      <c r="AOK409" s="1"/>
      <c r="AOL409" s="1"/>
      <c r="AOM409" s="1"/>
      <c r="AON409" s="1"/>
      <c r="AOO409" s="1"/>
      <c r="AOP409" s="1"/>
      <c r="AOQ409" s="1"/>
      <c r="AOR409" s="1"/>
      <c r="AOS409" s="1"/>
      <c r="AOT409" s="1"/>
      <c r="AOU409" s="1"/>
      <c r="AOV409" s="1"/>
      <c r="AOW409" s="1"/>
      <c r="AOX409" s="1"/>
      <c r="AOY409" s="1"/>
      <c r="AOZ409" s="1"/>
      <c r="APA409" s="1"/>
      <c r="APB409" s="1"/>
      <c r="APC409" s="1"/>
      <c r="APD409" s="1"/>
      <c r="APE409" s="1"/>
      <c r="APF409" s="1"/>
      <c r="APG409" s="1"/>
      <c r="APH409" s="1"/>
      <c r="API409" s="1"/>
      <c r="APJ409" s="1"/>
      <c r="APK409" s="1"/>
      <c r="APL409" s="1"/>
      <c r="APM409" s="1"/>
      <c r="APN409" s="1"/>
      <c r="APO409" s="1"/>
      <c r="APP409" s="1"/>
      <c r="APQ409" s="1"/>
      <c r="APR409" s="1"/>
      <c r="APS409" s="1"/>
      <c r="APT409" s="1"/>
      <c r="APU409" s="1"/>
      <c r="APV409" s="1"/>
      <c r="APW409" s="1"/>
      <c r="APX409" s="1"/>
      <c r="APY409" s="1"/>
      <c r="APZ409" s="1"/>
      <c r="AQA409" s="1"/>
      <c r="AQB409" s="1"/>
      <c r="AQC409" s="1"/>
      <c r="AQD409" s="1"/>
      <c r="AQE409" s="1"/>
      <c r="AQF409" s="1"/>
      <c r="AQG409" s="1"/>
      <c r="AQH409" s="1"/>
      <c r="AQI409" s="1"/>
      <c r="AQJ409" s="1"/>
      <c r="AQK409" s="1"/>
      <c r="AQL409" s="1"/>
      <c r="AQM409" s="1"/>
      <c r="AQN409" s="1"/>
      <c r="AQO409" s="1"/>
      <c r="AQP409" s="1"/>
      <c r="AQQ409" s="1"/>
      <c r="AQR409" s="1"/>
      <c r="AQS409" s="1"/>
      <c r="AQT409" s="1"/>
      <c r="AQU409" s="1"/>
      <c r="AQV409" s="1"/>
      <c r="AQW409" s="1"/>
      <c r="AQX409" s="1"/>
      <c r="AQY409" s="1"/>
      <c r="AQZ409" s="1"/>
      <c r="ARA409" s="1"/>
      <c r="ARB409" s="1"/>
      <c r="ARC409" s="1"/>
      <c r="ARD409" s="1"/>
      <c r="ARE409" s="1"/>
      <c r="ARF409" s="1"/>
      <c r="ARG409" s="1"/>
      <c r="ARH409" s="1"/>
      <c r="ARI409" s="1"/>
      <c r="ARJ409" s="1"/>
      <c r="ARK409" s="1"/>
      <c r="ARL409" s="1"/>
      <c r="ARM409" s="1"/>
      <c r="ARN409" s="1"/>
      <c r="ARO409" s="1"/>
      <c r="ARP409" s="1"/>
      <c r="ARQ409" s="1"/>
      <c r="ARR409" s="1"/>
      <c r="ARS409" s="1"/>
      <c r="ART409" s="1"/>
      <c r="ARU409" s="1"/>
      <c r="ARV409" s="1"/>
      <c r="ARW409" s="1"/>
      <c r="ARX409" s="1"/>
      <c r="ARY409" s="1"/>
      <c r="ARZ409" s="1"/>
      <c r="ASA409" s="1"/>
      <c r="ASB409" s="1"/>
      <c r="ASC409" s="1"/>
      <c r="ASD409" s="1"/>
      <c r="ASE409" s="1"/>
      <c r="ASF409" s="1"/>
      <c r="ASG409" s="1"/>
      <c r="ASH409" s="1"/>
      <c r="ASI409" s="1"/>
      <c r="ASJ409" s="1"/>
      <c r="ASK409" s="1"/>
      <c r="ASL409" s="1"/>
      <c r="ASM409" s="1"/>
      <c r="ASN409" s="1"/>
      <c r="ASO409" s="1"/>
      <c r="ASP409" s="1"/>
      <c r="ASQ409" s="1"/>
      <c r="ASR409" s="1"/>
      <c r="ASS409" s="1"/>
      <c r="AST409" s="1"/>
      <c r="ASU409" s="1"/>
      <c r="ASV409" s="1"/>
      <c r="ASW409" s="1"/>
      <c r="ASX409" s="1"/>
      <c r="ASY409" s="1"/>
      <c r="ASZ409" s="1"/>
      <c r="ATA409" s="1"/>
      <c r="ATB409" s="1"/>
      <c r="ATC409" s="1"/>
      <c r="ATD409" s="1"/>
      <c r="ATE409" s="1"/>
      <c r="ATF409" s="1"/>
      <c r="ATG409" s="1"/>
      <c r="ATH409" s="1"/>
      <c r="ATI409" s="1"/>
      <c r="ATJ409" s="1"/>
      <c r="ATK409" s="1"/>
      <c r="ATL409" s="1"/>
      <c r="ATM409" s="1"/>
      <c r="ATN409" s="1"/>
      <c r="ATO409" s="1"/>
      <c r="ATP409" s="1"/>
      <c r="ATQ409" s="1"/>
      <c r="ATR409" s="1"/>
      <c r="ATS409" s="1"/>
      <c r="ATT409" s="1"/>
      <c r="ATU409" s="1"/>
      <c r="ATV409" s="1"/>
      <c r="ATW409" s="1"/>
      <c r="ATX409" s="1"/>
      <c r="ATY409" s="1"/>
      <c r="ATZ409" s="1"/>
      <c r="AUA409" s="1"/>
      <c r="AUB409" s="1"/>
      <c r="AUC409" s="1"/>
      <c r="AUD409" s="1"/>
      <c r="AUE409" s="1"/>
      <c r="AUF409" s="1"/>
      <c r="AUG409" s="1"/>
      <c r="AUH409" s="1"/>
      <c r="AUI409" s="1"/>
      <c r="AUJ409" s="1"/>
      <c r="AUK409" s="1"/>
      <c r="AUL409" s="1"/>
      <c r="AUM409" s="1"/>
      <c r="AUN409" s="1"/>
      <c r="AUO409" s="1"/>
      <c r="AUP409" s="1"/>
      <c r="AUQ409" s="1"/>
      <c r="AUR409" s="1"/>
      <c r="AUS409" s="1"/>
      <c r="AUT409" s="1"/>
      <c r="AUU409" s="1"/>
      <c r="AUV409" s="1"/>
      <c r="AUW409" s="1"/>
      <c r="AUX409" s="1"/>
      <c r="AUY409" s="1"/>
      <c r="AUZ409" s="1"/>
      <c r="AVA409" s="1"/>
      <c r="AVB409" s="1"/>
      <c r="AVC409" s="1"/>
      <c r="AVD409" s="1"/>
      <c r="AVE409" s="1"/>
      <c r="AVF409" s="1"/>
      <c r="AVG409" s="1"/>
      <c r="AVH409" s="1"/>
      <c r="AVI409" s="1"/>
      <c r="AVJ409" s="1"/>
      <c r="AVK409" s="1"/>
      <c r="AVL409" s="1"/>
      <c r="AVM409" s="1"/>
      <c r="AVN409" s="1"/>
      <c r="AVO409" s="1"/>
      <c r="AVP409" s="1"/>
      <c r="AVQ409" s="1"/>
      <c r="AVR409" s="1"/>
      <c r="AVS409" s="1"/>
      <c r="AVT409" s="1"/>
      <c r="AVU409" s="1"/>
      <c r="AVV409" s="1"/>
      <c r="AVW409" s="1"/>
      <c r="AVX409" s="1"/>
      <c r="AVY409" s="1"/>
      <c r="AVZ409" s="1"/>
      <c r="AWA409" s="1"/>
      <c r="AWB409" s="1"/>
      <c r="AWC409" s="1"/>
      <c r="AWD409" s="1"/>
      <c r="AWE409" s="1"/>
      <c r="AWF409" s="1"/>
      <c r="AWG409" s="1"/>
      <c r="AWH409" s="1"/>
      <c r="AWI409" s="1"/>
      <c r="AWJ409" s="1"/>
      <c r="AWK409" s="1"/>
      <c r="AWL409" s="1"/>
      <c r="AWM409" s="1"/>
      <c r="AWN409" s="1"/>
      <c r="AWO409" s="1"/>
      <c r="AWP409" s="1"/>
      <c r="AWQ409" s="1"/>
      <c r="AWR409" s="1"/>
      <c r="AWS409" s="1"/>
      <c r="AWT409" s="1"/>
      <c r="AWU409" s="1"/>
      <c r="AWV409" s="1"/>
      <c r="AWW409" s="1"/>
      <c r="AWX409" s="1"/>
      <c r="AWY409" s="1"/>
      <c r="AWZ409" s="1"/>
      <c r="AXA409" s="1"/>
      <c r="AXB409" s="1"/>
      <c r="AXC409" s="1"/>
      <c r="AXD409" s="1"/>
      <c r="AXE409" s="1"/>
      <c r="AXF409" s="1"/>
      <c r="AXG409" s="1"/>
      <c r="AXH409" s="1"/>
      <c r="AXI409" s="1"/>
      <c r="AXJ409" s="1"/>
      <c r="AXK409" s="1"/>
      <c r="AXL409" s="1"/>
      <c r="AXM409" s="1"/>
      <c r="AXN409" s="1"/>
      <c r="AXO409" s="1"/>
      <c r="AXP409" s="1"/>
      <c r="AXQ409" s="1"/>
      <c r="AXR409" s="1"/>
      <c r="AXS409" s="1"/>
      <c r="AXT409" s="1"/>
      <c r="AXU409" s="1"/>
      <c r="AXV409" s="1"/>
      <c r="AXW409" s="1"/>
      <c r="AXX409" s="1"/>
      <c r="AXY409" s="1"/>
      <c r="AXZ409" s="1"/>
      <c r="AYA409" s="1"/>
      <c r="AYB409" s="1"/>
      <c r="AYC409" s="1"/>
      <c r="AYD409" s="1"/>
      <c r="AYE409" s="1"/>
      <c r="AYF409" s="1"/>
      <c r="AYG409" s="1"/>
      <c r="AYH409" s="1"/>
      <c r="AYI409" s="1"/>
      <c r="AYJ409" s="1"/>
      <c r="AYK409" s="1"/>
      <c r="AYL409" s="1"/>
      <c r="AYM409" s="1"/>
      <c r="AYN409" s="1"/>
      <c r="AYO409" s="1"/>
      <c r="AYP409" s="1"/>
      <c r="AYQ409" s="1"/>
      <c r="AYR409" s="1"/>
      <c r="AYS409" s="1"/>
      <c r="AYT409" s="1"/>
      <c r="AYU409" s="1"/>
      <c r="AYV409" s="1"/>
      <c r="AYW409" s="1"/>
      <c r="AYX409" s="1"/>
      <c r="AYY409" s="1"/>
      <c r="AYZ409" s="1"/>
      <c r="AZA409" s="1"/>
      <c r="AZB409" s="1"/>
      <c r="AZC409" s="1"/>
      <c r="AZD409" s="1"/>
      <c r="AZE409" s="1"/>
      <c r="AZF409" s="1"/>
      <c r="AZG409" s="1"/>
      <c r="AZH409" s="1"/>
      <c r="AZI409" s="1"/>
      <c r="AZJ409" s="1"/>
      <c r="AZK409" s="1"/>
      <c r="AZL409" s="1"/>
      <c r="AZM409" s="1"/>
      <c r="AZN409" s="1"/>
      <c r="AZO409" s="1"/>
      <c r="AZP409" s="1"/>
      <c r="AZQ409" s="1"/>
      <c r="AZR409" s="1"/>
      <c r="AZS409" s="1"/>
      <c r="AZT409" s="1"/>
      <c r="AZU409" s="1"/>
      <c r="AZV409" s="1"/>
      <c r="AZW409" s="1"/>
      <c r="AZX409" s="1"/>
      <c r="AZY409" s="1"/>
      <c r="AZZ409" s="1"/>
      <c r="BAA409" s="1"/>
      <c r="BAB409" s="1"/>
      <c r="BAC409" s="1"/>
      <c r="BAD409" s="1"/>
      <c r="BAE409" s="1"/>
      <c r="BAF409" s="1"/>
      <c r="BAG409" s="1"/>
      <c r="BAH409" s="1"/>
      <c r="BAI409" s="1"/>
      <c r="BAJ409" s="1"/>
      <c r="BAK409" s="1"/>
      <c r="BAL409" s="1"/>
      <c r="BAM409" s="1"/>
      <c r="BAN409" s="1"/>
      <c r="BAO409" s="1"/>
      <c r="BAP409" s="1"/>
      <c r="BAQ409" s="1"/>
      <c r="BAR409" s="1"/>
      <c r="BAS409" s="1"/>
      <c r="BAT409" s="1"/>
      <c r="BAU409" s="1"/>
      <c r="BAV409" s="1"/>
      <c r="BAW409" s="1"/>
      <c r="BAX409" s="1"/>
      <c r="BAY409" s="1"/>
      <c r="BAZ409" s="1"/>
      <c r="BBA409" s="1"/>
      <c r="BBB409" s="1"/>
      <c r="BBC409" s="1"/>
      <c r="BBD409" s="1"/>
      <c r="BBE409" s="1"/>
      <c r="BBF409" s="1"/>
      <c r="BBG409" s="1"/>
      <c r="BBH409" s="1"/>
      <c r="BBI409" s="1"/>
      <c r="BBJ409" s="1"/>
      <c r="BBK409" s="1"/>
      <c r="BBL409" s="1"/>
      <c r="BBM409" s="1"/>
      <c r="BBN409" s="1"/>
      <c r="BBO409" s="1"/>
      <c r="BBP409" s="1"/>
      <c r="BBQ409" s="1"/>
      <c r="BBR409" s="1"/>
      <c r="BBS409" s="1"/>
      <c r="BBT409" s="1"/>
      <c r="BBU409" s="1"/>
      <c r="BBV409" s="1"/>
      <c r="BBW409" s="1"/>
      <c r="BBX409" s="1"/>
      <c r="BBY409" s="1"/>
      <c r="BBZ409" s="1"/>
      <c r="BCA409" s="1"/>
      <c r="BCB409" s="1"/>
      <c r="BCC409" s="1"/>
      <c r="BCD409" s="1"/>
      <c r="BCE409" s="1"/>
      <c r="BCF409" s="1"/>
      <c r="BCG409" s="1"/>
      <c r="BCH409" s="1"/>
      <c r="BCI409" s="1"/>
      <c r="BCJ409" s="1"/>
      <c r="BCK409" s="1"/>
      <c r="BCL409" s="1"/>
      <c r="BCM409" s="1"/>
      <c r="BCN409" s="1"/>
      <c r="BCO409" s="1"/>
      <c r="BCP409" s="1"/>
      <c r="BCQ409" s="1"/>
      <c r="BCR409" s="1"/>
      <c r="BCS409" s="1"/>
      <c r="BCT409" s="1"/>
      <c r="BCU409" s="1"/>
      <c r="BCV409" s="1"/>
      <c r="BCW409" s="1"/>
      <c r="BCX409" s="1"/>
      <c r="BCY409" s="1"/>
      <c r="BCZ409" s="1"/>
      <c r="BDA409" s="1"/>
      <c r="BDB409" s="1"/>
      <c r="BDC409" s="1"/>
      <c r="BDD409" s="1"/>
      <c r="BDE409" s="1"/>
      <c r="BDF409" s="1"/>
      <c r="BDG409" s="1"/>
      <c r="BDH409" s="1"/>
      <c r="BDI409" s="1"/>
      <c r="BDJ409" s="1"/>
      <c r="BDK409" s="1"/>
      <c r="BDL409" s="1"/>
    </row>
    <row r="410" spans="1:1468" s="10" customFormat="1" x14ac:dyDescent="0.2">
      <c r="A410" s="10">
        <v>1882</v>
      </c>
      <c r="B410" s="10" t="s">
        <v>36</v>
      </c>
      <c r="C410" s="10">
        <v>34057</v>
      </c>
      <c r="E410" s="2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  <c r="KH410" s="1"/>
      <c r="KI410" s="1"/>
      <c r="KJ410" s="1"/>
      <c r="KK410" s="1"/>
      <c r="KL410" s="1"/>
      <c r="KM410" s="1"/>
      <c r="KN410" s="1"/>
      <c r="KO410" s="1"/>
      <c r="KP410" s="1"/>
      <c r="KQ410" s="1"/>
      <c r="KR410" s="1"/>
      <c r="KS410" s="1"/>
      <c r="KT410" s="1"/>
      <c r="KU410" s="1"/>
      <c r="KV410" s="1"/>
      <c r="KW410" s="1"/>
      <c r="KX410" s="1"/>
      <c r="KY410" s="1"/>
      <c r="KZ410" s="1"/>
      <c r="LA410" s="1"/>
      <c r="LB410" s="1"/>
      <c r="LC410" s="1"/>
      <c r="LD410" s="1"/>
      <c r="LE410" s="1"/>
      <c r="LF410" s="1"/>
      <c r="LG410" s="1"/>
      <c r="LH410" s="1"/>
      <c r="LI410" s="1"/>
      <c r="LJ410" s="1"/>
      <c r="LK410" s="1"/>
      <c r="LL410" s="1"/>
      <c r="LM410" s="1"/>
      <c r="LN410" s="1"/>
      <c r="LO410" s="1"/>
      <c r="LP410" s="1"/>
      <c r="LQ410" s="1"/>
      <c r="LR410" s="1"/>
      <c r="LS410" s="1"/>
      <c r="LT410" s="1"/>
      <c r="LU410" s="1"/>
      <c r="LV410" s="1"/>
      <c r="LW410" s="1"/>
      <c r="LX410" s="1"/>
      <c r="LY410" s="1"/>
      <c r="LZ410" s="1"/>
      <c r="MA410" s="1"/>
      <c r="MB410" s="1"/>
      <c r="MC410" s="1"/>
      <c r="MD410" s="1"/>
      <c r="ME410" s="1"/>
      <c r="MF410" s="1"/>
      <c r="MG410" s="1"/>
      <c r="MH410" s="1"/>
      <c r="MI410" s="1"/>
      <c r="MJ410" s="1"/>
      <c r="MK410" s="1"/>
      <c r="ML410" s="1"/>
      <c r="MM410" s="1"/>
      <c r="MN410" s="1"/>
      <c r="MO410" s="1"/>
      <c r="MP410" s="1"/>
      <c r="MQ410" s="1"/>
      <c r="MR410" s="1"/>
      <c r="MS410" s="1"/>
      <c r="MT410" s="1"/>
      <c r="MU410" s="1"/>
      <c r="MV410" s="1"/>
      <c r="MW410" s="1"/>
      <c r="MX410" s="1"/>
      <c r="MY410" s="1"/>
      <c r="MZ410" s="1"/>
      <c r="NA410" s="1"/>
      <c r="NB410" s="1"/>
      <c r="NC410" s="1"/>
      <c r="ND410" s="1"/>
      <c r="NE410" s="1"/>
      <c r="NF410" s="1"/>
      <c r="NG410" s="1"/>
      <c r="NH410" s="1"/>
      <c r="NI410" s="1"/>
      <c r="NJ410" s="1"/>
      <c r="NK410" s="1"/>
      <c r="NL410" s="1"/>
      <c r="NM410" s="1"/>
      <c r="NN410" s="1"/>
      <c r="NO410" s="1"/>
      <c r="NP410" s="1"/>
      <c r="NQ410" s="1"/>
      <c r="NR410" s="1"/>
      <c r="NS410" s="1"/>
      <c r="NT410" s="1"/>
      <c r="NU410" s="1"/>
      <c r="NV410" s="1"/>
      <c r="NW410" s="1"/>
      <c r="NX410" s="1"/>
      <c r="NY410" s="1"/>
      <c r="NZ410" s="1"/>
      <c r="OA410" s="1"/>
      <c r="OB410" s="1"/>
      <c r="OC410" s="1"/>
      <c r="OD410" s="1"/>
      <c r="OE410" s="1"/>
      <c r="OF410" s="1"/>
      <c r="OG410" s="1"/>
      <c r="OH410" s="1"/>
      <c r="OI410" s="1"/>
      <c r="OJ410" s="1"/>
      <c r="OK410" s="1"/>
      <c r="OL410" s="1"/>
      <c r="OM410" s="1"/>
      <c r="ON410" s="1"/>
      <c r="OO410" s="1"/>
      <c r="OP410" s="1"/>
      <c r="OQ410" s="1"/>
      <c r="OR410" s="1"/>
      <c r="OS410" s="1"/>
      <c r="OT410" s="1"/>
      <c r="OU410" s="1"/>
      <c r="OV410" s="1"/>
      <c r="OW410" s="1"/>
      <c r="OX410" s="1"/>
      <c r="OY410" s="1"/>
      <c r="OZ410" s="1"/>
      <c r="PA410" s="1"/>
      <c r="PB410" s="1"/>
      <c r="PC410" s="1"/>
      <c r="PD410" s="1"/>
      <c r="PE410" s="1"/>
      <c r="PF410" s="1"/>
      <c r="PG410" s="1"/>
      <c r="PH410" s="1"/>
      <c r="PI410" s="1"/>
      <c r="PJ410" s="1"/>
      <c r="PK410" s="1"/>
      <c r="PL410" s="1"/>
      <c r="PM410" s="1"/>
      <c r="PN410" s="1"/>
      <c r="PO410" s="1"/>
      <c r="PP410" s="1"/>
      <c r="PQ410" s="1"/>
      <c r="PR410" s="1"/>
      <c r="PS410" s="1"/>
      <c r="PT410" s="1"/>
      <c r="PU410" s="1"/>
      <c r="PV410" s="1"/>
      <c r="PW410" s="1"/>
      <c r="PX410" s="1"/>
      <c r="PY410" s="1"/>
      <c r="PZ410" s="1"/>
      <c r="QA410" s="1"/>
      <c r="QB410" s="1"/>
      <c r="QC410" s="1"/>
      <c r="QD410" s="1"/>
      <c r="QE410" s="1"/>
      <c r="QF410" s="1"/>
      <c r="QG410" s="1"/>
      <c r="QH410" s="1"/>
      <c r="QI410" s="1"/>
      <c r="QJ410" s="1"/>
      <c r="QK410" s="1"/>
      <c r="QL410" s="1"/>
      <c r="QM410" s="1"/>
      <c r="QN410" s="1"/>
      <c r="QO410" s="1"/>
      <c r="QP410" s="1"/>
      <c r="QQ410" s="1"/>
      <c r="QR410" s="1"/>
      <c r="QS410" s="1"/>
      <c r="QT410" s="1"/>
      <c r="QU410" s="1"/>
      <c r="QV410" s="1"/>
      <c r="QW410" s="1"/>
      <c r="QX410" s="1"/>
      <c r="QY410" s="1"/>
      <c r="QZ410" s="1"/>
      <c r="RA410" s="1"/>
      <c r="RB410" s="1"/>
      <c r="RC410" s="1"/>
      <c r="RD410" s="1"/>
      <c r="RE410" s="1"/>
      <c r="RF410" s="1"/>
      <c r="RG410" s="1"/>
      <c r="RH410" s="1"/>
      <c r="RI410" s="1"/>
      <c r="RJ410" s="1"/>
      <c r="RK410" s="1"/>
      <c r="RL410" s="1"/>
      <c r="RM410" s="1"/>
      <c r="RN410" s="1"/>
      <c r="RO410" s="1"/>
      <c r="RP410" s="1"/>
      <c r="RQ410" s="1"/>
      <c r="RR410" s="1"/>
      <c r="RS410" s="1"/>
      <c r="RT410" s="1"/>
      <c r="RU410" s="1"/>
      <c r="RV410" s="1"/>
      <c r="RW410" s="1"/>
      <c r="RX410" s="1"/>
      <c r="RY410" s="1"/>
      <c r="RZ410" s="1"/>
      <c r="SA410" s="1"/>
      <c r="SB410" s="1"/>
      <c r="SC410" s="1"/>
      <c r="SD410" s="1"/>
      <c r="SE410" s="1"/>
      <c r="SF410" s="1"/>
      <c r="SG410" s="1"/>
      <c r="SH410" s="1"/>
      <c r="SI410" s="1"/>
      <c r="SJ410" s="1"/>
      <c r="SK410" s="1"/>
      <c r="SL410" s="1"/>
      <c r="SM410" s="1"/>
      <c r="SN410" s="1"/>
      <c r="SO410" s="1"/>
      <c r="SP410" s="1"/>
      <c r="SQ410" s="1"/>
      <c r="SR410" s="1"/>
      <c r="SS410" s="1"/>
      <c r="ST410" s="1"/>
      <c r="SU410" s="1"/>
      <c r="SV410" s="1"/>
      <c r="SW410" s="1"/>
      <c r="SX410" s="1"/>
      <c r="SY410" s="1"/>
      <c r="SZ410" s="1"/>
      <c r="TA410" s="1"/>
      <c r="TB410" s="1"/>
      <c r="TC410" s="1"/>
      <c r="TD410" s="1"/>
      <c r="TE410" s="1"/>
      <c r="TF410" s="1"/>
      <c r="TG410" s="1"/>
      <c r="TH410" s="1"/>
      <c r="TI410" s="1"/>
      <c r="TJ410" s="1"/>
      <c r="TK410" s="1"/>
      <c r="TL410" s="1"/>
      <c r="TM410" s="1"/>
      <c r="TN410" s="1"/>
      <c r="TO410" s="1"/>
      <c r="TP410" s="1"/>
      <c r="TQ410" s="1"/>
      <c r="TR410" s="1"/>
      <c r="TS410" s="1"/>
      <c r="TT410" s="1"/>
      <c r="TU410" s="1"/>
      <c r="TV410" s="1"/>
      <c r="TW410" s="1"/>
      <c r="TX410" s="1"/>
      <c r="TY410" s="1"/>
      <c r="TZ410" s="1"/>
      <c r="UA410" s="1"/>
      <c r="UB410" s="1"/>
      <c r="UC410" s="1"/>
      <c r="UD410" s="1"/>
      <c r="UE410" s="1"/>
      <c r="UF410" s="1"/>
      <c r="UG410" s="1"/>
      <c r="UH410" s="1"/>
      <c r="UI410" s="1"/>
      <c r="UJ410" s="1"/>
      <c r="UK410" s="1"/>
      <c r="UL410" s="1"/>
      <c r="UM410" s="1"/>
      <c r="UN410" s="1"/>
      <c r="UO410" s="1"/>
      <c r="UP410" s="1"/>
      <c r="UQ410" s="1"/>
      <c r="UR410" s="1"/>
      <c r="US410" s="1"/>
      <c r="UT410" s="1"/>
      <c r="UU410" s="1"/>
      <c r="UV410" s="1"/>
      <c r="UW410" s="1"/>
      <c r="UX410" s="1"/>
      <c r="UY410" s="1"/>
      <c r="UZ410" s="1"/>
      <c r="VA410" s="1"/>
      <c r="VB410" s="1"/>
      <c r="VC410" s="1"/>
      <c r="VD410" s="1"/>
      <c r="VE410" s="1"/>
      <c r="VF410" s="1"/>
      <c r="VG410" s="1"/>
      <c r="VH410" s="1"/>
      <c r="VI410" s="1"/>
      <c r="VJ410" s="1"/>
      <c r="VK410" s="1"/>
      <c r="VL410" s="1"/>
      <c r="VM410" s="1"/>
      <c r="VN410" s="1"/>
      <c r="VO410" s="1"/>
      <c r="VP410" s="1"/>
      <c r="VQ410" s="1"/>
      <c r="VR410" s="1"/>
      <c r="VS410" s="1"/>
      <c r="VT410" s="1"/>
      <c r="VU410" s="1"/>
      <c r="VV410" s="1"/>
      <c r="VW410" s="1"/>
      <c r="VX410" s="1"/>
      <c r="VY410" s="1"/>
      <c r="VZ410" s="1"/>
      <c r="WA410" s="1"/>
      <c r="WB410" s="1"/>
      <c r="WC410" s="1"/>
      <c r="WD410" s="1"/>
      <c r="WE410" s="1"/>
      <c r="WF410" s="1"/>
      <c r="WG410" s="1"/>
      <c r="WH410" s="1"/>
      <c r="WI410" s="1"/>
      <c r="WJ410" s="1"/>
      <c r="WK410" s="1"/>
      <c r="WL410" s="1"/>
      <c r="WM410" s="1"/>
      <c r="WN410" s="1"/>
      <c r="WO410" s="1"/>
      <c r="WP410" s="1"/>
      <c r="WQ410" s="1"/>
      <c r="WR410" s="1"/>
      <c r="WS410" s="1"/>
      <c r="WT410" s="1"/>
      <c r="WU410" s="1"/>
      <c r="WV410" s="1"/>
      <c r="WW410" s="1"/>
      <c r="WX410" s="1"/>
      <c r="WY410" s="1"/>
      <c r="WZ410" s="1"/>
      <c r="XA410" s="1"/>
      <c r="XB410" s="1"/>
      <c r="XC410" s="1"/>
      <c r="XD410" s="1"/>
      <c r="XE410" s="1"/>
      <c r="XF410" s="1"/>
      <c r="XG410" s="1"/>
      <c r="XH410" s="1"/>
      <c r="XI410" s="1"/>
      <c r="XJ410" s="1"/>
      <c r="XK410" s="1"/>
      <c r="XL410" s="1"/>
      <c r="XM410" s="1"/>
      <c r="XN410" s="1"/>
      <c r="XO410" s="1"/>
      <c r="XP410" s="1"/>
      <c r="XQ410" s="1"/>
      <c r="XR410" s="1"/>
      <c r="XS410" s="1"/>
      <c r="XT410" s="1"/>
      <c r="XU410" s="1"/>
      <c r="XV410" s="1"/>
      <c r="XW410" s="1"/>
      <c r="XX410" s="1"/>
      <c r="XY410" s="1"/>
      <c r="XZ410" s="1"/>
      <c r="YA410" s="1"/>
      <c r="YB410" s="1"/>
      <c r="YC410" s="1"/>
      <c r="YD410" s="1"/>
      <c r="YE410" s="1"/>
      <c r="YF410" s="1"/>
      <c r="YG410" s="1"/>
      <c r="YH410" s="1"/>
      <c r="YI410" s="1"/>
      <c r="YJ410" s="1"/>
      <c r="YK410" s="1"/>
      <c r="YL410" s="1"/>
      <c r="YM410" s="1"/>
      <c r="YN410" s="1"/>
      <c r="YO410" s="1"/>
      <c r="YP410" s="1"/>
      <c r="YQ410" s="1"/>
      <c r="YR410" s="1"/>
      <c r="YS410" s="1"/>
      <c r="YT410" s="1"/>
      <c r="YU410" s="1"/>
      <c r="YV410" s="1"/>
      <c r="YW410" s="1"/>
      <c r="YX410" s="1"/>
      <c r="YY410" s="1"/>
      <c r="YZ410" s="1"/>
      <c r="ZA410" s="1"/>
      <c r="ZB410" s="1"/>
      <c r="ZC410" s="1"/>
      <c r="ZD410" s="1"/>
      <c r="ZE410" s="1"/>
      <c r="ZF410" s="1"/>
      <c r="ZG410" s="1"/>
      <c r="ZH410" s="1"/>
      <c r="ZI410" s="1"/>
      <c r="ZJ410" s="1"/>
      <c r="ZK410" s="1"/>
      <c r="ZL410" s="1"/>
      <c r="ZM410" s="1"/>
      <c r="ZN410" s="1"/>
      <c r="ZO410" s="1"/>
      <c r="ZP410" s="1"/>
      <c r="ZQ410" s="1"/>
      <c r="ZR410" s="1"/>
      <c r="ZS410" s="1"/>
      <c r="ZT410" s="1"/>
      <c r="ZU410" s="1"/>
      <c r="ZV410" s="1"/>
      <c r="ZW410" s="1"/>
      <c r="ZX410" s="1"/>
      <c r="ZY410" s="1"/>
      <c r="ZZ410" s="1"/>
      <c r="AAA410" s="1"/>
      <c r="AAB410" s="1"/>
      <c r="AAC410" s="1"/>
      <c r="AAD410" s="1"/>
      <c r="AAE410" s="1"/>
      <c r="AAF410" s="1"/>
      <c r="AAG410" s="1"/>
      <c r="AAH410" s="1"/>
      <c r="AAI410" s="1"/>
      <c r="AAJ410" s="1"/>
      <c r="AAK410" s="1"/>
      <c r="AAL410" s="1"/>
      <c r="AAM410" s="1"/>
      <c r="AAN410" s="1"/>
      <c r="AAO410" s="1"/>
      <c r="AAP410" s="1"/>
      <c r="AAQ410" s="1"/>
      <c r="AAR410" s="1"/>
      <c r="AAS410" s="1"/>
      <c r="AAT410" s="1"/>
      <c r="AAU410" s="1"/>
      <c r="AAV410" s="1"/>
      <c r="AAW410" s="1"/>
      <c r="AAX410" s="1"/>
      <c r="AAY410" s="1"/>
      <c r="AAZ410" s="1"/>
      <c r="ABA410" s="1"/>
      <c r="ABB410" s="1"/>
      <c r="ABC410" s="1"/>
      <c r="ABD410" s="1"/>
      <c r="ABE410" s="1"/>
      <c r="ABF410" s="1"/>
      <c r="ABG410" s="1"/>
      <c r="ABH410" s="1"/>
      <c r="ABI410" s="1"/>
      <c r="ABJ410" s="1"/>
      <c r="ABK410" s="1"/>
      <c r="ABL410" s="1"/>
      <c r="ABM410" s="1"/>
      <c r="ABN410" s="1"/>
      <c r="ABO410" s="1"/>
      <c r="ABP410" s="1"/>
      <c r="ABQ410" s="1"/>
      <c r="ABR410" s="1"/>
      <c r="ABS410" s="1"/>
      <c r="ABT410" s="1"/>
      <c r="ABU410" s="1"/>
      <c r="ABV410" s="1"/>
      <c r="ABW410" s="1"/>
      <c r="ABX410" s="1"/>
      <c r="ABY410" s="1"/>
      <c r="ABZ410" s="1"/>
      <c r="ACA410" s="1"/>
      <c r="ACB410" s="1"/>
      <c r="ACC410" s="1"/>
      <c r="ACD410" s="1"/>
      <c r="ACE410" s="1"/>
      <c r="ACF410" s="1"/>
      <c r="ACG410" s="1"/>
      <c r="ACH410" s="1"/>
      <c r="ACI410" s="1"/>
      <c r="ACJ410" s="1"/>
      <c r="ACK410" s="1"/>
      <c r="ACL410" s="1"/>
      <c r="ACM410" s="1"/>
      <c r="ACN410" s="1"/>
      <c r="ACO410" s="1"/>
      <c r="ACP410" s="1"/>
      <c r="ACQ410" s="1"/>
      <c r="ACR410" s="1"/>
      <c r="ACS410" s="1"/>
      <c r="ACT410" s="1"/>
      <c r="ACU410" s="1"/>
      <c r="ACV410" s="1"/>
      <c r="ACW410" s="1"/>
      <c r="ACX410" s="1"/>
      <c r="ACY410" s="1"/>
      <c r="ACZ410" s="1"/>
      <c r="ADA410" s="1"/>
      <c r="ADB410" s="1"/>
      <c r="ADC410" s="1"/>
      <c r="ADD410" s="1"/>
      <c r="ADE410" s="1"/>
      <c r="ADF410" s="1"/>
      <c r="ADG410" s="1"/>
      <c r="ADH410" s="1"/>
      <c r="ADI410" s="1"/>
      <c r="ADJ410" s="1"/>
      <c r="ADK410" s="1"/>
      <c r="ADL410" s="1"/>
      <c r="ADM410" s="1"/>
      <c r="ADN410" s="1"/>
      <c r="ADO410" s="1"/>
      <c r="ADP410" s="1"/>
      <c r="ADQ410" s="1"/>
      <c r="ADR410" s="1"/>
      <c r="ADS410" s="1"/>
      <c r="ADT410" s="1"/>
      <c r="ADU410" s="1"/>
      <c r="ADV410" s="1"/>
      <c r="ADW410" s="1"/>
      <c r="ADX410" s="1"/>
      <c r="ADY410" s="1"/>
      <c r="ADZ410" s="1"/>
      <c r="AEA410" s="1"/>
      <c r="AEB410" s="1"/>
      <c r="AEC410" s="1"/>
      <c r="AED410" s="1"/>
      <c r="AEE410" s="1"/>
      <c r="AEF410" s="1"/>
      <c r="AEG410" s="1"/>
      <c r="AEH410" s="1"/>
      <c r="AEI410" s="1"/>
      <c r="AEJ410" s="1"/>
      <c r="AEK410" s="1"/>
      <c r="AEL410" s="1"/>
      <c r="AEM410" s="1"/>
      <c r="AEN410" s="1"/>
      <c r="AEO410" s="1"/>
      <c r="AEP410" s="1"/>
      <c r="AEQ410" s="1"/>
      <c r="AER410" s="1"/>
      <c r="AES410" s="1"/>
      <c r="AET410" s="1"/>
      <c r="AEU410" s="1"/>
      <c r="AEV410" s="1"/>
      <c r="AEW410" s="1"/>
      <c r="AEX410" s="1"/>
      <c r="AEY410" s="1"/>
      <c r="AEZ410" s="1"/>
      <c r="AFA410" s="1"/>
      <c r="AFB410" s="1"/>
      <c r="AFC410" s="1"/>
      <c r="AFD410" s="1"/>
      <c r="AFE410" s="1"/>
      <c r="AFF410" s="1"/>
      <c r="AFG410" s="1"/>
      <c r="AFH410" s="1"/>
      <c r="AFI410" s="1"/>
      <c r="AFJ410" s="1"/>
      <c r="AFK410" s="1"/>
      <c r="AFL410" s="1"/>
      <c r="AFM410" s="1"/>
      <c r="AFN410" s="1"/>
      <c r="AFO410" s="1"/>
      <c r="AFP410" s="1"/>
      <c r="AFQ410" s="1"/>
      <c r="AFR410" s="1"/>
      <c r="AFS410" s="1"/>
      <c r="AFT410" s="1"/>
      <c r="AFU410" s="1"/>
      <c r="AFV410" s="1"/>
      <c r="AFW410" s="1"/>
      <c r="AFX410" s="1"/>
      <c r="AFY410" s="1"/>
      <c r="AFZ410" s="1"/>
      <c r="AGA410" s="1"/>
      <c r="AGB410" s="1"/>
      <c r="AGC410" s="1"/>
      <c r="AGD410" s="1"/>
      <c r="AGE410" s="1"/>
      <c r="AGF410" s="1"/>
      <c r="AGG410" s="1"/>
      <c r="AGH410" s="1"/>
      <c r="AGI410" s="1"/>
      <c r="AGJ410" s="1"/>
      <c r="AGK410" s="1"/>
      <c r="AGL410" s="1"/>
      <c r="AGM410" s="1"/>
      <c r="AGN410" s="1"/>
      <c r="AGO410" s="1"/>
      <c r="AGP410" s="1"/>
      <c r="AGQ410" s="1"/>
      <c r="AGR410" s="1"/>
      <c r="AGS410" s="1"/>
      <c r="AGT410" s="1"/>
      <c r="AGU410" s="1"/>
      <c r="AGV410" s="1"/>
      <c r="AGW410" s="1"/>
      <c r="AGX410" s="1"/>
      <c r="AGY410" s="1"/>
      <c r="AGZ410" s="1"/>
      <c r="AHA410" s="1"/>
      <c r="AHB410" s="1"/>
      <c r="AHC410" s="1"/>
      <c r="AHD410" s="1"/>
      <c r="AHE410" s="1"/>
      <c r="AHF410" s="1"/>
      <c r="AHG410" s="1"/>
      <c r="AHH410" s="1"/>
      <c r="AHI410" s="1"/>
      <c r="AHJ410" s="1"/>
      <c r="AHK410" s="1"/>
      <c r="AHL410" s="1"/>
      <c r="AHM410" s="1"/>
      <c r="AHN410" s="1"/>
      <c r="AHO410" s="1"/>
      <c r="AHP410" s="1"/>
      <c r="AHQ410" s="1"/>
      <c r="AHR410" s="1"/>
      <c r="AHS410" s="1"/>
      <c r="AHT410" s="1"/>
      <c r="AHU410" s="1"/>
      <c r="AHV410" s="1"/>
      <c r="AHW410" s="1"/>
      <c r="AHX410" s="1"/>
      <c r="AHY410" s="1"/>
      <c r="AHZ410" s="1"/>
      <c r="AIA410" s="1"/>
      <c r="AIB410" s="1"/>
      <c r="AIC410" s="1"/>
      <c r="AID410" s="1"/>
      <c r="AIE410" s="1"/>
      <c r="AIF410" s="1"/>
      <c r="AIG410" s="1"/>
      <c r="AIH410" s="1"/>
      <c r="AII410" s="1"/>
      <c r="AIJ410" s="1"/>
      <c r="AIK410" s="1"/>
      <c r="AIL410" s="1"/>
      <c r="AIM410" s="1"/>
      <c r="AIN410" s="1"/>
      <c r="AIO410" s="1"/>
      <c r="AIP410" s="1"/>
      <c r="AIQ410" s="1"/>
      <c r="AIR410" s="1"/>
      <c r="AIS410" s="1"/>
      <c r="AIT410" s="1"/>
      <c r="AIU410" s="1"/>
      <c r="AIV410" s="1"/>
      <c r="AIW410" s="1"/>
      <c r="AIX410" s="1"/>
      <c r="AIY410" s="1"/>
      <c r="AIZ410" s="1"/>
      <c r="AJA410" s="1"/>
      <c r="AJB410" s="1"/>
      <c r="AJC410" s="1"/>
      <c r="AJD410" s="1"/>
      <c r="AJE410" s="1"/>
      <c r="AJF410" s="1"/>
      <c r="AJG410" s="1"/>
      <c r="AJH410" s="1"/>
      <c r="AJI410" s="1"/>
      <c r="AJJ410" s="1"/>
      <c r="AJK410" s="1"/>
      <c r="AJL410" s="1"/>
      <c r="AJM410" s="1"/>
      <c r="AJN410" s="1"/>
      <c r="AJO410" s="1"/>
      <c r="AJP410" s="1"/>
      <c r="AJQ410" s="1"/>
      <c r="AJR410" s="1"/>
      <c r="AJS410" s="1"/>
      <c r="AJT410" s="1"/>
      <c r="AJU410" s="1"/>
      <c r="AJV410" s="1"/>
      <c r="AJW410" s="1"/>
      <c r="AJX410" s="1"/>
      <c r="AJY410" s="1"/>
      <c r="AJZ410" s="1"/>
      <c r="AKA410" s="1"/>
      <c r="AKB410" s="1"/>
      <c r="AKC410" s="1"/>
      <c r="AKD410" s="1"/>
      <c r="AKE410" s="1"/>
      <c r="AKF410" s="1"/>
      <c r="AKG410" s="1"/>
      <c r="AKH410" s="1"/>
      <c r="AKI410" s="1"/>
      <c r="AKJ410" s="1"/>
      <c r="AKK410" s="1"/>
      <c r="AKL410" s="1"/>
      <c r="AKM410" s="1"/>
      <c r="AKN410" s="1"/>
      <c r="AKO410" s="1"/>
      <c r="AKP410" s="1"/>
      <c r="AKQ410" s="1"/>
      <c r="AKR410" s="1"/>
      <c r="AKS410" s="1"/>
      <c r="AKT410" s="1"/>
      <c r="AKU410" s="1"/>
      <c r="AKV410" s="1"/>
      <c r="AKW410" s="1"/>
      <c r="AKX410" s="1"/>
      <c r="AKY410" s="1"/>
      <c r="AKZ410" s="1"/>
      <c r="ALA410" s="1"/>
      <c r="ALB410" s="1"/>
      <c r="ALC410" s="1"/>
      <c r="ALD410" s="1"/>
      <c r="ALE410" s="1"/>
      <c r="ALF410" s="1"/>
      <c r="ALG410" s="1"/>
      <c r="ALH410" s="1"/>
      <c r="ALI410" s="1"/>
      <c r="ALJ410" s="1"/>
      <c r="ALK410" s="1"/>
      <c r="ALL410" s="1"/>
      <c r="ALM410" s="1"/>
      <c r="ALN410" s="1"/>
      <c r="ALO410" s="1"/>
      <c r="ALP410" s="1"/>
      <c r="ALQ410" s="1"/>
      <c r="ALR410" s="1"/>
      <c r="ALS410" s="1"/>
      <c r="ALT410" s="1"/>
      <c r="ALU410" s="1"/>
      <c r="ALV410" s="1"/>
      <c r="ALW410" s="1"/>
      <c r="ALX410" s="1"/>
      <c r="ALY410" s="1"/>
      <c r="ALZ410" s="1"/>
      <c r="AMA410" s="1"/>
      <c r="AMB410" s="1"/>
      <c r="AMC410" s="1"/>
      <c r="AMD410" s="1"/>
      <c r="AME410" s="1"/>
      <c r="AMF410" s="1"/>
      <c r="AMG410" s="1"/>
      <c r="AMH410" s="1"/>
      <c r="AMI410" s="1"/>
      <c r="AMJ410" s="1"/>
      <c r="AMK410" s="1"/>
      <c r="AML410" s="1"/>
      <c r="AMM410" s="1"/>
      <c r="AMN410" s="1"/>
      <c r="AMO410" s="1"/>
      <c r="AMP410" s="1"/>
      <c r="AMQ410" s="1"/>
      <c r="AMR410" s="1"/>
      <c r="AMS410" s="1"/>
      <c r="AMT410" s="1"/>
      <c r="AMU410" s="1"/>
      <c r="AMV410" s="1"/>
      <c r="AMW410" s="1"/>
      <c r="AMX410" s="1"/>
      <c r="AMY410" s="1"/>
      <c r="AMZ410" s="1"/>
      <c r="ANA410" s="1"/>
      <c r="ANB410" s="1"/>
      <c r="ANC410" s="1"/>
      <c r="AND410" s="1"/>
      <c r="ANE410" s="1"/>
      <c r="ANF410" s="1"/>
      <c r="ANG410" s="1"/>
      <c r="ANH410" s="1"/>
      <c r="ANI410" s="1"/>
      <c r="ANJ410" s="1"/>
      <c r="ANK410" s="1"/>
      <c r="ANL410" s="1"/>
      <c r="ANM410" s="1"/>
      <c r="ANN410" s="1"/>
      <c r="ANO410" s="1"/>
      <c r="ANP410" s="1"/>
      <c r="ANQ410" s="1"/>
      <c r="ANR410" s="1"/>
      <c r="ANS410" s="1"/>
      <c r="ANT410" s="1"/>
      <c r="ANU410" s="1"/>
      <c r="ANV410" s="1"/>
      <c r="ANW410" s="1"/>
      <c r="ANX410" s="1"/>
      <c r="ANY410" s="1"/>
      <c r="ANZ410" s="1"/>
      <c r="AOA410" s="1"/>
      <c r="AOB410" s="1"/>
      <c r="AOC410" s="1"/>
      <c r="AOD410" s="1"/>
      <c r="AOE410" s="1"/>
      <c r="AOF410" s="1"/>
      <c r="AOG410" s="1"/>
      <c r="AOH410" s="1"/>
      <c r="AOI410" s="1"/>
      <c r="AOJ410" s="1"/>
      <c r="AOK410" s="1"/>
      <c r="AOL410" s="1"/>
      <c r="AOM410" s="1"/>
      <c r="AON410" s="1"/>
      <c r="AOO410" s="1"/>
      <c r="AOP410" s="1"/>
      <c r="AOQ410" s="1"/>
      <c r="AOR410" s="1"/>
      <c r="AOS410" s="1"/>
      <c r="AOT410" s="1"/>
      <c r="AOU410" s="1"/>
      <c r="AOV410" s="1"/>
      <c r="AOW410" s="1"/>
      <c r="AOX410" s="1"/>
      <c r="AOY410" s="1"/>
      <c r="AOZ410" s="1"/>
      <c r="APA410" s="1"/>
      <c r="APB410" s="1"/>
      <c r="APC410" s="1"/>
      <c r="APD410" s="1"/>
      <c r="APE410" s="1"/>
      <c r="APF410" s="1"/>
      <c r="APG410" s="1"/>
      <c r="APH410" s="1"/>
      <c r="API410" s="1"/>
      <c r="APJ410" s="1"/>
      <c r="APK410" s="1"/>
      <c r="APL410" s="1"/>
      <c r="APM410" s="1"/>
      <c r="APN410" s="1"/>
      <c r="APO410" s="1"/>
      <c r="APP410" s="1"/>
      <c r="APQ410" s="1"/>
      <c r="APR410" s="1"/>
      <c r="APS410" s="1"/>
      <c r="APT410" s="1"/>
      <c r="APU410" s="1"/>
      <c r="APV410" s="1"/>
      <c r="APW410" s="1"/>
      <c r="APX410" s="1"/>
      <c r="APY410" s="1"/>
      <c r="APZ410" s="1"/>
      <c r="AQA410" s="1"/>
      <c r="AQB410" s="1"/>
      <c r="AQC410" s="1"/>
      <c r="AQD410" s="1"/>
      <c r="AQE410" s="1"/>
      <c r="AQF410" s="1"/>
      <c r="AQG410" s="1"/>
      <c r="AQH410" s="1"/>
      <c r="AQI410" s="1"/>
      <c r="AQJ410" s="1"/>
      <c r="AQK410" s="1"/>
      <c r="AQL410" s="1"/>
      <c r="AQM410" s="1"/>
      <c r="AQN410" s="1"/>
      <c r="AQO410" s="1"/>
      <c r="AQP410" s="1"/>
      <c r="AQQ410" s="1"/>
      <c r="AQR410" s="1"/>
      <c r="AQS410" s="1"/>
      <c r="AQT410" s="1"/>
      <c r="AQU410" s="1"/>
      <c r="AQV410" s="1"/>
      <c r="AQW410" s="1"/>
      <c r="AQX410" s="1"/>
      <c r="AQY410" s="1"/>
      <c r="AQZ410" s="1"/>
      <c r="ARA410" s="1"/>
      <c r="ARB410" s="1"/>
      <c r="ARC410" s="1"/>
      <c r="ARD410" s="1"/>
      <c r="ARE410" s="1"/>
      <c r="ARF410" s="1"/>
      <c r="ARG410" s="1"/>
      <c r="ARH410" s="1"/>
      <c r="ARI410" s="1"/>
      <c r="ARJ410" s="1"/>
      <c r="ARK410" s="1"/>
      <c r="ARL410" s="1"/>
      <c r="ARM410" s="1"/>
      <c r="ARN410" s="1"/>
      <c r="ARO410" s="1"/>
      <c r="ARP410" s="1"/>
      <c r="ARQ410" s="1"/>
      <c r="ARR410" s="1"/>
      <c r="ARS410" s="1"/>
      <c r="ART410" s="1"/>
      <c r="ARU410" s="1"/>
      <c r="ARV410" s="1"/>
      <c r="ARW410" s="1"/>
      <c r="ARX410" s="1"/>
      <c r="ARY410" s="1"/>
      <c r="ARZ410" s="1"/>
      <c r="ASA410" s="1"/>
      <c r="ASB410" s="1"/>
      <c r="ASC410" s="1"/>
      <c r="ASD410" s="1"/>
      <c r="ASE410" s="1"/>
      <c r="ASF410" s="1"/>
      <c r="ASG410" s="1"/>
      <c r="ASH410" s="1"/>
      <c r="ASI410" s="1"/>
      <c r="ASJ410" s="1"/>
      <c r="ASK410" s="1"/>
      <c r="ASL410" s="1"/>
      <c r="ASM410" s="1"/>
      <c r="ASN410" s="1"/>
      <c r="ASO410" s="1"/>
      <c r="ASP410" s="1"/>
      <c r="ASQ410" s="1"/>
      <c r="ASR410" s="1"/>
      <c r="ASS410" s="1"/>
      <c r="AST410" s="1"/>
      <c r="ASU410" s="1"/>
      <c r="ASV410" s="1"/>
      <c r="ASW410" s="1"/>
      <c r="ASX410" s="1"/>
      <c r="ASY410" s="1"/>
      <c r="ASZ410" s="1"/>
      <c r="ATA410" s="1"/>
      <c r="ATB410" s="1"/>
      <c r="ATC410" s="1"/>
      <c r="ATD410" s="1"/>
      <c r="ATE410" s="1"/>
      <c r="ATF410" s="1"/>
      <c r="ATG410" s="1"/>
      <c r="ATH410" s="1"/>
      <c r="ATI410" s="1"/>
      <c r="ATJ410" s="1"/>
      <c r="ATK410" s="1"/>
      <c r="ATL410" s="1"/>
      <c r="ATM410" s="1"/>
      <c r="ATN410" s="1"/>
      <c r="ATO410" s="1"/>
      <c r="ATP410" s="1"/>
      <c r="ATQ410" s="1"/>
      <c r="ATR410" s="1"/>
      <c r="ATS410" s="1"/>
      <c r="ATT410" s="1"/>
      <c r="ATU410" s="1"/>
      <c r="ATV410" s="1"/>
      <c r="ATW410" s="1"/>
      <c r="ATX410" s="1"/>
      <c r="ATY410" s="1"/>
      <c r="ATZ410" s="1"/>
      <c r="AUA410" s="1"/>
      <c r="AUB410" s="1"/>
      <c r="AUC410" s="1"/>
      <c r="AUD410" s="1"/>
      <c r="AUE410" s="1"/>
      <c r="AUF410" s="1"/>
      <c r="AUG410" s="1"/>
      <c r="AUH410" s="1"/>
      <c r="AUI410" s="1"/>
      <c r="AUJ410" s="1"/>
      <c r="AUK410" s="1"/>
      <c r="AUL410" s="1"/>
      <c r="AUM410" s="1"/>
      <c r="AUN410" s="1"/>
      <c r="AUO410" s="1"/>
      <c r="AUP410" s="1"/>
      <c r="AUQ410" s="1"/>
      <c r="AUR410" s="1"/>
      <c r="AUS410" s="1"/>
      <c r="AUT410" s="1"/>
      <c r="AUU410" s="1"/>
      <c r="AUV410" s="1"/>
      <c r="AUW410" s="1"/>
      <c r="AUX410" s="1"/>
      <c r="AUY410" s="1"/>
      <c r="AUZ410" s="1"/>
      <c r="AVA410" s="1"/>
      <c r="AVB410" s="1"/>
      <c r="AVC410" s="1"/>
      <c r="AVD410" s="1"/>
      <c r="AVE410" s="1"/>
      <c r="AVF410" s="1"/>
      <c r="AVG410" s="1"/>
      <c r="AVH410" s="1"/>
      <c r="AVI410" s="1"/>
      <c r="AVJ410" s="1"/>
      <c r="AVK410" s="1"/>
      <c r="AVL410" s="1"/>
      <c r="AVM410" s="1"/>
      <c r="AVN410" s="1"/>
      <c r="AVO410" s="1"/>
      <c r="AVP410" s="1"/>
      <c r="AVQ410" s="1"/>
      <c r="AVR410" s="1"/>
      <c r="AVS410" s="1"/>
      <c r="AVT410" s="1"/>
      <c r="AVU410" s="1"/>
      <c r="AVV410" s="1"/>
      <c r="AVW410" s="1"/>
      <c r="AVX410" s="1"/>
      <c r="AVY410" s="1"/>
      <c r="AVZ410" s="1"/>
      <c r="AWA410" s="1"/>
      <c r="AWB410" s="1"/>
      <c r="AWC410" s="1"/>
      <c r="AWD410" s="1"/>
      <c r="AWE410" s="1"/>
      <c r="AWF410" s="1"/>
      <c r="AWG410" s="1"/>
      <c r="AWH410" s="1"/>
      <c r="AWI410" s="1"/>
      <c r="AWJ410" s="1"/>
      <c r="AWK410" s="1"/>
      <c r="AWL410" s="1"/>
      <c r="AWM410" s="1"/>
      <c r="AWN410" s="1"/>
      <c r="AWO410" s="1"/>
      <c r="AWP410" s="1"/>
      <c r="AWQ410" s="1"/>
      <c r="AWR410" s="1"/>
      <c r="AWS410" s="1"/>
      <c r="AWT410" s="1"/>
      <c r="AWU410" s="1"/>
      <c r="AWV410" s="1"/>
      <c r="AWW410" s="1"/>
      <c r="AWX410" s="1"/>
      <c r="AWY410" s="1"/>
      <c r="AWZ410" s="1"/>
      <c r="AXA410" s="1"/>
      <c r="AXB410" s="1"/>
      <c r="AXC410" s="1"/>
      <c r="AXD410" s="1"/>
      <c r="AXE410" s="1"/>
      <c r="AXF410" s="1"/>
      <c r="AXG410" s="1"/>
      <c r="AXH410" s="1"/>
      <c r="AXI410" s="1"/>
      <c r="AXJ410" s="1"/>
      <c r="AXK410" s="1"/>
      <c r="AXL410" s="1"/>
      <c r="AXM410" s="1"/>
      <c r="AXN410" s="1"/>
      <c r="AXO410" s="1"/>
      <c r="AXP410" s="1"/>
      <c r="AXQ410" s="1"/>
      <c r="AXR410" s="1"/>
      <c r="AXS410" s="1"/>
      <c r="AXT410" s="1"/>
      <c r="AXU410" s="1"/>
      <c r="AXV410" s="1"/>
      <c r="AXW410" s="1"/>
      <c r="AXX410" s="1"/>
      <c r="AXY410" s="1"/>
      <c r="AXZ410" s="1"/>
      <c r="AYA410" s="1"/>
      <c r="AYB410" s="1"/>
      <c r="AYC410" s="1"/>
      <c r="AYD410" s="1"/>
      <c r="AYE410" s="1"/>
      <c r="AYF410" s="1"/>
      <c r="AYG410" s="1"/>
      <c r="AYH410" s="1"/>
      <c r="AYI410" s="1"/>
      <c r="AYJ410" s="1"/>
      <c r="AYK410" s="1"/>
      <c r="AYL410" s="1"/>
      <c r="AYM410" s="1"/>
      <c r="AYN410" s="1"/>
      <c r="AYO410" s="1"/>
      <c r="AYP410" s="1"/>
      <c r="AYQ410" s="1"/>
      <c r="AYR410" s="1"/>
      <c r="AYS410" s="1"/>
      <c r="AYT410" s="1"/>
      <c r="AYU410" s="1"/>
      <c r="AYV410" s="1"/>
      <c r="AYW410" s="1"/>
      <c r="AYX410" s="1"/>
      <c r="AYY410" s="1"/>
      <c r="AYZ410" s="1"/>
      <c r="AZA410" s="1"/>
      <c r="AZB410" s="1"/>
      <c r="AZC410" s="1"/>
      <c r="AZD410" s="1"/>
      <c r="AZE410" s="1"/>
      <c r="AZF410" s="1"/>
      <c r="AZG410" s="1"/>
      <c r="AZH410" s="1"/>
      <c r="AZI410" s="1"/>
      <c r="AZJ410" s="1"/>
      <c r="AZK410" s="1"/>
      <c r="AZL410" s="1"/>
      <c r="AZM410" s="1"/>
      <c r="AZN410" s="1"/>
      <c r="AZO410" s="1"/>
      <c r="AZP410" s="1"/>
      <c r="AZQ410" s="1"/>
      <c r="AZR410" s="1"/>
      <c r="AZS410" s="1"/>
      <c r="AZT410" s="1"/>
      <c r="AZU410" s="1"/>
      <c r="AZV410" s="1"/>
      <c r="AZW410" s="1"/>
      <c r="AZX410" s="1"/>
      <c r="AZY410" s="1"/>
      <c r="AZZ410" s="1"/>
      <c r="BAA410" s="1"/>
      <c r="BAB410" s="1"/>
      <c r="BAC410" s="1"/>
      <c r="BAD410" s="1"/>
      <c r="BAE410" s="1"/>
      <c r="BAF410" s="1"/>
      <c r="BAG410" s="1"/>
      <c r="BAH410" s="1"/>
      <c r="BAI410" s="1"/>
      <c r="BAJ410" s="1"/>
      <c r="BAK410" s="1"/>
      <c r="BAL410" s="1"/>
      <c r="BAM410" s="1"/>
      <c r="BAN410" s="1"/>
      <c r="BAO410" s="1"/>
      <c r="BAP410" s="1"/>
      <c r="BAQ410" s="1"/>
      <c r="BAR410" s="1"/>
      <c r="BAS410" s="1"/>
      <c r="BAT410" s="1"/>
      <c r="BAU410" s="1"/>
      <c r="BAV410" s="1"/>
      <c r="BAW410" s="1"/>
      <c r="BAX410" s="1"/>
      <c r="BAY410" s="1"/>
      <c r="BAZ410" s="1"/>
      <c r="BBA410" s="1"/>
      <c r="BBB410" s="1"/>
      <c r="BBC410" s="1"/>
      <c r="BBD410" s="1"/>
      <c r="BBE410" s="1"/>
      <c r="BBF410" s="1"/>
      <c r="BBG410" s="1"/>
      <c r="BBH410" s="1"/>
      <c r="BBI410" s="1"/>
      <c r="BBJ410" s="1"/>
      <c r="BBK410" s="1"/>
      <c r="BBL410" s="1"/>
      <c r="BBM410" s="1"/>
      <c r="BBN410" s="1"/>
      <c r="BBO410" s="1"/>
      <c r="BBP410" s="1"/>
      <c r="BBQ410" s="1"/>
      <c r="BBR410" s="1"/>
      <c r="BBS410" s="1"/>
      <c r="BBT410" s="1"/>
      <c r="BBU410" s="1"/>
      <c r="BBV410" s="1"/>
      <c r="BBW410" s="1"/>
      <c r="BBX410" s="1"/>
      <c r="BBY410" s="1"/>
      <c r="BBZ410" s="1"/>
      <c r="BCA410" s="1"/>
      <c r="BCB410" s="1"/>
      <c r="BCC410" s="1"/>
      <c r="BCD410" s="1"/>
      <c r="BCE410" s="1"/>
      <c r="BCF410" s="1"/>
      <c r="BCG410" s="1"/>
      <c r="BCH410" s="1"/>
      <c r="BCI410" s="1"/>
      <c r="BCJ410" s="1"/>
      <c r="BCK410" s="1"/>
      <c r="BCL410" s="1"/>
      <c r="BCM410" s="1"/>
      <c r="BCN410" s="1"/>
      <c r="BCO410" s="1"/>
      <c r="BCP410" s="1"/>
      <c r="BCQ410" s="1"/>
      <c r="BCR410" s="1"/>
      <c r="BCS410" s="1"/>
      <c r="BCT410" s="1"/>
      <c r="BCU410" s="1"/>
      <c r="BCV410" s="1"/>
      <c r="BCW410" s="1"/>
      <c r="BCX410" s="1"/>
      <c r="BCY410" s="1"/>
      <c r="BCZ410" s="1"/>
      <c r="BDA410" s="1"/>
      <c r="BDB410" s="1"/>
      <c r="BDC410" s="1"/>
      <c r="BDD410" s="1"/>
      <c r="BDE410" s="1"/>
      <c r="BDF410" s="1"/>
      <c r="BDG410" s="1"/>
      <c r="BDH410" s="1"/>
      <c r="BDI410" s="1"/>
      <c r="BDJ410" s="1"/>
      <c r="BDK410" s="1"/>
      <c r="BDL410" s="1"/>
    </row>
    <row r="411" spans="1:1468" s="10" customFormat="1" x14ac:dyDescent="0.2">
      <c r="B411" s="10" t="s">
        <v>86</v>
      </c>
      <c r="C411" s="10">
        <v>24200</v>
      </c>
      <c r="E411" s="2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  <c r="KH411" s="1"/>
      <c r="KI411" s="1"/>
      <c r="KJ411" s="1"/>
      <c r="KK411" s="1"/>
      <c r="KL411" s="1"/>
      <c r="KM411" s="1"/>
      <c r="KN411" s="1"/>
      <c r="KO411" s="1"/>
      <c r="KP411" s="1"/>
      <c r="KQ411" s="1"/>
      <c r="KR411" s="1"/>
      <c r="KS411" s="1"/>
      <c r="KT411" s="1"/>
      <c r="KU411" s="1"/>
      <c r="KV411" s="1"/>
      <c r="KW411" s="1"/>
      <c r="KX411" s="1"/>
      <c r="KY411" s="1"/>
      <c r="KZ411" s="1"/>
      <c r="LA411" s="1"/>
      <c r="LB411" s="1"/>
      <c r="LC411" s="1"/>
      <c r="LD411" s="1"/>
      <c r="LE411" s="1"/>
      <c r="LF411" s="1"/>
      <c r="LG411" s="1"/>
      <c r="LH411" s="1"/>
      <c r="LI411" s="1"/>
      <c r="LJ411" s="1"/>
      <c r="LK411" s="1"/>
      <c r="LL411" s="1"/>
      <c r="LM411" s="1"/>
      <c r="LN411" s="1"/>
      <c r="LO411" s="1"/>
      <c r="LP411" s="1"/>
      <c r="LQ411" s="1"/>
      <c r="LR411" s="1"/>
      <c r="LS411" s="1"/>
      <c r="LT411" s="1"/>
      <c r="LU411" s="1"/>
      <c r="LV411" s="1"/>
      <c r="LW411" s="1"/>
      <c r="LX411" s="1"/>
      <c r="LY411" s="1"/>
      <c r="LZ411" s="1"/>
      <c r="MA411" s="1"/>
      <c r="MB411" s="1"/>
      <c r="MC411" s="1"/>
      <c r="MD411" s="1"/>
      <c r="ME411" s="1"/>
      <c r="MF411" s="1"/>
      <c r="MG411" s="1"/>
      <c r="MH411" s="1"/>
      <c r="MI411" s="1"/>
      <c r="MJ411" s="1"/>
      <c r="MK411" s="1"/>
      <c r="ML411" s="1"/>
      <c r="MM411" s="1"/>
      <c r="MN411" s="1"/>
      <c r="MO411" s="1"/>
      <c r="MP411" s="1"/>
      <c r="MQ411" s="1"/>
      <c r="MR411" s="1"/>
      <c r="MS411" s="1"/>
      <c r="MT411" s="1"/>
      <c r="MU411" s="1"/>
      <c r="MV411" s="1"/>
      <c r="MW411" s="1"/>
      <c r="MX411" s="1"/>
      <c r="MY411" s="1"/>
      <c r="MZ411" s="1"/>
      <c r="NA411" s="1"/>
      <c r="NB411" s="1"/>
      <c r="NC411" s="1"/>
      <c r="ND411" s="1"/>
      <c r="NE411" s="1"/>
      <c r="NF411" s="1"/>
      <c r="NG411" s="1"/>
      <c r="NH411" s="1"/>
      <c r="NI411" s="1"/>
      <c r="NJ411" s="1"/>
      <c r="NK411" s="1"/>
      <c r="NL411" s="1"/>
      <c r="NM411" s="1"/>
      <c r="NN411" s="1"/>
      <c r="NO411" s="1"/>
      <c r="NP411" s="1"/>
      <c r="NQ411" s="1"/>
      <c r="NR411" s="1"/>
      <c r="NS411" s="1"/>
      <c r="NT411" s="1"/>
      <c r="NU411" s="1"/>
      <c r="NV411" s="1"/>
      <c r="NW411" s="1"/>
      <c r="NX411" s="1"/>
      <c r="NY411" s="1"/>
      <c r="NZ411" s="1"/>
      <c r="OA411" s="1"/>
      <c r="OB411" s="1"/>
      <c r="OC411" s="1"/>
      <c r="OD411" s="1"/>
      <c r="OE411" s="1"/>
      <c r="OF411" s="1"/>
      <c r="OG411" s="1"/>
      <c r="OH411" s="1"/>
      <c r="OI411" s="1"/>
      <c r="OJ411" s="1"/>
      <c r="OK411" s="1"/>
      <c r="OL411" s="1"/>
      <c r="OM411" s="1"/>
      <c r="ON411" s="1"/>
      <c r="OO411" s="1"/>
      <c r="OP411" s="1"/>
      <c r="OQ411" s="1"/>
      <c r="OR411" s="1"/>
      <c r="OS411" s="1"/>
      <c r="OT411" s="1"/>
      <c r="OU411" s="1"/>
      <c r="OV411" s="1"/>
      <c r="OW411" s="1"/>
      <c r="OX411" s="1"/>
      <c r="OY411" s="1"/>
      <c r="OZ411" s="1"/>
      <c r="PA411" s="1"/>
      <c r="PB411" s="1"/>
      <c r="PC411" s="1"/>
      <c r="PD411" s="1"/>
      <c r="PE411" s="1"/>
      <c r="PF411" s="1"/>
      <c r="PG411" s="1"/>
      <c r="PH411" s="1"/>
      <c r="PI411" s="1"/>
      <c r="PJ411" s="1"/>
      <c r="PK411" s="1"/>
      <c r="PL411" s="1"/>
      <c r="PM411" s="1"/>
      <c r="PN411" s="1"/>
      <c r="PO411" s="1"/>
      <c r="PP411" s="1"/>
      <c r="PQ411" s="1"/>
      <c r="PR411" s="1"/>
      <c r="PS411" s="1"/>
      <c r="PT411" s="1"/>
      <c r="PU411" s="1"/>
      <c r="PV411" s="1"/>
      <c r="PW411" s="1"/>
      <c r="PX411" s="1"/>
      <c r="PY411" s="1"/>
      <c r="PZ411" s="1"/>
      <c r="QA411" s="1"/>
      <c r="QB411" s="1"/>
      <c r="QC411" s="1"/>
      <c r="QD411" s="1"/>
      <c r="QE411" s="1"/>
      <c r="QF411" s="1"/>
      <c r="QG411" s="1"/>
      <c r="QH411" s="1"/>
      <c r="QI411" s="1"/>
      <c r="QJ411" s="1"/>
      <c r="QK411" s="1"/>
      <c r="QL411" s="1"/>
      <c r="QM411" s="1"/>
      <c r="QN411" s="1"/>
      <c r="QO411" s="1"/>
      <c r="QP411" s="1"/>
      <c r="QQ411" s="1"/>
      <c r="QR411" s="1"/>
      <c r="QS411" s="1"/>
      <c r="QT411" s="1"/>
      <c r="QU411" s="1"/>
      <c r="QV411" s="1"/>
      <c r="QW411" s="1"/>
      <c r="QX411" s="1"/>
      <c r="QY411" s="1"/>
      <c r="QZ411" s="1"/>
      <c r="RA411" s="1"/>
      <c r="RB411" s="1"/>
      <c r="RC411" s="1"/>
      <c r="RD411" s="1"/>
      <c r="RE411" s="1"/>
      <c r="RF411" s="1"/>
      <c r="RG411" s="1"/>
      <c r="RH411" s="1"/>
      <c r="RI411" s="1"/>
      <c r="RJ411" s="1"/>
      <c r="RK411" s="1"/>
      <c r="RL411" s="1"/>
      <c r="RM411" s="1"/>
      <c r="RN411" s="1"/>
      <c r="RO411" s="1"/>
      <c r="RP411" s="1"/>
      <c r="RQ411" s="1"/>
      <c r="RR411" s="1"/>
      <c r="RS411" s="1"/>
      <c r="RT411" s="1"/>
      <c r="RU411" s="1"/>
      <c r="RV411" s="1"/>
      <c r="RW411" s="1"/>
      <c r="RX411" s="1"/>
      <c r="RY411" s="1"/>
      <c r="RZ411" s="1"/>
      <c r="SA411" s="1"/>
      <c r="SB411" s="1"/>
      <c r="SC411" s="1"/>
      <c r="SD411" s="1"/>
      <c r="SE411" s="1"/>
      <c r="SF411" s="1"/>
      <c r="SG411" s="1"/>
      <c r="SH411" s="1"/>
      <c r="SI411" s="1"/>
      <c r="SJ411" s="1"/>
      <c r="SK411" s="1"/>
      <c r="SL411" s="1"/>
      <c r="SM411" s="1"/>
      <c r="SN411" s="1"/>
      <c r="SO411" s="1"/>
      <c r="SP411" s="1"/>
      <c r="SQ411" s="1"/>
      <c r="SR411" s="1"/>
      <c r="SS411" s="1"/>
      <c r="ST411" s="1"/>
      <c r="SU411" s="1"/>
      <c r="SV411" s="1"/>
      <c r="SW411" s="1"/>
      <c r="SX411" s="1"/>
      <c r="SY411" s="1"/>
      <c r="SZ411" s="1"/>
      <c r="TA411" s="1"/>
      <c r="TB411" s="1"/>
      <c r="TC411" s="1"/>
      <c r="TD411" s="1"/>
      <c r="TE411" s="1"/>
      <c r="TF411" s="1"/>
      <c r="TG411" s="1"/>
      <c r="TH411" s="1"/>
      <c r="TI411" s="1"/>
      <c r="TJ411" s="1"/>
      <c r="TK411" s="1"/>
      <c r="TL411" s="1"/>
      <c r="TM411" s="1"/>
      <c r="TN411" s="1"/>
      <c r="TO411" s="1"/>
      <c r="TP411" s="1"/>
      <c r="TQ411" s="1"/>
      <c r="TR411" s="1"/>
      <c r="TS411" s="1"/>
      <c r="TT411" s="1"/>
      <c r="TU411" s="1"/>
      <c r="TV411" s="1"/>
      <c r="TW411" s="1"/>
      <c r="TX411" s="1"/>
      <c r="TY411" s="1"/>
      <c r="TZ411" s="1"/>
      <c r="UA411" s="1"/>
      <c r="UB411" s="1"/>
      <c r="UC411" s="1"/>
      <c r="UD411" s="1"/>
      <c r="UE411" s="1"/>
      <c r="UF411" s="1"/>
      <c r="UG411" s="1"/>
      <c r="UH411" s="1"/>
      <c r="UI411" s="1"/>
      <c r="UJ411" s="1"/>
      <c r="UK411" s="1"/>
      <c r="UL411" s="1"/>
      <c r="UM411" s="1"/>
      <c r="UN411" s="1"/>
      <c r="UO411" s="1"/>
      <c r="UP411" s="1"/>
      <c r="UQ411" s="1"/>
      <c r="UR411" s="1"/>
      <c r="US411" s="1"/>
      <c r="UT411" s="1"/>
      <c r="UU411" s="1"/>
      <c r="UV411" s="1"/>
      <c r="UW411" s="1"/>
      <c r="UX411" s="1"/>
      <c r="UY411" s="1"/>
      <c r="UZ411" s="1"/>
      <c r="VA411" s="1"/>
      <c r="VB411" s="1"/>
      <c r="VC411" s="1"/>
      <c r="VD411" s="1"/>
      <c r="VE411" s="1"/>
      <c r="VF411" s="1"/>
      <c r="VG411" s="1"/>
      <c r="VH411" s="1"/>
      <c r="VI411" s="1"/>
      <c r="VJ411" s="1"/>
      <c r="VK411" s="1"/>
      <c r="VL411" s="1"/>
      <c r="VM411" s="1"/>
      <c r="VN411" s="1"/>
      <c r="VO411" s="1"/>
      <c r="VP411" s="1"/>
      <c r="VQ411" s="1"/>
      <c r="VR411" s="1"/>
      <c r="VS411" s="1"/>
      <c r="VT411" s="1"/>
      <c r="VU411" s="1"/>
      <c r="VV411" s="1"/>
      <c r="VW411" s="1"/>
      <c r="VX411" s="1"/>
      <c r="VY411" s="1"/>
      <c r="VZ411" s="1"/>
      <c r="WA411" s="1"/>
      <c r="WB411" s="1"/>
      <c r="WC411" s="1"/>
      <c r="WD411" s="1"/>
      <c r="WE411" s="1"/>
      <c r="WF411" s="1"/>
      <c r="WG411" s="1"/>
      <c r="WH411" s="1"/>
      <c r="WI411" s="1"/>
      <c r="WJ411" s="1"/>
      <c r="WK411" s="1"/>
      <c r="WL411" s="1"/>
      <c r="WM411" s="1"/>
      <c r="WN411" s="1"/>
      <c r="WO411" s="1"/>
      <c r="WP411" s="1"/>
      <c r="WQ411" s="1"/>
      <c r="WR411" s="1"/>
      <c r="WS411" s="1"/>
      <c r="WT411" s="1"/>
      <c r="WU411" s="1"/>
      <c r="WV411" s="1"/>
      <c r="WW411" s="1"/>
      <c r="WX411" s="1"/>
      <c r="WY411" s="1"/>
      <c r="WZ411" s="1"/>
      <c r="XA411" s="1"/>
      <c r="XB411" s="1"/>
      <c r="XC411" s="1"/>
      <c r="XD411" s="1"/>
      <c r="XE411" s="1"/>
      <c r="XF411" s="1"/>
      <c r="XG411" s="1"/>
      <c r="XH411" s="1"/>
      <c r="XI411" s="1"/>
      <c r="XJ411" s="1"/>
      <c r="XK411" s="1"/>
      <c r="XL411" s="1"/>
      <c r="XM411" s="1"/>
      <c r="XN411" s="1"/>
      <c r="XO411" s="1"/>
      <c r="XP411" s="1"/>
      <c r="XQ411" s="1"/>
      <c r="XR411" s="1"/>
      <c r="XS411" s="1"/>
      <c r="XT411" s="1"/>
      <c r="XU411" s="1"/>
      <c r="XV411" s="1"/>
      <c r="XW411" s="1"/>
      <c r="XX411" s="1"/>
      <c r="XY411" s="1"/>
      <c r="XZ411" s="1"/>
      <c r="YA411" s="1"/>
      <c r="YB411" s="1"/>
      <c r="YC411" s="1"/>
      <c r="YD411" s="1"/>
      <c r="YE411" s="1"/>
      <c r="YF411" s="1"/>
      <c r="YG411" s="1"/>
      <c r="YH411" s="1"/>
      <c r="YI411" s="1"/>
      <c r="YJ411" s="1"/>
      <c r="YK411" s="1"/>
      <c r="YL411" s="1"/>
      <c r="YM411" s="1"/>
      <c r="YN411" s="1"/>
      <c r="YO411" s="1"/>
      <c r="YP411" s="1"/>
      <c r="YQ411" s="1"/>
      <c r="YR411" s="1"/>
      <c r="YS411" s="1"/>
      <c r="YT411" s="1"/>
      <c r="YU411" s="1"/>
      <c r="YV411" s="1"/>
      <c r="YW411" s="1"/>
      <c r="YX411" s="1"/>
      <c r="YY411" s="1"/>
      <c r="YZ411" s="1"/>
      <c r="ZA411" s="1"/>
      <c r="ZB411" s="1"/>
      <c r="ZC411" s="1"/>
      <c r="ZD411" s="1"/>
      <c r="ZE411" s="1"/>
      <c r="ZF411" s="1"/>
      <c r="ZG411" s="1"/>
      <c r="ZH411" s="1"/>
      <c r="ZI411" s="1"/>
      <c r="ZJ411" s="1"/>
      <c r="ZK411" s="1"/>
      <c r="ZL411" s="1"/>
      <c r="ZM411" s="1"/>
      <c r="ZN411" s="1"/>
      <c r="ZO411" s="1"/>
      <c r="ZP411" s="1"/>
      <c r="ZQ411" s="1"/>
      <c r="ZR411" s="1"/>
      <c r="ZS411" s="1"/>
      <c r="ZT411" s="1"/>
      <c r="ZU411" s="1"/>
      <c r="ZV411" s="1"/>
      <c r="ZW411" s="1"/>
      <c r="ZX411" s="1"/>
      <c r="ZY411" s="1"/>
      <c r="ZZ411" s="1"/>
      <c r="AAA411" s="1"/>
      <c r="AAB411" s="1"/>
      <c r="AAC411" s="1"/>
      <c r="AAD411" s="1"/>
      <c r="AAE411" s="1"/>
      <c r="AAF411" s="1"/>
      <c r="AAG411" s="1"/>
      <c r="AAH411" s="1"/>
      <c r="AAI411" s="1"/>
      <c r="AAJ411" s="1"/>
      <c r="AAK411" s="1"/>
      <c r="AAL411" s="1"/>
      <c r="AAM411" s="1"/>
      <c r="AAN411" s="1"/>
      <c r="AAO411" s="1"/>
      <c r="AAP411" s="1"/>
      <c r="AAQ411" s="1"/>
      <c r="AAR411" s="1"/>
      <c r="AAS411" s="1"/>
      <c r="AAT411" s="1"/>
      <c r="AAU411" s="1"/>
      <c r="AAV411" s="1"/>
      <c r="AAW411" s="1"/>
      <c r="AAX411" s="1"/>
      <c r="AAY411" s="1"/>
      <c r="AAZ411" s="1"/>
      <c r="ABA411" s="1"/>
      <c r="ABB411" s="1"/>
      <c r="ABC411" s="1"/>
      <c r="ABD411" s="1"/>
      <c r="ABE411" s="1"/>
      <c r="ABF411" s="1"/>
      <c r="ABG411" s="1"/>
      <c r="ABH411" s="1"/>
      <c r="ABI411" s="1"/>
      <c r="ABJ411" s="1"/>
      <c r="ABK411" s="1"/>
      <c r="ABL411" s="1"/>
      <c r="ABM411" s="1"/>
      <c r="ABN411" s="1"/>
      <c r="ABO411" s="1"/>
      <c r="ABP411" s="1"/>
      <c r="ABQ411" s="1"/>
      <c r="ABR411" s="1"/>
      <c r="ABS411" s="1"/>
      <c r="ABT411" s="1"/>
      <c r="ABU411" s="1"/>
      <c r="ABV411" s="1"/>
      <c r="ABW411" s="1"/>
      <c r="ABX411" s="1"/>
      <c r="ABY411" s="1"/>
      <c r="ABZ411" s="1"/>
      <c r="ACA411" s="1"/>
      <c r="ACB411" s="1"/>
      <c r="ACC411" s="1"/>
      <c r="ACD411" s="1"/>
      <c r="ACE411" s="1"/>
      <c r="ACF411" s="1"/>
      <c r="ACG411" s="1"/>
      <c r="ACH411" s="1"/>
      <c r="ACI411" s="1"/>
      <c r="ACJ411" s="1"/>
      <c r="ACK411" s="1"/>
      <c r="ACL411" s="1"/>
      <c r="ACM411" s="1"/>
      <c r="ACN411" s="1"/>
      <c r="ACO411" s="1"/>
      <c r="ACP411" s="1"/>
      <c r="ACQ411" s="1"/>
      <c r="ACR411" s="1"/>
      <c r="ACS411" s="1"/>
      <c r="ACT411" s="1"/>
      <c r="ACU411" s="1"/>
      <c r="ACV411" s="1"/>
      <c r="ACW411" s="1"/>
      <c r="ACX411" s="1"/>
      <c r="ACY411" s="1"/>
      <c r="ACZ411" s="1"/>
      <c r="ADA411" s="1"/>
      <c r="ADB411" s="1"/>
      <c r="ADC411" s="1"/>
      <c r="ADD411" s="1"/>
      <c r="ADE411" s="1"/>
      <c r="ADF411" s="1"/>
      <c r="ADG411" s="1"/>
      <c r="ADH411" s="1"/>
      <c r="ADI411" s="1"/>
      <c r="ADJ411" s="1"/>
      <c r="ADK411" s="1"/>
      <c r="ADL411" s="1"/>
      <c r="ADM411" s="1"/>
      <c r="ADN411" s="1"/>
      <c r="ADO411" s="1"/>
      <c r="ADP411" s="1"/>
      <c r="ADQ411" s="1"/>
      <c r="ADR411" s="1"/>
      <c r="ADS411" s="1"/>
      <c r="ADT411" s="1"/>
      <c r="ADU411" s="1"/>
      <c r="ADV411" s="1"/>
      <c r="ADW411" s="1"/>
      <c r="ADX411" s="1"/>
      <c r="ADY411" s="1"/>
      <c r="ADZ411" s="1"/>
      <c r="AEA411" s="1"/>
      <c r="AEB411" s="1"/>
      <c r="AEC411" s="1"/>
      <c r="AED411" s="1"/>
      <c r="AEE411" s="1"/>
      <c r="AEF411" s="1"/>
      <c r="AEG411" s="1"/>
      <c r="AEH411" s="1"/>
      <c r="AEI411" s="1"/>
      <c r="AEJ411" s="1"/>
      <c r="AEK411" s="1"/>
      <c r="AEL411" s="1"/>
      <c r="AEM411" s="1"/>
      <c r="AEN411" s="1"/>
      <c r="AEO411" s="1"/>
      <c r="AEP411" s="1"/>
      <c r="AEQ411" s="1"/>
      <c r="AER411" s="1"/>
      <c r="AES411" s="1"/>
      <c r="AET411" s="1"/>
      <c r="AEU411" s="1"/>
      <c r="AEV411" s="1"/>
      <c r="AEW411" s="1"/>
      <c r="AEX411" s="1"/>
      <c r="AEY411" s="1"/>
      <c r="AEZ411" s="1"/>
      <c r="AFA411" s="1"/>
      <c r="AFB411" s="1"/>
      <c r="AFC411" s="1"/>
      <c r="AFD411" s="1"/>
      <c r="AFE411" s="1"/>
      <c r="AFF411" s="1"/>
      <c r="AFG411" s="1"/>
      <c r="AFH411" s="1"/>
      <c r="AFI411" s="1"/>
      <c r="AFJ411" s="1"/>
      <c r="AFK411" s="1"/>
      <c r="AFL411" s="1"/>
      <c r="AFM411" s="1"/>
      <c r="AFN411" s="1"/>
      <c r="AFO411" s="1"/>
      <c r="AFP411" s="1"/>
      <c r="AFQ411" s="1"/>
      <c r="AFR411" s="1"/>
      <c r="AFS411" s="1"/>
      <c r="AFT411" s="1"/>
      <c r="AFU411" s="1"/>
      <c r="AFV411" s="1"/>
      <c r="AFW411" s="1"/>
      <c r="AFX411" s="1"/>
      <c r="AFY411" s="1"/>
      <c r="AFZ411" s="1"/>
      <c r="AGA411" s="1"/>
      <c r="AGB411" s="1"/>
      <c r="AGC411" s="1"/>
      <c r="AGD411" s="1"/>
      <c r="AGE411" s="1"/>
      <c r="AGF411" s="1"/>
      <c r="AGG411" s="1"/>
      <c r="AGH411" s="1"/>
      <c r="AGI411" s="1"/>
      <c r="AGJ411" s="1"/>
      <c r="AGK411" s="1"/>
      <c r="AGL411" s="1"/>
      <c r="AGM411" s="1"/>
      <c r="AGN411" s="1"/>
      <c r="AGO411" s="1"/>
      <c r="AGP411" s="1"/>
      <c r="AGQ411" s="1"/>
      <c r="AGR411" s="1"/>
      <c r="AGS411" s="1"/>
      <c r="AGT411" s="1"/>
      <c r="AGU411" s="1"/>
      <c r="AGV411" s="1"/>
      <c r="AGW411" s="1"/>
      <c r="AGX411" s="1"/>
      <c r="AGY411" s="1"/>
      <c r="AGZ411" s="1"/>
      <c r="AHA411" s="1"/>
      <c r="AHB411" s="1"/>
      <c r="AHC411" s="1"/>
      <c r="AHD411" s="1"/>
      <c r="AHE411" s="1"/>
      <c r="AHF411" s="1"/>
      <c r="AHG411" s="1"/>
      <c r="AHH411" s="1"/>
      <c r="AHI411" s="1"/>
      <c r="AHJ411" s="1"/>
      <c r="AHK411" s="1"/>
      <c r="AHL411" s="1"/>
      <c r="AHM411" s="1"/>
      <c r="AHN411" s="1"/>
      <c r="AHO411" s="1"/>
      <c r="AHP411" s="1"/>
      <c r="AHQ411" s="1"/>
      <c r="AHR411" s="1"/>
      <c r="AHS411" s="1"/>
      <c r="AHT411" s="1"/>
      <c r="AHU411" s="1"/>
      <c r="AHV411" s="1"/>
      <c r="AHW411" s="1"/>
      <c r="AHX411" s="1"/>
      <c r="AHY411" s="1"/>
      <c r="AHZ411" s="1"/>
      <c r="AIA411" s="1"/>
      <c r="AIB411" s="1"/>
      <c r="AIC411" s="1"/>
      <c r="AID411" s="1"/>
      <c r="AIE411" s="1"/>
      <c r="AIF411" s="1"/>
      <c r="AIG411" s="1"/>
      <c r="AIH411" s="1"/>
      <c r="AII411" s="1"/>
      <c r="AIJ411" s="1"/>
      <c r="AIK411" s="1"/>
      <c r="AIL411" s="1"/>
      <c r="AIM411" s="1"/>
      <c r="AIN411" s="1"/>
      <c r="AIO411" s="1"/>
      <c r="AIP411" s="1"/>
      <c r="AIQ411" s="1"/>
      <c r="AIR411" s="1"/>
      <c r="AIS411" s="1"/>
      <c r="AIT411" s="1"/>
      <c r="AIU411" s="1"/>
      <c r="AIV411" s="1"/>
      <c r="AIW411" s="1"/>
      <c r="AIX411" s="1"/>
      <c r="AIY411" s="1"/>
      <c r="AIZ411" s="1"/>
      <c r="AJA411" s="1"/>
      <c r="AJB411" s="1"/>
      <c r="AJC411" s="1"/>
      <c r="AJD411" s="1"/>
      <c r="AJE411" s="1"/>
      <c r="AJF411" s="1"/>
      <c r="AJG411" s="1"/>
      <c r="AJH411" s="1"/>
      <c r="AJI411" s="1"/>
      <c r="AJJ411" s="1"/>
      <c r="AJK411" s="1"/>
      <c r="AJL411" s="1"/>
      <c r="AJM411" s="1"/>
      <c r="AJN411" s="1"/>
      <c r="AJO411" s="1"/>
      <c r="AJP411" s="1"/>
      <c r="AJQ411" s="1"/>
      <c r="AJR411" s="1"/>
      <c r="AJS411" s="1"/>
      <c r="AJT411" s="1"/>
      <c r="AJU411" s="1"/>
      <c r="AJV411" s="1"/>
      <c r="AJW411" s="1"/>
      <c r="AJX411" s="1"/>
      <c r="AJY411" s="1"/>
      <c r="AJZ411" s="1"/>
      <c r="AKA411" s="1"/>
      <c r="AKB411" s="1"/>
      <c r="AKC411" s="1"/>
      <c r="AKD411" s="1"/>
      <c r="AKE411" s="1"/>
      <c r="AKF411" s="1"/>
      <c r="AKG411" s="1"/>
      <c r="AKH411" s="1"/>
      <c r="AKI411" s="1"/>
      <c r="AKJ411" s="1"/>
      <c r="AKK411" s="1"/>
      <c r="AKL411" s="1"/>
      <c r="AKM411" s="1"/>
      <c r="AKN411" s="1"/>
      <c r="AKO411" s="1"/>
      <c r="AKP411" s="1"/>
      <c r="AKQ411" s="1"/>
      <c r="AKR411" s="1"/>
      <c r="AKS411" s="1"/>
      <c r="AKT411" s="1"/>
      <c r="AKU411" s="1"/>
      <c r="AKV411" s="1"/>
      <c r="AKW411" s="1"/>
      <c r="AKX411" s="1"/>
      <c r="AKY411" s="1"/>
      <c r="AKZ411" s="1"/>
      <c r="ALA411" s="1"/>
      <c r="ALB411" s="1"/>
      <c r="ALC411" s="1"/>
      <c r="ALD411" s="1"/>
      <c r="ALE411" s="1"/>
      <c r="ALF411" s="1"/>
      <c r="ALG411" s="1"/>
      <c r="ALH411" s="1"/>
      <c r="ALI411" s="1"/>
      <c r="ALJ411" s="1"/>
      <c r="ALK411" s="1"/>
      <c r="ALL411" s="1"/>
      <c r="ALM411" s="1"/>
      <c r="ALN411" s="1"/>
      <c r="ALO411" s="1"/>
      <c r="ALP411" s="1"/>
      <c r="ALQ411" s="1"/>
      <c r="ALR411" s="1"/>
      <c r="ALS411" s="1"/>
      <c r="ALT411" s="1"/>
      <c r="ALU411" s="1"/>
      <c r="ALV411" s="1"/>
      <c r="ALW411" s="1"/>
      <c r="ALX411" s="1"/>
      <c r="ALY411" s="1"/>
      <c r="ALZ411" s="1"/>
      <c r="AMA411" s="1"/>
      <c r="AMB411" s="1"/>
      <c r="AMC411" s="1"/>
      <c r="AMD411" s="1"/>
      <c r="AME411" s="1"/>
      <c r="AMF411" s="1"/>
      <c r="AMG411" s="1"/>
      <c r="AMH411" s="1"/>
      <c r="AMI411" s="1"/>
      <c r="AMJ411" s="1"/>
      <c r="AMK411" s="1"/>
      <c r="AML411" s="1"/>
      <c r="AMM411" s="1"/>
      <c r="AMN411" s="1"/>
      <c r="AMO411" s="1"/>
      <c r="AMP411" s="1"/>
      <c r="AMQ411" s="1"/>
      <c r="AMR411" s="1"/>
      <c r="AMS411" s="1"/>
      <c r="AMT411" s="1"/>
      <c r="AMU411" s="1"/>
      <c r="AMV411" s="1"/>
      <c r="AMW411" s="1"/>
      <c r="AMX411" s="1"/>
      <c r="AMY411" s="1"/>
      <c r="AMZ411" s="1"/>
      <c r="ANA411" s="1"/>
      <c r="ANB411" s="1"/>
      <c r="ANC411" s="1"/>
      <c r="AND411" s="1"/>
      <c r="ANE411" s="1"/>
      <c r="ANF411" s="1"/>
      <c r="ANG411" s="1"/>
      <c r="ANH411" s="1"/>
      <c r="ANI411" s="1"/>
      <c r="ANJ411" s="1"/>
      <c r="ANK411" s="1"/>
      <c r="ANL411" s="1"/>
      <c r="ANM411" s="1"/>
      <c r="ANN411" s="1"/>
      <c r="ANO411" s="1"/>
      <c r="ANP411" s="1"/>
      <c r="ANQ411" s="1"/>
      <c r="ANR411" s="1"/>
      <c r="ANS411" s="1"/>
      <c r="ANT411" s="1"/>
      <c r="ANU411" s="1"/>
      <c r="ANV411" s="1"/>
      <c r="ANW411" s="1"/>
      <c r="ANX411" s="1"/>
      <c r="ANY411" s="1"/>
      <c r="ANZ411" s="1"/>
      <c r="AOA411" s="1"/>
      <c r="AOB411" s="1"/>
      <c r="AOC411" s="1"/>
      <c r="AOD411" s="1"/>
      <c r="AOE411" s="1"/>
      <c r="AOF411" s="1"/>
      <c r="AOG411" s="1"/>
      <c r="AOH411" s="1"/>
      <c r="AOI411" s="1"/>
      <c r="AOJ411" s="1"/>
      <c r="AOK411" s="1"/>
      <c r="AOL411" s="1"/>
      <c r="AOM411" s="1"/>
      <c r="AON411" s="1"/>
      <c r="AOO411" s="1"/>
      <c r="AOP411" s="1"/>
      <c r="AOQ411" s="1"/>
      <c r="AOR411" s="1"/>
      <c r="AOS411" s="1"/>
      <c r="AOT411" s="1"/>
      <c r="AOU411" s="1"/>
      <c r="AOV411" s="1"/>
      <c r="AOW411" s="1"/>
      <c r="AOX411" s="1"/>
      <c r="AOY411" s="1"/>
      <c r="AOZ411" s="1"/>
      <c r="APA411" s="1"/>
      <c r="APB411" s="1"/>
      <c r="APC411" s="1"/>
      <c r="APD411" s="1"/>
      <c r="APE411" s="1"/>
      <c r="APF411" s="1"/>
      <c r="APG411" s="1"/>
      <c r="APH411" s="1"/>
      <c r="API411" s="1"/>
      <c r="APJ411" s="1"/>
      <c r="APK411" s="1"/>
      <c r="APL411" s="1"/>
      <c r="APM411" s="1"/>
      <c r="APN411" s="1"/>
      <c r="APO411" s="1"/>
      <c r="APP411" s="1"/>
      <c r="APQ411" s="1"/>
      <c r="APR411" s="1"/>
      <c r="APS411" s="1"/>
      <c r="APT411" s="1"/>
      <c r="APU411" s="1"/>
      <c r="APV411" s="1"/>
      <c r="APW411" s="1"/>
      <c r="APX411" s="1"/>
      <c r="APY411" s="1"/>
      <c r="APZ411" s="1"/>
      <c r="AQA411" s="1"/>
      <c r="AQB411" s="1"/>
      <c r="AQC411" s="1"/>
      <c r="AQD411" s="1"/>
      <c r="AQE411" s="1"/>
      <c r="AQF411" s="1"/>
      <c r="AQG411" s="1"/>
      <c r="AQH411" s="1"/>
      <c r="AQI411" s="1"/>
      <c r="AQJ411" s="1"/>
      <c r="AQK411" s="1"/>
      <c r="AQL411" s="1"/>
      <c r="AQM411" s="1"/>
      <c r="AQN411" s="1"/>
      <c r="AQO411" s="1"/>
      <c r="AQP411" s="1"/>
      <c r="AQQ411" s="1"/>
      <c r="AQR411" s="1"/>
      <c r="AQS411" s="1"/>
      <c r="AQT411" s="1"/>
      <c r="AQU411" s="1"/>
      <c r="AQV411" s="1"/>
      <c r="AQW411" s="1"/>
      <c r="AQX411" s="1"/>
      <c r="AQY411" s="1"/>
      <c r="AQZ411" s="1"/>
      <c r="ARA411" s="1"/>
      <c r="ARB411" s="1"/>
      <c r="ARC411" s="1"/>
      <c r="ARD411" s="1"/>
      <c r="ARE411" s="1"/>
      <c r="ARF411" s="1"/>
      <c r="ARG411" s="1"/>
      <c r="ARH411" s="1"/>
      <c r="ARI411" s="1"/>
      <c r="ARJ411" s="1"/>
      <c r="ARK411" s="1"/>
      <c r="ARL411" s="1"/>
      <c r="ARM411" s="1"/>
      <c r="ARN411" s="1"/>
      <c r="ARO411" s="1"/>
      <c r="ARP411" s="1"/>
      <c r="ARQ411" s="1"/>
      <c r="ARR411" s="1"/>
      <c r="ARS411" s="1"/>
      <c r="ART411" s="1"/>
      <c r="ARU411" s="1"/>
      <c r="ARV411" s="1"/>
      <c r="ARW411" s="1"/>
      <c r="ARX411" s="1"/>
      <c r="ARY411" s="1"/>
      <c r="ARZ411" s="1"/>
      <c r="ASA411" s="1"/>
      <c r="ASB411" s="1"/>
      <c r="ASC411" s="1"/>
      <c r="ASD411" s="1"/>
      <c r="ASE411" s="1"/>
      <c r="ASF411" s="1"/>
      <c r="ASG411" s="1"/>
      <c r="ASH411" s="1"/>
      <c r="ASI411" s="1"/>
      <c r="ASJ411" s="1"/>
      <c r="ASK411" s="1"/>
      <c r="ASL411" s="1"/>
      <c r="ASM411" s="1"/>
      <c r="ASN411" s="1"/>
      <c r="ASO411" s="1"/>
      <c r="ASP411" s="1"/>
      <c r="ASQ411" s="1"/>
      <c r="ASR411" s="1"/>
      <c r="ASS411" s="1"/>
      <c r="AST411" s="1"/>
      <c r="ASU411" s="1"/>
      <c r="ASV411" s="1"/>
      <c r="ASW411" s="1"/>
      <c r="ASX411" s="1"/>
      <c r="ASY411" s="1"/>
      <c r="ASZ411" s="1"/>
      <c r="ATA411" s="1"/>
      <c r="ATB411" s="1"/>
      <c r="ATC411" s="1"/>
      <c r="ATD411" s="1"/>
      <c r="ATE411" s="1"/>
      <c r="ATF411" s="1"/>
      <c r="ATG411" s="1"/>
      <c r="ATH411" s="1"/>
      <c r="ATI411" s="1"/>
      <c r="ATJ411" s="1"/>
      <c r="ATK411" s="1"/>
      <c r="ATL411" s="1"/>
      <c r="ATM411" s="1"/>
      <c r="ATN411" s="1"/>
      <c r="ATO411" s="1"/>
      <c r="ATP411" s="1"/>
      <c r="ATQ411" s="1"/>
      <c r="ATR411" s="1"/>
      <c r="ATS411" s="1"/>
      <c r="ATT411" s="1"/>
      <c r="ATU411" s="1"/>
      <c r="ATV411" s="1"/>
      <c r="ATW411" s="1"/>
      <c r="ATX411" s="1"/>
      <c r="ATY411" s="1"/>
      <c r="ATZ411" s="1"/>
      <c r="AUA411" s="1"/>
      <c r="AUB411" s="1"/>
      <c r="AUC411" s="1"/>
      <c r="AUD411" s="1"/>
      <c r="AUE411" s="1"/>
      <c r="AUF411" s="1"/>
      <c r="AUG411" s="1"/>
      <c r="AUH411" s="1"/>
      <c r="AUI411" s="1"/>
      <c r="AUJ411" s="1"/>
      <c r="AUK411" s="1"/>
      <c r="AUL411" s="1"/>
      <c r="AUM411" s="1"/>
      <c r="AUN411" s="1"/>
      <c r="AUO411" s="1"/>
      <c r="AUP411" s="1"/>
      <c r="AUQ411" s="1"/>
      <c r="AUR411" s="1"/>
      <c r="AUS411" s="1"/>
      <c r="AUT411" s="1"/>
      <c r="AUU411" s="1"/>
      <c r="AUV411" s="1"/>
      <c r="AUW411" s="1"/>
      <c r="AUX411" s="1"/>
      <c r="AUY411" s="1"/>
      <c r="AUZ411" s="1"/>
      <c r="AVA411" s="1"/>
      <c r="AVB411" s="1"/>
      <c r="AVC411" s="1"/>
      <c r="AVD411" s="1"/>
      <c r="AVE411" s="1"/>
      <c r="AVF411" s="1"/>
      <c r="AVG411" s="1"/>
      <c r="AVH411" s="1"/>
      <c r="AVI411" s="1"/>
      <c r="AVJ411" s="1"/>
      <c r="AVK411" s="1"/>
      <c r="AVL411" s="1"/>
      <c r="AVM411" s="1"/>
      <c r="AVN411" s="1"/>
      <c r="AVO411" s="1"/>
      <c r="AVP411" s="1"/>
      <c r="AVQ411" s="1"/>
      <c r="AVR411" s="1"/>
      <c r="AVS411" s="1"/>
      <c r="AVT411" s="1"/>
      <c r="AVU411" s="1"/>
      <c r="AVV411" s="1"/>
      <c r="AVW411" s="1"/>
      <c r="AVX411" s="1"/>
      <c r="AVY411" s="1"/>
      <c r="AVZ411" s="1"/>
      <c r="AWA411" s="1"/>
      <c r="AWB411" s="1"/>
      <c r="AWC411" s="1"/>
      <c r="AWD411" s="1"/>
      <c r="AWE411" s="1"/>
      <c r="AWF411" s="1"/>
      <c r="AWG411" s="1"/>
      <c r="AWH411" s="1"/>
      <c r="AWI411" s="1"/>
      <c r="AWJ411" s="1"/>
      <c r="AWK411" s="1"/>
      <c r="AWL411" s="1"/>
      <c r="AWM411" s="1"/>
      <c r="AWN411" s="1"/>
      <c r="AWO411" s="1"/>
      <c r="AWP411" s="1"/>
      <c r="AWQ411" s="1"/>
      <c r="AWR411" s="1"/>
      <c r="AWS411" s="1"/>
      <c r="AWT411" s="1"/>
      <c r="AWU411" s="1"/>
      <c r="AWV411" s="1"/>
      <c r="AWW411" s="1"/>
      <c r="AWX411" s="1"/>
      <c r="AWY411" s="1"/>
      <c r="AWZ411" s="1"/>
      <c r="AXA411" s="1"/>
      <c r="AXB411" s="1"/>
      <c r="AXC411" s="1"/>
      <c r="AXD411" s="1"/>
      <c r="AXE411" s="1"/>
      <c r="AXF411" s="1"/>
      <c r="AXG411" s="1"/>
      <c r="AXH411" s="1"/>
      <c r="AXI411" s="1"/>
      <c r="AXJ411" s="1"/>
      <c r="AXK411" s="1"/>
      <c r="AXL411" s="1"/>
      <c r="AXM411" s="1"/>
      <c r="AXN411" s="1"/>
      <c r="AXO411" s="1"/>
      <c r="AXP411" s="1"/>
      <c r="AXQ411" s="1"/>
      <c r="AXR411" s="1"/>
      <c r="AXS411" s="1"/>
      <c r="AXT411" s="1"/>
      <c r="AXU411" s="1"/>
      <c r="AXV411" s="1"/>
      <c r="AXW411" s="1"/>
      <c r="AXX411" s="1"/>
      <c r="AXY411" s="1"/>
      <c r="AXZ411" s="1"/>
      <c r="AYA411" s="1"/>
      <c r="AYB411" s="1"/>
      <c r="AYC411" s="1"/>
      <c r="AYD411" s="1"/>
      <c r="AYE411" s="1"/>
      <c r="AYF411" s="1"/>
      <c r="AYG411" s="1"/>
      <c r="AYH411" s="1"/>
      <c r="AYI411" s="1"/>
      <c r="AYJ411" s="1"/>
      <c r="AYK411" s="1"/>
      <c r="AYL411" s="1"/>
      <c r="AYM411" s="1"/>
      <c r="AYN411" s="1"/>
      <c r="AYO411" s="1"/>
      <c r="AYP411" s="1"/>
      <c r="AYQ411" s="1"/>
      <c r="AYR411" s="1"/>
      <c r="AYS411" s="1"/>
      <c r="AYT411" s="1"/>
      <c r="AYU411" s="1"/>
      <c r="AYV411" s="1"/>
      <c r="AYW411" s="1"/>
      <c r="AYX411" s="1"/>
      <c r="AYY411" s="1"/>
      <c r="AYZ411" s="1"/>
      <c r="AZA411" s="1"/>
      <c r="AZB411" s="1"/>
      <c r="AZC411" s="1"/>
      <c r="AZD411" s="1"/>
      <c r="AZE411" s="1"/>
      <c r="AZF411" s="1"/>
      <c r="AZG411" s="1"/>
      <c r="AZH411" s="1"/>
      <c r="AZI411" s="1"/>
      <c r="AZJ411" s="1"/>
      <c r="AZK411" s="1"/>
      <c r="AZL411" s="1"/>
      <c r="AZM411" s="1"/>
      <c r="AZN411" s="1"/>
      <c r="AZO411" s="1"/>
      <c r="AZP411" s="1"/>
      <c r="AZQ411" s="1"/>
      <c r="AZR411" s="1"/>
      <c r="AZS411" s="1"/>
      <c r="AZT411" s="1"/>
      <c r="AZU411" s="1"/>
      <c r="AZV411" s="1"/>
      <c r="AZW411" s="1"/>
      <c r="AZX411" s="1"/>
      <c r="AZY411" s="1"/>
      <c r="AZZ411" s="1"/>
      <c r="BAA411" s="1"/>
      <c r="BAB411" s="1"/>
      <c r="BAC411" s="1"/>
      <c r="BAD411" s="1"/>
      <c r="BAE411" s="1"/>
      <c r="BAF411" s="1"/>
      <c r="BAG411" s="1"/>
      <c r="BAH411" s="1"/>
      <c r="BAI411" s="1"/>
      <c r="BAJ411" s="1"/>
      <c r="BAK411" s="1"/>
      <c r="BAL411" s="1"/>
      <c r="BAM411" s="1"/>
      <c r="BAN411" s="1"/>
      <c r="BAO411" s="1"/>
      <c r="BAP411" s="1"/>
      <c r="BAQ411" s="1"/>
      <c r="BAR411" s="1"/>
      <c r="BAS411" s="1"/>
      <c r="BAT411" s="1"/>
      <c r="BAU411" s="1"/>
      <c r="BAV411" s="1"/>
      <c r="BAW411" s="1"/>
      <c r="BAX411" s="1"/>
      <c r="BAY411" s="1"/>
      <c r="BAZ411" s="1"/>
      <c r="BBA411" s="1"/>
      <c r="BBB411" s="1"/>
      <c r="BBC411" s="1"/>
      <c r="BBD411" s="1"/>
      <c r="BBE411" s="1"/>
      <c r="BBF411" s="1"/>
      <c r="BBG411" s="1"/>
      <c r="BBH411" s="1"/>
      <c r="BBI411" s="1"/>
      <c r="BBJ411" s="1"/>
      <c r="BBK411" s="1"/>
      <c r="BBL411" s="1"/>
      <c r="BBM411" s="1"/>
      <c r="BBN411" s="1"/>
      <c r="BBO411" s="1"/>
      <c r="BBP411" s="1"/>
      <c r="BBQ411" s="1"/>
      <c r="BBR411" s="1"/>
      <c r="BBS411" s="1"/>
      <c r="BBT411" s="1"/>
      <c r="BBU411" s="1"/>
      <c r="BBV411" s="1"/>
      <c r="BBW411" s="1"/>
      <c r="BBX411" s="1"/>
      <c r="BBY411" s="1"/>
      <c r="BBZ411" s="1"/>
      <c r="BCA411" s="1"/>
      <c r="BCB411" s="1"/>
      <c r="BCC411" s="1"/>
      <c r="BCD411" s="1"/>
      <c r="BCE411" s="1"/>
      <c r="BCF411" s="1"/>
      <c r="BCG411" s="1"/>
      <c r="BCH411" s="1"/>
      <c r="BCI411" s="1"/>
      <c r="BCJ411" s="1"/>
      <c r="BCK411" s="1"/>
      <c r="BCL411" s="1"/>
      <c r="BCM411" s="1"/>
      <c r="BCN411" s="1"/>
      <c r="BCO411" s="1"/>
      <c r="BCP411" s="1"/>
      <c r="BCQ411" s="1"/>
      <c r="BCR411" s="1"/>
      <c r="BCS411" s="1"/>
      <c r="BCT411" s="1"/>
      <c r="BCU411" s="1"/>
      <c r="BCV411" s="1"/>
      <c r="BCW411" s="1"/>
      <c r="BCX411" s="1"/>
      <c r="BCY411" s="1"/>
      <c r="BCZ411" s="1"/>
      <c r="BDA411" s="1"/>
      <c r="BDB411" s="1"/>
      <c r="BDC411" s="1"/>
      <c r="BDD411" s="1"/>
      <c r="BDE411" s="1"/>
      <c r="BDF411" s="1"/>
      <c r="BDG411" s="1"/>
      <c r="BDH411" s="1"/>
      <c r="BDI411" s="1"/>
      <c r="BDJ411" s="1"/>
      <c r="BDK411" s="1"/>
      <c r="BDL411" s="1"/>
    </row>
    <row r="412" spans="1:1468" s="10" customFormat="1" x14ac:dyDescent="0.2">
      <c r="B412" s="10" t="s">
        <v>43</v>
      </c>
      <c r="C412" s="10">
        <v>69428</v>
      </c>
      <c r="E412" s="2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  <c r="KH412" s="1"/>
      <c r="KI412" s="1"/>
      <c r="KJ412" s="1"/>
      <c r="KK412" s="1"/>
      <c r="KL412" s="1"/>
      <c r="KM412" s="1"/>
      <c r="KN412" s="1"/>
      <c r="KO412" s="1"/>
      <c r="KP412" s="1"/>
      <c r="KQ412" s="1"/>
      <c r="KR412" s="1"/>
      <c r="KS412" s="1"/>
      <c r="KT412" s="1"/>
      <c r="KU412" s="1"/>
      <c r="KV412" s="1"/>
      <c r="KW412" s="1"/>
      <c r="KX412" s="1"/>
      <c r="KY412" s="1"/>
      <c r="KZ412" s="1"/>
      <c r="LA412" s="1"/>
      <c r="LB412" s="1"/>
      <c r="LC412" s="1"/>
      <c r="LD412" s="1"/>
      <c r="LE412" s="1"/>
      <c r="LF412" s="1"/>
      <c r="LG412" s="1"/>
      <c r="LH412" s="1"/>
      <c r="LI412" s="1"/>
      <c r="LJ412" s="1"/>
      <c r="LK412" s="1"/>
      <c r="LL412" s="1"/>
      <c r="LM412" s="1"/>
      <c r="LN412" s="1"/>
      <c r="LO412" s="1"/>
      <c r="LP412" s="1"/>
      <c r="LQ412" s="1"/>
      <c r="LR412" s="1"/>
      <c r="LS412" s="1"/>
      <c r="LT412" s="1"/>
      <c r="LU412" s="1"/>
      <c r="LV412" s="1"/>
      <c r="LW412" s="1"/>
      <c r="LX412" s="1"/>
      <c r="LY412" s="1"/>
      <c r="LZ412" s="1"/>
      <c r="MA412" s="1"/>
      <c r="MB412" s="1"/>
      <c r="MC412" s="1"/>
      <c r="MD412" s="1"/>
      <c r="ME412" s="1"/>
      <c r="MF412" s="1"/>
      <c r="MG412" s="1"/>
      <c r="MH412" s="1"/>
      <c r="MI412" s="1"/>
      <c r="MJ412" s="1"/>
      <c r="MK412" s="1"/>
      <c r="ML412" s="1"/>
      <c r="MM412" s="1"/>
      <c r="MN412" s="1"/>
      <c r="MO412" s="1"/>
      <c r="MP412" s="1"/>
      <c r="MQ412" s="1"/>
      <c r="MR412" s="1"/>
      <c r="MS412" s="1"/>
      <c r="MT412" s="1"/>
      <c r="MU412" s="1"/>
      <c r="MV412" s="1"/>
      <c r="MW412" s="1"/>
      <c r="MX412" s="1"/>
      <c r="MY412" s="1"/>
      <c r="MZ412" s="1"/>
      <c r="NA412" s="1"/>
      <c r="NB412" s="1"/>
      <c r="NC412" s="1"/>
      <c r="ND412" s="1"/>
      <c r="NE412" s="1"/>
      <c r="NF412" s="1"/>
      <c r="NG412" s="1"/>
      <c r="NH412" s="1"/>
      <c r="NI412" s="1"/>
      <c r="NJ412" s="1"/>
      <c r="NK412" s="1"/>
      <c r="NL412" s="1"/>
      <c r="NM412" s="1"/>
      <c r="NN412" s="1"/>
      <c r="NO412" s="1"/>
      <c r="NP412" s="1"/>
      <c r="NQ412" s="1"/>
      <c r="NR412" s="1"/>
      <c r="NS412" s="1"/>
      <c r="NT412" s="1"/>
      <c r="NU412" s="1"/>
      <c r="NV412" s="1"/>
      <c r="NW412" s="1"/>
      <c r="NX412" s="1"/>
      <c r="NY412" s="1"/>
      <c r="NZ412" s="1"/>
      <c r="OA412" s="1"/>
      <c r="OB412" s="1"/>
      <c r="OC412" s="1"/>
      <c r="OD412" s="1"/>
      <c r="OE412" s="1"/>
      <c r="OF412" s="1"/>
      <c r="OG412" s="1"/>
      <c r="OH412" s="1"/>
      <c r="OI412" s="1"/>
      <c r="OJ412" s="1"/>
      <c r="OK412" s="1"/>
      <c r="OL412" s="1"/>
      <c r="OM412" s="1"/>
      <c r="ON412" s="1"/>
      <c r="OO412" s="1"/>
      <c r="OP412" s="1"/>
      <c r="OQ412" s="1"/>
      <c r="OR412" s="1"/>
      <c r="OS412" s="1"/>
      <c r="OT412" s="1"/>
      <c r="OU412" s="1"/>
      <c r="OV412" s="1"/>
      <c r="OW412" s="1"/>
      <c r="OX412" s="1"/>
      <c r="OY412" s="1"/>
      <c r="OZ412" s="1"/>
      <c r="PA412" s="1"/>
      <c r="PB412" s="1"/>
      <c r="PC412" s="1"/>
      <c r="PD412" s="1"/>
      <c r="PE412" s="1"/>
      <c r="PF412" s="1"/>
      <c r="PG412" s="1"/>
      <c r="PH412" s="1"/>
      <c r="PI412" s="1"/>
      <c r="PJ412" s="1"/>
      <c r="PK412" s="1"/>
      <c r="PL412" s="1"/>
      <c r="PM412" s="1"/>
      <c r="PN412" s="1"/>
      <c r="PO412" s="1"/>
      <c r="PP412" s="1"/>
      <c r="PQ412" s="1"/>
      <c r="PR412" s="1"/>
      <c r="PS412" s="1"/>
      <c r="PT412" s="1"/>
      <c r="PU412" s="1"/>
      <c r="PV412" s="1"/>
      <c r="PW412" s="1"/>
      <c r="PX412" s="1"/>
      <c r="PY412" s="1"/>
      <c r="PZ412" s="1"/>
      <c r="QA412" s="1"/>
      <c r="QB412" s="1"/>
      <c r="QC412" s="1"/>
      <c r="QD412" s="1"/>
      <c r="QE412" s="1"/>
      <c r="QF412" s="1"/>
      <c r="QG412" s="1"/>
      <c r="QH412" s="1"/>
      <c r="QI412" s="1"/>
      <c r="QJ412" s="1"/>
      <c r="QK412" s="1"/>
      <c r="QL412" s="1"/>
      <c r="QM412" s="1"/>
      <c r="QN412" s="1"/>
      <c r="QO412" s="1"/>
      <c r="QP412" s="1"/>
      <c r="QQ412" s="1"/>
      <c r="QR412" s="1"/>
      <c r="QS412" s="1"/>
      <c r="QT412" s="1"/>
      <c r="QU412" s="1"/>
      <c r="QV412" s="1"/>
      <c r="QW412" s="1"/>
      <c r="QX412" s="1"/>
      <c r="QY412" s="1"/>
      <c r="QZ412" s="1"/>
      <c r="RA412" s="1"/>
      <c r="RB412" s="1"/>
      <c r="RC412" s="1"/>
      <c r="RD412" s="1"/>
      <c r="RE412" s="1"/>
      <c r="RF412" s="1"/>
      <c r="RG412" s="1"/>
      <c r="RH412" s="1"/>
      <c r="RI412" s="1"/>
      <c r="RJ412" s="1"/>
      <c r="RK412" s="1"/>
      <c r="RL412" s="1"/>
      <c r="RM412" s="1"/>
      <c r="RN412" s="1"/>
      <c r="RO412" s="1"/>
      <c r="RP412" s="1"/>
      <c r="RQ412" s="1"/>
      <c r="RR412" s="1"/>
      <c r="RS412" s="1"/>
      <c r="RT412" s="1"/>
      <c r="RU412" s="1"/>
      <c r="RV412" s="1"/>
      <c r="RW412" s="1"/>
      <c r="RX412" s="1"/>
      <c r="RY412" s="1"/>
      <c r="RZ412" s="1"/>
      <c r="SA412" s="1"/>
      <c r="SB412" s="1"/>
      <c r="SC412" s="1"/>
      <c r="SD412" s="1"/>
      <c r="SE412" s="1"/>
      <c r="SF412" s="1"/>
      <c r="SG412" s="1"/>
      <c r="SH412" s="1"/>
      <c r="SI412" s="1"/>
      <c r="SJ412" s="1"/>
      <c r="SK412" s="1"/>
      <c r="SL412" s="1"/>
      <c r="SM412" s="1"/>
      <c r="SN412" s="1"/>
      <c r="SO412" s="1"/>
      <c r="SP412" s="1"/>
      <c r="SQ412" s="1"/>
      <c r="SR412" s="1"/>
      <c r="SS412" s="1"/>
      <c r="ST412" s="1"/>
      <c r="SU412" s="1"/>
      <c r="SV412" s="1"/>
      <c r="SW412" s="1"/>
      <c r="SX412" s="1"/>
      <c r="SY412" s="1"/>
      <c r="SZ412" s="1"/>
      <c r="TA412" s="1"/>
      <c r="TB412" s="1"/>
      <c r="TC412" s="1"/>
      <c r="TD412" s="1"/>
      <c r="TE412" s="1"/>
      <c r="TF412" s="1"/>
      <c r="TG412" s="1"/>
      <c r="TH412" s="1"/>
      <c r="TI412" s="1"/>
      <c r="TJ412" s="1"/>
      <c r="TK412" s="1"/>
      <c r="TL412" s="1"/>
      <c r="TM412" s="1"/>
      <c r="TN412" s="1"/>
      <c r="TO412" s="1"/>
      <c r="TP412" s="1"/>
      <c r="TQ412" s="1"/>
      <c r="TR412" s="1"/>
      <c r="TS412" s="1"/>
      <c r="TT412" s="1"/>
      <c r="TU412" s="1"/>
      <c r="TV412" s="1"/>
      <c r="TW412" s="1"/>
      <c r="TX412" s="1"/>
      <c r="TY412" s="1"/>
      <c r="TZ412" s="1"/>
      <c r="UA412" s="1"/>
      <c r="UB412" s="1"/>
      <c r="UC412" s="1"/>
      <c r="UD412" s="1"/>
      <c r="UE412" s="1"/>
      <c r="UF412" s="1"/>
      <c r="UG412" s="1"/>
      <c r="UH412" s="1"/>
      <c r="UI412" s="1"/>
      <c r="UJ412" s="1"/>
      <c r="UK412" s="1"/>
      <c r="UL412" s="1"/>
      <c r="UM412" s="1"/>
      <c r="UN412" s="1"/>
      <c r="UO412" s="1"/>
      <c r="UP412" s="1"/>
      <c r="UQ412" s="1"/>
      <c r="UR412" s="1"/>
      <c r="US412" s="1"/>
      <c r="UT412" s="1"/>
      <c r="UU412" s="1"/>
      <c r="UV412" s="1"/>
      <c r="UW412" s="1"/>
      <c r="UX412" s="1"/>
      <c r="UY412" s="1"/>
      <c r="UZ412" s="1"/>
      <c r="VA412" s="1"/>
      <c r="VB412" s="1"/>
      <c r="VC412" s="1"/>
      <c r="VD412" s="1"/>
      <c r="VE412" s="1"/>
      <c r="VF412" s="1"/>
      <c r="VG412" s="1"/>
      <c r="VH412" s="1"/>
      <c r="VI412" s="1"/>
      <c r="VJ412" s="1"/>
      <c r="VK412" s="1"/>
      <c r="VL412" s="1"/>
      <c r="VM412" s="1"/>
      <c r="VN412" s="1"/>
      <c r="VO412" s="1"/>
      <c r="VP412" s="1"/>
      <c r="VQ412" s="1"/>
      <c r="VR412" s="1"/>
      <c r="VS412" s="1"/>
      <c r="VT412" s="1"/>
      <c r="VU412" s="1"/>
      <c r="VV412" s="1"/>
      <c r="VW412" s="1"/>
      <c r="VX412" s="1"/>
      <c r="VY412" s="1"/>
      <c r="VZ412" s="1"/>
      <c r="WA412" s="1"/>
      <c r="WB412" s="1"/>
      <c r="WC412" s="1"/>
      <c r="WD412" s="1"/>
      <c r="WE412" s="1"/>
      <c r="WF412" s="1"/>
      <c r="WG412" s="1"/>
      <c r="WH412" s="1"/>
      <c r="WI412" s="1"/>
      <c r="WJ412" s="1"/>
      <c r="WK412" s="1"/>
      <c r="WL412" s="1"/>
      <c r="WM412" s="1"/>
      <c r="WN412" s="1"/>
      <c r="WO412" s="1"/>
      <c r="WP412" s="1"/>
      <c r="WQ412" s="1"/>
      <c r="WR412" s="1"/>
      <c r="WS412" s="1"/>
      <c r="WT412" s="1"/>
      <c r="WU412" s="1"/>
      <c r="WV412" s="1"/>
      <c r="WW412" s="1"/>
      <c r="WX412" s="1"/>
      <c r="WY412" s="1"/>
      <c r="WZ412" s="1"/>
      <c r="XA412" s="1"/>
      <c r="XB412" s="1"/>
      <c r="XC412" s="1"/>
      <c r="XD412" s="1"/>
      <c r="XE412" s="1"/>
      <c r="XF412" s="1"/>
      <c r="XG412" s="1"/>
      <c r="XH412" s="1"/>
      <c r="XI412" s="1"/>
      <c r="XJ412" s="1"/>
      <c r="XK412" s="1"/>
      <c r="XL412" s="1"/>
      <c r="XM412" s="1"/>
      <c r="XN412" s="1"/>
      <c r="XO412" s="1"/>
      <c r="XP412" s="1"/>
      <c r="XQ412" s="1"/>
      <c r="XR412" s="1"/>
      <c r="XS412" s="1"/>
      <c r="XT412" s="1"/>
      <c r="XU412" s="1"/>
      <c r="XV412" s="1"/>
      <c r="XW412" s="1"/>
      <c r="XX412" s="1"/>
      <c r="XY412" s="1"/>
      <c r="XZ412" s="1"/>
      <c r="YA412" s="1"/>
      <c r="YB412" s="1"/>
      <c r="YC412" s="1"/>
      <c r="YD412" s="1"/>
      <c r="YE412" s="1"/>
      <c r="YF412" s="1"/>
      <c r="YG412" s="1"/>
      <c r="YH412" s="1"/>
      <c r="YI412" s="1"/>
      <c r="YJ412" s="1"/>
      <c r="YK412" s="1"/>
      <c r="YL412" s="1"/>
      <c r="YM412" s="1"/>
      <c r="YN412" s="1"/>
      <c r="YO412" s="1"/>
      <c r="YP412" s="1"/>
      <c r="YQ412" s="1"/>
      <c r="YR412" s="1"/>
      <c r="YS412" s="1"/>
      <c r="YT412" s="1"/>
      <c r="YU412" s="1"/>
      <c r="YV412" s="1"/>
      <c r="YW412" s="1"/>
      <c r="YX412" s="1"/>
      <c r="YY412" s="1"/>
      <c r="YZ412" s="1"/>
      <c r="ZA412" s="1"/>
      <c r="ZB412" s="1"/>
      <c r="ZC412" s="1"/>
      <c r="ZD412" s="1"/>
      <c r="ZE412" s="1"/>
      <c r="ZF412" s="1"/>
      <c r="ZG412" s="1"/>
      <c r="ZH412" s="1"/>
      <c r="ZI412" s="1"/>
      <c r="ZJ412" s="1"/>
      <c r="ZK412" s="1"/>
      <c r="ZL412" s="1"/>
      <c r="ZM412" s="1"/>
      <c r="ZN412" s="1"/>
      <c r="ZO412" s="1"/>
      <c r="ZP412" s="1"/>
      <c r="ZQ412" s="1"/>
      <c r="ZR412" s="1"/>
      <c r="ZS412" s="1"/>
      <c r="ZT412" s="1"/>
      <c r="ZU412" s="1"/>
      <c r="ZV412" s="1"/>
      <c r="ZW412" s="1"/>
      <c r="ZX412" s="1"/>
      <c r="ZY412" s="1"/>
      <c r="ZZ412" s="1"/>
      <c r="AAA412" s="1"/>
      <c r="AAB412" s="1"/>
      <c r="AAC412" s="1"/>
      <c r="AAD412" s="1"/>
      <c r="AAE412" s="1"/>
      <c r="AAF412" s="1"/>
      <c r="AAG412" s="1"/>
      <c r="AAH412" s="1"/>
      <c r="AAI412" s="1"/>
      <c r="AAJ412" s="1"/>
      <c r="AAK412" s="1"/>
      <c r="AAL412" s="1"/>
      <c r="AAM412" s="1"/>
      <c r="AAN412" s="1"/>
      <c r="AAO412" s="1"/>
      <c r="AAP412" s="1"/>
      <c r="AAQ412" s="1"/>
      <c r="AAR412" s="1"/>
      <c r="AAS412" s="1"/>
      <c r="AAT412" s="1"/>
      <c r="AAU412" s="1"/>
      <c r="AAV412" s="1"/>
      <c r="AAW412" s="1"/>
      <c r="AAX412" s="1"/>
      <c r="AAY412" s="1"/>
      <c r="AAZ412" s="1"/>
      <c r="ABA412" s="1"/>
      <c r="ABB412" s="1"/>
      <c r="ABC412" s="1"/>
      <c r="ABD412" s="1"/>
      <c r="ABE412" s="1"/>
      <c r="ABF412" s="1"/>
      <c r="ABG412" s="1"/>
      <c r="ABH412" s="1"/>
      <c r="ABI412" s="1"/>
      <c r="ABJ412" s="1"/>
      <c r="ABK412" s="1"/>
      <c r="ABL412" s="1"/>
      <c r="ABM412" s="1"/>
      <c r="ABN412" s="1"/>
      <c r="ABO412" s="1"/>
      <c r="ABP412" s="1"/>
      <c r="ABQ412" s="1"/>
      <c r="ABR412" s="1"/>
      <c r="ABS412" s="1"/>
      <c r="ABT412" s="1"/>
      <c r="ABU412" s="1"/>
      <c r="ABV412" s="1"/>
      <c r="ABW412" s="1"/>
      <c r="ABX412" s="1"/>
      <c r="ABY412" s="1"/>
      <c r="ABZ412" s="1"/>
      <c r="ACA412" s="1"/>
      <c r="ACB412" s="1"/>
      <c r="ACC412" s="1"/>
      <c r="ACD412" s="1"/>
      <c r="ACE412" s="1"/>
      <c r="ACF412" s="1"/>
      <c r="ACG412" s="1"/>
      <c r="ACH412" s="1"/>
      <c r="ACI412" s="1"/>
      <c r="ACJ412" s="1"/>
      <c r="ACK412" s="1"/>
      <c r="ACL412" s="1"/>
      <c r="ACM412" s="1"/>
      <c r="ACN412" s="1"/>
      <c r="ACO412" s="1"/>
      <c r="ACP412" s="1"/>
      <c r="ACQ412" s="1"/>
      <c r="ACR412" s="1"/>
      <c r="ACS412" s="1"/>
      <c r="ACT412" s="1"/>
      <c r="ACU412" s="1"/>
      <c r="ACV412" s="1"/>
      <c r="ACW412" s="1"/>
      <c r="ACX412" s="1"/>
      <c r="ACY412" s="1"/>
      <c r="ACZ412" s="1"/>
      <c r="ADA412" s="1"/>
      <c r="ADB412" s="1"/>
      <c r="ADC412" s="1"/>
      <c r="ADD412" s="1"/>
      <c r="ADE412" s="1"/>
      <c r="ADF412" s="1"/>
      <c r="ADG412" s="1"/>
      <c r="ADH412" s="1"/>
      <c r="ADI412" s="1"/>
      <c r="ADJ412" s="1"/>
      <c r="ADK412" s="1"/>
      <c r="ADL412" s="1"/>
      <c r="ADM412" s="1"/>
      <c r="ADN412" s="1"/>
      <c r="ADO412" s="1"/>
      <c r="ADP412" s="1"/>
      <c r="ADQ412" s="1"/>
      <c r="ADR412" s="1"/>
      <c r="ADS412" s="1"/>
      <c r="ADT412" s="1"/>
      <c r="ADU412" s="1"/>
      <c r="ADV412" s="1"/>
      <c r="ADW412" s="1"/>
      <c r="ADX412" s="1"/>
      <c r="ADY412" s="1"/>
      <c r="ADZ412" s="1"/>
      <c r="AEA412" s="1"/>
      <c r="AEB412" s="1"/>
      <c r="AEC412" s="1"/>
      <c r="AED412" s="1"/>
      <c r="AEE412" s="1"/>
      <c r="AEF412" s="1"/>
      <c r="AEG412" s="1"/>
      <c r="AEH412" s="1"/>
      <c r="AEI412" s="1"/>
      <c r="AEJ412" s="1"/>
      <c r="AEK412" s="1"/>
      <c r="AEL412" s="1"/>
      <c r="AEM412" s="1"/>
      <c r="AEN412" s="1"/>
      <c r="AEO412" s="1"/>
      <c r="AEP412" s="1"/>
      <c r="AEQ412" s="1"/>
      <c r="AER412" s="1"/>
      <c r="AES412" s="1"/>
      <c r="AET412" s="1"/>
      <c r="AEU412" s="1"/>
      <c r="AEV412" s="1"/>
      <c r="AEW412" s="1"/>
      <c r="AEX412" s="1"/>
      <c r="AEY412" s="1"/>
      <c r="AEZ412" s="1"/>
      <c r="AFA412" s="1"/>
      <c r="AFB412" s="1"/>
      <c r="AFC412" s="1"/>
      <c r="AFD412" s="1"/>
      <c r="AFE412" s="1"/>
      <c r="AFF412" s="1"/>
      <c r="AFG412" s="1"/>
      <c r="AFH412" s="1"/>
      <c r="AFI412" s="1"/>
      <c r="AFJ412" s="1"/>
      <c r="AFK412" s="1"/>
      <c r="AFL412" s="1"/>
      <c r="AFM412" s="1"/>
      <c r="AFN412" s="1"/>
      <c r="AFO412" s="1"/>
      <c r="AFP412" s="1"/>
      <c r="AFQ412" s="1"/>
      <c r="AFR412" s="1"/>
      <c r="AFS412" s="1"/>
      <c r="AFT412" s="1"/>
      <c r="AFU412" s="1"/>
      <c r="AFV412" s="1"/>
      <c r="AFW412" s="1"/>
      <c r="AFX412" s="1"/>
      <c r="AFY412" s="1"/>
      <c r="AFZ412" s="1"/>
      <c r="AGA412" s="1"/>
      <c r="AGB412" s="1"/>
      <c r="AGC412" s="1"/>
      <c r="AGD412" s="1"/>
      <c r="AGE412" s="1"/>
      <c r="AGF412" s="1"/>
      <c r="AGG412" s="1"/>
      <c r="AGH412" s="1"/>
      <c r="AGI412" s="1"/>
      <c r="AGJ412" s="1"/>
      <c r="AGK412" s="1"/>
      <c r="AGL412" s="1"/>
      <c r="AGM412" s="1"/>
      <c r="AGN412" s="1"/>
      <c r="AGO412" s="1"/>
      <c r="AGP412" s="1"/>
      <c r="AGQ412" s="1"/>
      <c r="AGR412" s="1"/>
      <c r="AGS412" s="1"/>
      <c r="AGT412" s="1"/>
      <c r="AGU412" s="1"/>
      <c r="AGV412" s="1"/>
      <c r="AGW412" s="1"/>
      <c r="AGX412" s="1"/>
      <c r="AGY412" s="1"/>
      <c r="AGZ412" s="1"/>
      <c r="AHA412" s="1"/>
      <c r="AHB412" s="1"/>
      <c r="AHC412" s="1"/>
      <c r="AHD412" s="1"/>
      <c r="AHE412" s="1"/>
      <c r="AHF412" s="1"/>
      <c r="AHG412" s="1"/>
      <c r="AHH412" s="1"/>
      <c r="AHI412" s="1"/>
      <c r="AHJ412" s="1"/>
      <c r="AHK412" s="1"/>
      <c r="AHL412" s="1"/>
      <c r="AHM412" s="1"/>
      <c r="AHN412" s="1"/>
      <c r="AHO412" s="1"/>
      <c r="AHP412" s="1"/>
      <c r="AHQ412" s="1"/>
      <c r="AHR412" s="1"/>
      <c r="AHS412" s="1"/>
      <c r="AHT412" s="1"/>
      <c r="AHU412" s="1"/>
      <c r="AHV412" s="1"/>
      <c r="AHW412" s="1"/>
      <c r="AHX412" s="1"/>
      <c r="AHY412" s="1"/>
      <c r="AHZ412" s="1"/>
      <c r="AIA412" s="1"/>
      <c r="AIB412" s="1"/>
      <c r="AIC412" s="1"/>
      <c r="AID412" s="1"/>
      <c r="AIE412" s="1"/>
      <c r="AIF412" s="1"/>
      <c r="AIG412" s="1"/>
      <c r="AIH412" s="1"/>
      <c r="AII412" s="1"/>
      <c r="AIJ412" s="1"/>
      <c r="AIK412" s="1"/>
      <c r="AIL412" s="1"/>
      <c r="AIM412" s="1"/>
      <c r="AIN412" s="1"/>
      <c r="AIO412" s="1"/>
      <c r="AIP412" s="1"/>
      <c r="AIQ412" s="1"/>
      <c r="AIR412" s="1"/>
      <c r="AIS412" s="1"/>
      <c r="AIT412" s="1"/>
      <c r="AIU412" s="1"/>
      <c r="AIV412" s="1"/>
      <c r="AIW412" s="1"/>
      <c r="AIX412" s="1"/>
      <c r="AIY412" s="1"/>
      <c r="AIZ412" s="1"/>
      <c r="AJA412" s="1"/>
      <c r="AJB412" s="1"/>
      <c r="AJC412" s="1"/>
      <c r="AJD412" s="1"/>
      <c r="AJE412" s="1"/>
      <c r="AJF412" s="1"/>
      <c r="AJG412" s="1"/>
      <c r="AJH412" s="1"/>
      <c r="AJI412" s="1"/>
      <c r="AJJ412" s="1"/>
      <c r="AJK412" s="1"/>
      <c r="AJL412" s="1"/>
      <c r="AJM412" s="1"/>
      <c r="AJN412" s="1"/>
      <c r="AJO412" s="1"/>
      <c r="AJP412" s="1"/>
      <c r="AJQ412" s="1"/>
      <c r="AJR412" s="1"/>
      <c r="AJS412" s="1"/>
      <c r="AJT412" s="1"/>
      <c r="AJU412" s="1"/>
      <c r="AJV412" s="1"/>
      <c r="AJW412" s="1"/>
      <c r="AJX412" s="1"/>
      <c r="AJY412" s="1"/>
      <c r="AJZ412" s="1"/>
      <c r="AKA412" s="1"/>
      <c r="AKB412" s="1"/>
      <c r="AKC412" s="1"/>
      <c r="AKD412" s="1"/>
      <c r="AKE412" s="1"/>
      <c r="AKF412" s="1"/>
      <c r="AKG412" s="1"/>
      <c r="AKH412" s="1"/>
      <c r="AKI412" s="1"/>
      <c r="AKJ412" s="1"/>
      <c r="AKK412" s="1"/>
      <c r="AKL412" s="1"/>
      <c r="AKM412" s="1"/>
      <c r="AKN412" s="1"/>
      <c r="AKO412" s="1"/>
      <c r="AKP412" s="1"/>
      <c r="AKQ412" s="1"/>
      <c r="AKR412" s="1"/>
      <c r="AKS412" s="1"/>
      <c r="AKT412" s="1"/>
      <c r="AKU412" s="1"/>
      <c r="AKV412" s="1"/>
      <c r="AKW412" s="1"/>
      <c r="AKX412" s="1"/>
      <c r="AKY412" s="1"/>
      <c r="AKZ412" s="1"/>
      <c r="ALA412" s="1"/>
      <c r="ALB412" s="1"/>
      <c r="ALC412" s="1"/>
      <c r="ALD412" s="1"/>
      <c r="ALE412" s="1"/>
      <c r="ALF412" s="1"/>
      <c r="ALG412" s="1"/>
      <c r="ALH412" s="1"/>
      <c r="ALI412" s="1"/>
      <c r="ALJ412" s="1"/>
      <c r="ALK412" s="1"/>
      <c r="ALL412" s="1"/>
      <c r="ALM412" s="1"/>
      <c r="ALN412" s="1"/>
      <c r="ALO412" s="1"/>
      <c r="ALP412" s="1"/>
      <c r="ALQ412" s="1"/>
      <c r="ALR412" s="1"/>
      <c r="ALS412" s="1"/>
      <c r="ALT412" s="1"/>
      <c r="ALU412" s="1"/>
      <c r="ALV412" s="1"/>
      <c r="ALW412" s="1"/>
      <c r="ALX412" s="1"/>
      <c r="ALY412" s="1"/>
      <c r="ALZ412" s="1"/>
      <c r="AMA412" s="1"/>
      <c r="AMB412" s="1"/>
      <c r="AMC412" s="1"/>
      <c r="AMD412" s="1"/>
      <c r="AME412" s="1"/>
      <c r="AMF412" s="1"/>
      <c r="AMG412" s="1"/>
      <c r="AMH412" s="1"/>
      <c r="AMI412" s="1"/>
      <c r="AMJ412" s="1"/>
      <c r="AMK412" s="1"/>
      <c r="AML412" s="1"/>
      <c r="AMM412" s="1"/>
      <c r="AMN412" s="1"/>
      <c r="AMO412" s="1"/>
      <c r="AMP412" s="1"/>
      <c r="AMQ412" s="1"/>
      <c r="AMR412" s="1"/>
      <c r="AMS412" s="1"/>
      <c r="AMT412" s="1"/>
      <c r="AMU412" s="1"/>
      <c r="AMV412" s="1"/>
      <c r="AMW412" s="1"/>
      <c r="AMX412" s="1"/>
      <c r="AMY412" s="1"/>
      <c r="AMZ412" s="1"/>
      <c r="ANA412" s="1"/>
      <c r="ANB412" s="1"/>
      <c r="ANC412" s="1"/>
      <c r="AND412" s="1"/>
      <c r="ANE412" s="1"/>
      <c r="ANF412" s="1"/>
      <c r="ANG412" s="1"/>
      <c r="ANH412" s="1"/>
      <c r="ANI412" s="1"/>
      <c r="ANJ412" s="1"/>
      <c r="ANK412" s="1"/>
      <c r="ANL412" s="1"/>
      <c r="ANM412" s="1"/>
      <c r="ANN412" s="1"/>
      <c r="ANO412" s="1"/>
      <c r="ANP412" s="1"/>
      <c r="ANQ412" s="1"/>
      <c r="ANR412" s="1"/>
      <c r="ANS412" s="1"/>
      <c r="ANT412" s="1"/>
      <c r="ANU412" s="1"/>
      <c r="ANV412" s="1"/>
      <c r="ANW412" s="1"/>
      <c r="ANX412" s="1"/>
      <c r="ANY412" s="1"/>
      <c r="ANZ412" s="1"/>
      <c r="AOA412" s="1"/>
      <c r="AOB412" s="1"/>
      <c r="AOC412" s="1"/>
      <c r="AOD412" s="1"/>
      <c r="AOE412" s="1"/>
      <c r="AOF412" s="1"/>
      <c r="AOG412" s="1"/>
      <c r="AOH412" s="1"/>
      <c r="AOI412" s="1"/>
      <c r="AOJ412" s="1"/>
      <c r="AOK412" s="1"/>
      <c r="AOL412" s="1"/>
      <c r="AOM412" s="1"/>
      <c r="AON412" s="1"/>
      <c r="AOO412" s="1"/>
      <c r="AOP412" s="1"/>
      <c r="AOQ412" s="1"/>
      <c r="AOR412" s="1"/>
      <c r="AOS412" s="1"/>
      <c r="AOT412" s="1"/>
      <c r="AOU412" s="1"/>
      <c r="AOV412" s="1"/>
      <c r="AOW412" s="1"/>
      <c r="AOX412" s="1"/>
      <c r="AOY412" s="1"/>
      <c r="AOZ412" s="1"/>
      <c r="APA412" s="1"/>
      <c r="APB412" s="1"/>
      <c r="APC412" s="1"/>
      <c r="APD412" s="1"/>
      <c r="APE412" s="1"/>
      <c r="APF412" s="1"/>
      <c r="APG412" s="1"/>
      <c r="APH412" s="1"/>
      <c r="API412" s="1"/>
      <c r="APJ412" s="1"/>
      <c r="APK412" s="1"/>
      <c r="APL412" s="1"/>
      <c r="APM412" s="1"/>
      <c r="APN412" s="1"/>
      <c r="APO412" s="1"/>
      <c r="APP412" s="1"/>
      <c r="APQ412" s="1"/>
      <c r="APR412" s="1"/>
      <c r="APS412" s="1"/>
      <c r="APT412" s="1"/>
      <c r="APU412" s="1"/>
      <c r="APV412" s="1"/>
      <c r="APW412" s="1"/>
      <c r="APX412" s="1"/>
      <c r="APY412" s="1"/>
      <c r="APZ412" s="1"/>
      <c r="AQA412" s="1"/>
      <c r="AQB412" s="1"/>
      <c r="AQC412" s="1"/>
      <c r="AQD412" s="1"/>
      <c r="AQE412" s="1"/>
      <c r="AQF412" s="1"/>
      <c r="AQG412" s="1"/>
      <c r="AQH412" s="1"/>
      <c r="AQI412" s="1"/>
      <c r="AQJ412" s="1"/>
      <c r="AQK412" s="1"/>
      <c r="AQL412" s="1"/>
      <c r="AQM412" s="1"/>
      <c r="AQN412" s="1"/>
      <c r="AQO412" s="1"/>
      <c r="AQP412" s="1"/>
      <c r="AQQ412" s="1"/>
      <c r="AQR412" s="1"/>
      <c r="AQS412" s="1"/>
      <c r="AQT412" s="1"/>
      <c r="AQU412" s="1"/>
      <c r="AQV412" s="1"/>
      <c r="AQW412" s="1"/>
      <c r="AQX412" s="1"/>
      <c r="AQY412" s="1"/>
      <c r="AQZ412" s="1"/>
      <c r="ARA412" s="1"/>
      <c r="ARB412" s="1"/>
      <c r="ARC412" s="1"/>
      <c r="ARD412" s="1"/>
      <c r="ARE412" s="1"/>
      <c r="ARF412" s="1"/>
      <c r="ARG412" s="1"/>
      <c r="ARH412" s="1"/>
      <c r="ARI412" s="1"/>
      <c r="ARJ412" s="1"/>
      <c r="ARK412" s="1"/>
      <c r="ARL412" s="1"/>
      <c r="ARM412" s="1"/>
      <c r="ARN412" s="1"/>
      <c r="ARO412" s="1"/>
      <c r="ARP412" s="1"/>
      <c r="ARQ412" s="1"/>
      <c r="ARR412" s="1"/>
      <c r="ARS412" s="1"/>
      <c r="ART412" s="1"/>
      <c r="ARU412" s="1"/>
      <c r="ARV412" s="1"/>
      <c r="ARW412" s="1"/>
      <c r="ARX412" s="1"/>
      <c r="ARY412" s="1"/>
      <c r="ARZ412" s="1"/>
      <c r="ASA412" s="1"/>
      <c r="ASB412" s="1"/>
      <c r="ASC412" s="1"/>
      <c r="ASD412" s="1"/>
      <c r="ASE412" s="1"/>
      <c r="ASF412" s="1"/>
      <c r="ASG412" s="1"/>
      <c r="ASH412" s="1"/>
      <c r="ASI412" s="1"/>
      <c r="ASJ412" s="1"/>
      <c r="ASK412" s="1"/>
      <c r="ASL412" s="1"/>
      <c r="ASM412" s="1"/>
      <c r="ASN412" s="1"/>
      <c r="ASO412" s="1"/>
      <c r="ASP412" s="1"/>
      <c r="ASQ412" s="1"/>
      <c r="ASR412" s="1"/>
      <c r="ASS412" s="1"/>
      <c r="AST412" s="1"/>
      <c r="ASU412" s="1"/>
      <c r="ASV412" s="1"/>
      <c r="ASW412" s="1"/>
      <c r="ASX412" s="1"/>
      <c r="ASY412" s="1"/>
      <c r="ASZ412" s="1"/>
      <c r="ATA412" s="1"/>
      <c r="ATB412" s="1"/>
      <c r="ATC412" s="1"/>
      <c r="ATD412" s="1"/>
      <c r="ATE412" s="1"/>
      <c r="ATF412" s="1"/>
      <c r="ATG412" s="1"/>
      <c r="ATH412" s="1"/>
      <c r="ATI412" s="1"/>
      <c r="ATJ412" s="1"/>
      <c r="ATK412" s="1"/>
      <c r="ATL412" s="1"/>
      <c r="ATM412" s="1"/>
      <c r="ATN412" s="1"/>
      <c r="ATO412" s="1"/>
      <c r="ATP412" s="1"/>
      <c r="ATQ412" s="1"/>
      <c r="ATR412" s="1"/>
      <c r="ATS412" s="1"/>
      <c r="ATT412" s="1"/>
      <c r="ATU412" s="1"/>
      <c r="ATV412" s="1"/>
      <c r="ATW412" s="1"/>
      <c r="ATX412" s="1"/>
      <c r="ATY412" s="1"/>
      <c r="ATZ412" s="1"/>
      <c r="AUA412" s="1"/>
      <c r="AUB412" s="1"/>
      <c r="AUC412" s="1"/>
      <c r="AUD412" s="1"/>
      <c r="AUE412" s="1"/>
      <c r="AUF412" s="1"/>
      <c r="AUG412" s="1"/>
      <c r="AUH412" s="1"/>
      <c r="AUI412" s="1"/>
      <c r="AUJ412" s="1"/>
      <c r="AUK412" s="1"/>
      <c r="AUL412" s="1"/>
      <c r="AUM412" s="1"/>
      <c r="AUN412" s="1"/>
      <c r="AUO412" s="1"/>
      <c r="AUP412" s="1"/>
      <c r="AUQ412" s="1"/>
      <c r="AUR412" s="1"/>
      <c r="AUS412" s="1"/>
      <c r="AUT412" s="1"/>
      <c r="AUU412" s="1"/>
      <c r="AUV412" s="1"/>
      <c r="AUW412" s="1"/>
      <c r="AUX412" s="1"/>
      <c r="AUY412" s="1"/>
      <c r="AUZ412" s="1"/>
      <c r="AVA412" s="1"/>
      <c r="AVB412" s="1"/>
      <c r="AVC412" s="1"/>
      <c r="AVD412" s="1"/>
      <c r="AVE412" s="1"/>
      <c r="AVF412" s="1"/>
      <c r="AVG412" s="1"/>
      <c r="AVH412" s="1"/>
      <c r="AVI412" s="1"/>
      <c r="AVJ412" s="1"/>
      <c r="AVK412" s="1"/>
      <c r="AVL412" s="1"/>
      <c r="AVM412" s="1"/>
      <c r="AVN412" s="1"/>
      <c r="AVO412" s="1"/>
      <c r="AVP412" s="1"/>
      <c r="AVQ412" s="1"/>
      <c r="AVR412" s="1"/>
      <c r="AVS412" s="1"/>
      <c r="AVT412" s="1"/>
      <c r="AVU412" s="1"/>
      <c r="AVV412" s="1"/>
      <c r="AVW412" s="1"/>
      <c r="AVX412" s="1"/>
      <c r="AVY412" s="1"/>
      <c r="AVZ412" s="1"/>
      <c r="AWA412" s="1"/>
      <c r="AWB412" s="1"/>
      <c r="AWC412" s="1"/>
      <c r="AWD412" s="1"/>
      <c r="AWE412" s="1"/>
      <c r="AWF412" s="1"/>
      <c r="AWG412" s="1"/>
      <c r="AWH412" s="1"/>
      <c r="AWI412" s="1"/>
      <c r="AWJ412" s="1"/>
      <c r="AWK412" s="1"/>
      <c r="AWL412" s="1"/>
      <c r="AWM412" s="1"/>
      <c r="AWN412" s="1"/>
      <c r="AWO412" s="1"/>
      <c r="AWP412" s="1"/>
      <c r="AWQ412" s="1"/>
      <c r="AWR412" s="1"/>
      <c r="AWS412" s="1"/>
      <c r="AWT412" s="1"/>
      <c r="AWU412" s="1"/>
      <c r="AWV412" s="1"/>
      <c r="AWW412" s="1"/>
      <c r="AWX412" s="1"/>
      <c r="AWY412" s="1"/>
      <c r="AWZ412" s="1"/>
      <c r="AXA412" s="1"/>
      <c r="AXB412" s="1"/>
      <c r="AXC412" s="1"/>
      <c r="AXD412" s="1"/>
      <c r="AXE412" s="1"/>
      <c r="AXF412" s="1"/>
      <c r="AXG412" s="1"/>
      <c r="AXH412" s="1"/>
      <c r="AXI412" s="1"/>
      <c r="AXJ412" s="1"/>
      <c r="AXK412" s="1"/>
      <c r="AXL412" s="1"/>
      <c r="AXM412" s="1"/>
      <c r="AXN412" s="1"/>
      <c r="AXO412" s="1"/>
      <c r="AXP412" s="1"/>
      <c r="AXQ412" s="1"/>
      <c r="AXR412" s="1"/>
      <c r="AXS412" s="1"/>
      <c r="AXT412" s="1"/>
      <c r="AXU412" s="1"/>
      <c r="AXV412" s="1"/>
      <c r="AXW412" s="1"/>
      <c r="AXX412" s="1"/>
      <c r="AXY412" s="1"/>
      <c r="AXZ412" s="1"/>
      <c r="AYA412" s="1"/>
      <c r="AYB412" s="1"/>
      <c r="AYC412" s="1"/>
      <c r="AYD412" s="1"/>
      <c r="AYE412" s="1"/>
      <c r="AYF412" s="1"/>
      <c r="AYG412" s="1"/>
      <c r="AYH412" s="1"/>
      <c r="AYI412" s="1"/>
      <c r="AYJ412" s="1"/>
      <c r="AYK412" s="1"/>
      <c r="AYL412" s="1"/>
      <c r="AYM412" s="1"/>
      <c r="AYN412" s="1"/>
      <c r="AYO412" s="1"/>
      <c r="AYP412" s="1"/>
      <c r="AYQ412" s="1"/>
      <c r="AYR412" s="1"/>
      <c r="AYS412" s="1"/>
      <c r="AYT412" s="1"/>
      <c r="AYU412" s="1"/>
      <c r="AYV412" s="1"/>
      <c r="AYW412" s="1"/>
      <c r="AYX412" s="1"/>
      <c r="AYY412" s="1"/>
      <c r="AYZ412" s="1"/>
      <c r="AZA412" s="1"/>
      <c r="AZB412" s="1"/>
      <c r="AZC412" s="1"/>
      <c r="AZD412" s="1"/>
      <c r="AZE412" s="1"/>
      <c r="AZF412" s="1"/>
      <c r="AZG412" s="1"/>
      <c r="AZH412" s="1"/>
      <c r="AZI412" s="1"/>
      <c r="AZJ412" s="1"/>
      <c r="AZK412" s="1"/>
      <c r="AZL412" s="1"/>
      <c r="AZM412" s="1"/>
      <c r="AZN412" s="1"/>
      <c r="AZO412" s="1"/>
      <c r="AZP412" s="1"/>
      <c r="AZQ412" s="1"/>
      <c r="AZR412" s="1"/>
      <c r="AZS412" s="1"/>
      <c r="AZT412" s="1"/>
      <c r="AZU412" s="1"/>
      <c r="AZV412" s="1"/>
      <c r="AZW412" s="1"/>
      <c r="AZX412" s="1"/>
      <c r="AZY412" s="1"/>
      <c r="AZZ412" s="1"/>
      <c r="BAA412" s="1"/>
      <c r="BAB412" s="1"/>
      <c r="BAC412" s="1"/>
      <c r="BAD412" s="1"/>
      <c r="BAE412" s="1"/>
      <c r="BAF412" s="1"/>
      <c r="BAG412" s="1"/>
      <c r="BAH412" s="1"/>
      <c r="BAI412" s="1"/>
      <c r="BAJ412" s="1"/>
      <c r="BAK412" s="1"/>
      <c r="BAL412" s="1"/>
      <c r="BAM412" s="1"/>
      <c r="BAN412" s="1"/>
      <c r="BAO412" s="1"/>
      <c r="BAP412" s="1"/>
      <c r="BAQ412" s="1"/>
      <c r="BAR412" s="1"/>
      <c r="BAS412" s="1"/>
      <c r="BAT412" s="1"/>
      <c r="BAU412" s="1"/>
      <c r="BAV412" s="1"/>
      <c r="BAW412" s="1"/>
      <c r="BAX412" s="1"/>
      <c r="BAY412" s="1"/>
      <c r="BAZ412" s="1"/>
      <c r="BBA412" s="1"/>
      <c r="BBB412" s="1"/>
      <c r="BBC412" s="1"/>
      <c r="BBD412" s="1"/>
      <c r="BBE412" s="1"/>
      <c r="BBF412" s="1"/>
      <c r="BBG412" s="1"/>
      <c r="BBH412" s="1"/>
      <c r="BBI412" s="1"/>
      <c r="BBJ412" s="1"/>
      <c r="BBK412" s="1"/>
      <c r="BBL412" s="1"/>
      <c r="BBM412" s="1"/>
      <c r="BBN412" s="1"/>
      <c r="BBO412" s="1"/>
      <c r="BBP412" s="1"/>
      <c r="BBQ412" s="1"/>
      <c r="BBR412" s="1"/>
      <c r="BBS412" s="1"/>
      <c r="BBT412" s="1"/>
      <c r="BBU412" s="1"/>
      <c r="BBV412" s="1"/>
      <c r="BBW412" s="1"/>
      <c r="BBX412" s="1"/>
      <c r="BBY412" s="1"/>
      <c r="BBZ412" s="1"/>
      <c r="BCA412" s="1"/>
      <c r="BCB412" s="1"/>
      <c r="BCC412" s="1"/>
      <c r="BCD412" s="1"/>
      <c r="BCE412" s="1"/>
      <c r="BCF412" s="1"/>
      <c r="BCG412" s="1"/>
      <c r="BCH412" s="1"/>
      <c r="BCI412" s="1"/>
      <c r="BCJ412" s="1"/>
      <c r="BCK412" s="1"/>
      <c r="BCL412" s="1"/>
      <c r="BCM412" s="1"/>
      <c r="BCN412" s="1"/>
      <c r="BCO412" s="1"/>
      <c r="BCP412" s="1"/>
      <c r="BCQ412" s="1"/>
      <c r="BCR412" s="1"/>
      <c r="BCS412" s="1"/>
      <c r="BCT412" s="1"/>
      <c r="BCU412" s="1"/>
      <c r="BCV412" s="1"/>
      <c r="BCW412" s="1"/>
      <c r="BCX412" s="1"/>
      <c r="BCY412" s="1"/>
      <c r="BCZ412" s="1"/>
      <c r="BDA412" s="1"/>
      <c r="BDB412" s="1"/>
      <c r="BDC412" s="1"/>
      <c r="BDD412" s="1"/>
      <c r="BDE412" s="1"/>
      <c r="BDF412" s="1"/>
      <c r="BDG412" s="1"/>
      <c r="BDH412" s="1"/>
      <c r="BDI412" s="1"/>
      <c r="BDJ412" s="1"/>
      <c r="BDK412" s="1"/>
      <c r="BDL412" s="1"/>
    </row>
    <row r="413" spans="1:1468" s="10" customFormat="1" x14ac:dyDescent="0.2">
      <c r="B413" s="10" t="s">
        <v>446</v>
      </c>
      <c r="C413" s="10">
        <v>4000</v>
      </c>
      <c r="E413" s="2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  <c r="KC413" s="1"/>
      <c r="KD413" s="1"/>
      <c r="KE413" s="1"/>
      <c r="KF413" s="1"/>
      <c r="KG413" s="1"/>
      <c r="KH413" s="1"/>
      <c r="KI413" s="1"/>
      <c r="KJ413" s="1"/>
      <c r="KK413" s="1"/>
      <c r="KL413" s="1"/>
      <c r="KM413" s="1"/>
      <c r="KN413" s="1"/>
      <c r="KO413" s="1"/>
      <c r="KP413" s="1"/>
      <c r="KQ413" s="1"/>
      <c r="KR413" s="1"/>
      <c r="KS413" s="1"/>
      <c r="KT413" s="1"/>
      <c r="KU413" s="1"/>
      <c r="KV413" s="1"/>
      <c r="KW413" s="1"/>
      <c r="KX413" s="1"/>
      <c r="KY413" s="1"/>
      <c r="KZ413" s="1"/>
      <c r="LA413" s="1"/>
      <c r="LB413" s="1"/>
      <c r="LC413" s="1"/>
      <c r="LD413" s="1"/>
      <c r="LE413" s="1"/>
      <c r="LF413" s="1"/>
      <c r="LG413" s="1"/>
      <c r="LH413" s="1"/>
      <c r="LI413" s="1"/>
      <c r="LJ413" s="1"/>
      <c r="LK413" s="1"/>
      <c r="LL413" s="1"/>
      <c r="LM413" s="1"/>
      <c r="LN413" s="1"/>
      <c r="LO413" s="1"/>
      <c r="LP413" s="1"/>
      <c r="LQ413" s="1"/>
      <c r="LR413" s="1"/>
      <c r="LS413" s="1"/>
      <c r="LT413" s="1"/>
      <c r="LU413" s="1"/>
      <c r="LV413" s="1"/>
      <c r="LW413" s="1"/>
      <c r="LX413" s="1"/>
      <c r="LY413" s="1"/>
      <c r="LZ413" s="1"/>
      <c r="MA413" s="1"/>
      <c r="MB413" s="1"/>
      <c r="MC413" s="1"/>
      <c r="MD413" s="1"/>
      <c r="ME413" s="1"/>
      <c r="MF413" s="1"/>
      <c r="MG413" s="1"/>
      <c r="MH413" s="1"/>
      <c r="MI413" s="1"/>
      <c r="MJ413" s="1"/>
      <c r="MK413" s="1"/>
      <c r="ML413" s="1"/>
      <c r="MM413" s="1"/>
      <c r="MN413" s="1"/>
      <c r="MO413" s="1"/>
      <c r="MP413" s="1"/>
      <c r="MQ413" s="1"/>
      <c r="MR413" s="1"/>
      <c r="MS413" s="1"/>
      <c r="MT413" s="1"/>
      <c r="MU413" s="1"/>
      <c r="MV413" s="1"/>
      <c r="MW413" s="1"/>
      <c r="MX413" s="1"/>
      <c r="MY413" s="1"/>
      <c r="MZ413" s="1"/>
      <c r="NA413" s="1"/>
      <c r="NB413" s="1"/>
      <c r="NC413" s="1"/>
      <c r="ND413" s="1"/>
      <c r="NE413" s="1"/>
      <c r="NF413" s="1"/>
      <c r="NG413" s="1"/>
      <c r="NH413" s="1"/>
      <c r="NI413" s="1"/>
      <c r="NJ413" s="1"/>
      <c r="NK413" s="1"/>
      <c r="NL413" s="1"/>
      <c r="NM413" s="1"/>
      <c r="NN413" s="1"/>
      <c r="NO413" s="1"/>
      <c r="NP413" s="1"/>
      <c r="NQ413" s="1"/>
      <c r="NR413" s="1"/>
      <c r="NS413" s="1"/>
      <c r="NT413" s="1"/>
      <c r="NU413" s="1"/>
      <c r="NV413" s="1"/>
      <c r="NW413" s="1"/>
      <c r="NX413" s="1"/>
      <c r="NY413" s="1"/>
      <c r="NZ413" s="1"/>
      <c r="OA413" s="1"/>
      <c r="OB413" s="1"/>
      <c r="OC413" s="1"/>
      <c r="OD413" s="1"/>
      <c r="OE413" s="1"/>
      <c r="OF413" s="1"/>
      <c r="OG413" s="1"/>
      <c r="OH413" s="1"/>
      <c r="OI413" s="1"/>
      <c r="OJ413" s="1"/>
      <c r="OK413" s="1"/>
      <c r="OL413" s="1"/>
      <c r="OM413" s="1"/>
      <c r="ON413" s="1"/>
      <c r="OO413" s="1"/>
      <c r="OP413" s="1"/>
      <c r="OQ413" s="1"/>
      <c r="OR413" s="1"/>
      <c r="OS413" s="1"/>
      <c r="OT413" s="1"/>
      <c r="OU413" s="1"/>
      <c r="OV413" s="1"/>
      <c r="OW413" s="1"/>
      <c r="OX413" s="1"/>
      <c r="OY413" s="1"/>
      <c r="OZ413" s="1"/>
      <c r="PA413" s="1"/>
      <c r="PB413" s="1"/>
      <c r="PC413" s="1"/>
      <c r="PD413" s="1"/>
      <c r="PE413" s="1"/>
      <c r="PF413" s="1"/>
      <c r="PG413" s="1"/>
      <c r="PH413" s="1"/>
      <c r="PI413" s="1"/>
      <c r="PJ413" s="1"/>
      <c r="PK413" s="1"/>
      <c r="PL413" s="1"/>
      <c r="PM413" s="1"/>
      <c r="PN413" s="1"/>
      <c r="PO413" s="1"/>
      <c r="PP413" s="1"/>
      <c r="PQ413" s="1"/>
      <c r="PR413" s="1"/>
      <c r="PS413" s="1"/>
      <c r="PT413" s="1"/>
      <c r="PU413" s="1"/>
      <c r="PV413" s="1"/>
      <c r="PW413" s="1"/>
      <c r="PX413" s="1"/>
      <c r="PY413" s="1"/>
      <c r="PZ413" s="1"/>
      <c r="QA413" s="1"/>
      <c r="QB413" s="1"/>
      <c r="QC413" s="1"/>
      <c r="QD413" s="1"/>
      <c r="QE413" s="1"/>
      <c r="QF413" s="1"/>
      <c r="QG413" s="1"/>
      <c r="QH413" s="1"/>
      <c r="QI413" s="1"/>
      <c r="QJ413" s="1"/>
      <c r="QK413" s="1"/>
      <c r="QL413" s="1"/>
      <c r="QM413" s="1"/>
      <c r="QN413" s="1"/>
      <c r="QO413" s="1"/>
      <c r="QP413" s="1"/>
      <c r="QQ413" s="1"/>
      <c r="QR413" s="1"/>
      <c r="QS413" s="1"/>
      <c r="QT413" s="1"/>
      <c r="QU413" s="1"/>
      <c r="QV413" s="1"/>
      <c r="QW413" s="1"/>
      <c r="QX413" s="1"/>
      <c r="QY413" s="1"/>
      <c r="QZ413" s="1"/>
      <c r="RA413" s="1"/>
      <c r="RB413" s="1"/>
      <c r="RC413" s="1"/>
      <c r="RD413" s="1"/>
      <c r="RE413" s="1"/>
      <c r="RF413" s="1"/>
      <c r="RG413" s="1"/>
      <c r="RH413" s="1"/>
      <c r="RI413" s="1"/>
      <c r="RJ413" s="1"/>
      <c r="RK413" s="1"/>
      <c r="RL413" s="1"/>
      <c r="RM413" s="1"/>
      <c r="RN413" s="1"/>
      <c r="RO413" s="1"/>
      <c r="RP413" s="1"/>
      <c r="RQ413" s="1"/>
      <c r="RR413" s="1"/>
      <c r="RS413" s="1"/>
      <c r="RT413" s="1"/>
      <c r="RU413" s="1"/>
      <c r="RV413" s="1"/>
      <c r="RW413" s="1"/>
      <c r="RX413" s="1"/>
      <c r="RY413" s="1"/>
      <c r="RZ413" s="1"/>
      <c r="SA413" s="1"/>
      <c r="SB413" s="1"/>
      <c r="SC413" s="1"/>
      <c r="SD413" s="1"/>
      <c r="SE413" s="1"/>
      <c r="SF413" s="1"/>
      <c r="SG413" s="1"/>
      <c r="SH413" s="1"/>
      <c r="SI413" s="1"/>
      <c r="SJ413" s="1"/>
      <c r="SK413" s="1"/>
      <c r="SL413" s="1"/>
      <c r="SM413" s="1"/>
      <c r="SN413" s="1"/>
      <c r="SO413" s="1"/>
      <c r="SP413" s="1"/>
      <c r="SQ413" s="1"/>
      <c r="SR413" s="1"/>
      <c r="SS413" s="1"/>
      <c r="ST413" s="1"/>
      <c r="SU413" s="1"/>
      <c r="SV413" s="1"/>
      <c r="SW413" s="1"/>
      <c r="SX413" s="1"/>
      <c r="SY413" s="1"/>
      <c r="SZ413" s="1"/>
      <c r="TA413" s="1"/>
      <c r="TB413" s="1"/>
      <c r="TC413" s="1"/>
      <c r="TD413" s="1"/>
      <c r="TE413" s="1"/>
      <c r="TF413" s="1"/>
      <c r="TG413" s="1"/>
      <c r="TH413" s="1"/>
      <c r="TI413" s="1"/>
      <c r="TJ413" s="1"/>
      <c r="TK413" s="1"/>
      <c r="TL413" s="1"/>
      <c r="TM413" s="1"/>
      <c r="TN413" s="1"/>
      <c r="TO413" s="1"/>
      <c r="TP413" s="1"/>
      <c r="TQ413" s="1"/>
      <c r="TR413" s="1"/>
      <c r="TS413" s="1"/>
      <c r="TT413" s="1"/>
      <c r="TU413" s="1"/>
      <c r="TV413" s="1"/>
      <c r="TW413" s="1"/>
      <c r="TX413" s="1"/>
      <c r="TY413" s="1"/>
      <c r="TZ413" s="1"/>
      <c r="UA413" s="1"/>
      <c r="UB413" s="1"/>
      <c r="UC413" s="1"/>
      <c r="UD413" s="1"/>
      <c r="UE413" s="1"/>
      <c r="UF413" s="1"/>
      <c r="UG413" s="1"/>
      <c r="UH413" s="1"/>
      <c r="UI413" s="1"/>
      <c r="UJ413" s="1"/>
      <c r="UK413" s="1"/>
      <c r="UL413" s="1"/>
      <c r="UM413" s="1"/>
      <c r="UN413" s="1"/>
      <c r="UO413" s="1"/>
      <c r="UP413" s="1"/>
      <c r="UQ413" s="1"/>
      <c r="UR413" s="1"/>
      <c r="US413" s="1"/>
      <c r="UT413" s="1"/>
      <c r="UU413" s="1"/>
      <c r="UV413" s="1"/>
      <c r="UW413" s="1"/>
      <c r="UX413" s="1"/>
      <c r="UY413" s="1"/>
      <c r="UZ413" s="1"/>
      <c r="VA413" s="1"/>
      <c r="VB413" s="1"/>
      <c r="VC413" s="1"/>
      <c r="VD413" s="1"/>
      <c r="VE413" s="1"/>
      <c r="VF413" s="1"/>
      <c r="VG413" s="1"/>
      <c r="VH413" s="1"/>
      <c r="VI413" s="1"/>
      <c r="VJ413" s="1"/>
      <c r="VK413" s="1"/>
      <c r="VL413" s="1"/>
      <c r="VM413" s="1"/>
      <c r="VN413" s="1"/>
      <c r="VO413" s="1"/>
      <c r="VP413" s="1"/>
      <c r="VQ413" s="1"/>
      <c r="VR413" s="1"/>
      <c r="VS413" s="1"/>
      <c r="VT413" s="1"/>
      <c r="VU413" s="1"/>
      <c r="VV413" s="1"/>
      <c r="VW413" s="1"/>
      <c r="VX413" s="1"/>
      <c r="VY413" s="1"/>
      <c r="VZ413" s="1"/>
      <c r="WA413" s="1"/>
      <c r="WB413" s="1"/>
      <c r="WC413" s="1"/>
      <c r="WD413" s="1"/>
      <c r="WE413" s="1"/>
      <c r="WF413" s="1"/>
      <c r="WG413" s="1"/>
      <c r="WH413" s="1"/>
      <c r="WI413" s="1"/>
      <c r="WJ413" s="1"/>
      <c r="WK413" s="1"/>
      <c r="WL413" s="1"/>
      <c r="WM413" s="1"/>
      <c r="WN413" s="1"/>
      <c r="WO413" s="1"/>
      <c r="WP413" s="1"/>
      <c r="WQ413" s="1"/>
      <c r="WR413" s="1"/>
      <c r="WS413" s="1"/>
      <c r="WT413" s="1"/>
      <c r="WU413" s="1"/>
      <c r="WV413" s="1"/>
      <c r="WW413" s="1"/>
      <c r="WX413" s="1"/>
      <c r="WY413" s="1"/>
      <c r="WZ413" s="1"/>
      <c r="XA413" s="1"/>
      <c r="XB413" s="1"/>
      <c r="XC413" s="1"/>
      <c r="XD413" s="1"/>
      <c r="XE413" s="1"/>
      <c r="XF413" s="1"/>
      <c r="XG413" s="1"/>
      <c r="XH413" s="1"/>
      <c r="XI413" s="1"/>
      <c r="XJ413" s="1"/>
      <c r="XK413" s="1"/>
      <c r="XL413" s="1"/>
      <c r="XM413" s="1"/>
      <c r="XN413" s="1"/>
      <c r="XO413" s="1"/>
      <c r="XP413" s="1"/>
      <c r="XQ413" s="1"/>
      <c r="XR413" s="1"/>
      <c r="XS413" s="1"/>
      <c r="XT413" s="1"/>
      <c r="XU413" s="1"/>
      <c r="XV413" s="1"/>
      <c r="XW413" s="1"/>
      <c r="XX413" s="1"/>
      <c r="XY413" s="1"/>
      <c r="XZ413" s="1"/>
      <c r="YA413" s="1"/>
      <c r="YB413" s="1"/>
      <c r="YC413" s="1"/>
      <c r="YD413" s="1"/>
      <c r="YE413" s="1"/>
      <c r="YF413" s="1"/>
      <c r="YG413" s="1"/>
      <c r="YH413" s="1"/>
      <c r="YI413" s="1"/>
      <c r="YJ413" s="1"/>
      <c r="YK413" s="1"/>
      <c r="YL413" s="1"/>
      <c r="YM413" s="1"/>
      <c r="YN413" s="1"/>
      <c r="YO413" s="1"/>
      <c r="YP413" s="1"/>
      <c r="YQ413" s="1"/>
      <c r="YR413" s="1"/>
      <c r="YS413" s="1"/>
      <c r="YT413" s="1"/>
      <c r="YU413" s="1"/>
      <c r="YV413" s="1"/>
      <c r="YW413" s="1"/>
      <c r="YX413" s="1"/>
      <c r="YY413" s="1"/>
      <c r="YZ413" s="1"/>
      <c r="ZA413" s="1"/>
      <c r="ZB413" s="1"/>
      <c r="ZC413" s="1"/>
      <c r="ZD413" s="1"/>
      <c r="ZE413" s="1"/>
      <c r="ZF413" s="1"/>
      <c r="ZG413" s="1"/>
      <c r="ZH413" s="1"/>
      <c r="ZI413" s="1"/>
      <c r="ZJ413" s="1"/>
      <c r="ZK413" s="1"/>
      <c r="ZL413" s="1"/>
      <c r="ZM413" s="1"/>
      <c r="ZN413" s="1"/>
      <c r="ZO413" s="1"/>
      <c r="ZP413" s="1"/>
      <c r="ZQ413" s="1"/>
      <c r="ZR413" s="1"/>
      <c r="ZS413" s="1"/>
      <c r="ZT413" s="1"/>
      <c r="ZU413" s="1"/>
      <c r="ZV413" s="1"/>
      <c r="ZW413" s="1"/>
      <c r="ZX413" s="1"/>
      <c r="ZY413" s="1"/>
      <c r="ZZ413" s="1"/>
      <c r="AAA413" s="1"/>
      <c r="AAB413" s="1"/>
      <c r="AAC413" s="1"/>
      <c r="AAD413" s="1"/>
      <c r="AAE413" s="1"/>
      <c r="AAF413" s="1"/>
      <c r="AAG413" s="1"/>
      <c r="AAH413" s="1"/>
      <c r="AAI413" s="1"/>
      <c r="AAJ413" s="1"/>
      <c r="AAK413" s="1"/>
      <c r="AAL413" s="1"/>
      <c r="AAM413" s="1"/>
      <c r="AAN413" s="1"/>
      <c r="AAO413" s="1"/>
      <c r="AAP413" s="1"/>
      <c r="AAQ413" s="1"/>
      <c r="AAR413" s="1"/>
      <c r="AAS413" s="1"/>
      <c r="AAT413" s="1"/>
      <c r="AAU413" s="1"/>
      <c r="AAV413" s="1"/>
      <c r="AAW413" s="1"/>
      <c r="AAX413" s="1"/>
      <c r="AAY413" s="1"/>
      <c r="AAZ413" s="1"/>
      <c r="ABA413" s="1"/>
      <c r="ABB413" s="1"/>
      <c r="ABC413" s="1"/>
      <c r="ABD413" s="1"/>
      <c r="ABE413" s="1"/>
      <c r="ABF413" s="1"/>
      <c r="ABG413" s="1"/>
      <c r="ABH413" s="1"/>
      <c r="ABI413" s="1"/>
      <c r="ABJ413" s="1"/>
      <c r="ABK413" s="1"/>
      <c r="ABL413" s="1"/>
      <c r="ABM413" s="1"/>
      <c r="ABN413" s="1"/>
      <c r="ABO413" s="1"/>
      <c r="ABP413" s="1"/>
      <c r="ABQ413" s="1"/>
      <c r="ABR413" s="1"/>
      <c r="ABS413" s="1"/>
      <c r="ABT413" s="1"/>
      <c r="ABU413" s="1"/>
      <c r="ABV413" s="1"/>
      <c r="ABW413" s="1"/>
      <c r="ABX413" s="1"/>
      <c r="ABY413" s="1"/>
      <c r="ABZ413" s="1"/>
      <c r="ACA413" s="1"/>
      <c r="ACB413" s="1"/>
      <c r="ACC413" s="1"/>
      <c r="ACD413" s="1"/>
      <c r="ACE413" s="1"/>
      <c r="ACF413" s="1"/>
      <c r="ACG413" s="1"/>
      <c r="ACH413" s="1"/>
      <c r="ACI413" s="1"/>
      <c r="ACJ413" s="1"/>
      <c r="ACK413" s="1"/>
      <c r="ACL413" s="1"/>
      <c r="ACM413" s="1"/>
      <c r="ACN413" s="1"/>
      <c r="ACO413" s="1"/>
      <c r="ACP413" s="1"/>
      <c r="ACQ413" s="1"/>
      <c r="ACR413" s="1"/>
      <c r="ACS413" s="1"/>
      <c r="ACT413" s="1"/>
      <c r="ACU413" s="1"/>
      <c r="ACV413" s="1"/>
      <c r="ACW413" s="1"/>
      <c r="ACX413" s="1"/>
      <c r="ACY413" s="1"/>
      <c r="ACZ413" s="1"/>
      <c r="ADA413" s="1"/>
      <c r="ADB413" s="1"/>
      <c r="ADC413" s="1"/>
      <c r="ADD413" s="1"/>
      <c r="ADE413" s="1"/>
      <c r="ADF413" s="1"/>
      <c r="ADG413" s="1"/>
      <c r="ADH413" s="1"/>
      <c r="ADI413" s="1"/>
      <c r="ADJ413" s="1"/>
      <c r="ADK413" s="1"/>
      <c r="ADL413" s="1"/>
      <c r="ADM413" s="1"/>
      <c r="ADN413" s="1"/>
      <c r="ADO413" s="1"/>
      <c r="ADP413" s="1"/>
      <c r="ADQ413" s="1"/>
      <c r="ADR413" s="1"/>
      <c r="ADS413" s="1"/>
      <c r="ADT413" s="1"/>
      <c r="ADU413" s="1"/>
      <c r="ADV413" s="1"/>
      <c r="ADW413" s="1"/>
      <c r="ADX413" s="1"/>
      <c r="ADY413" s="1"/>
      <c r="ADZ413" s="1"/>
      <c r="AEA413" s="1"/>
      <c r="AEB413" s="1"/>
      <c r="AEC413" s="1"/>
      <c r="AED413" s="1"/>
      <c r="AEE413" s="1"/>
      <c r="AEF413" s="1"/>
      <c r="AEG413" s="1"/>
      <c r="AEH413" s="1"/>
      <c r="AEI413" s="1"/>
      <c r="AEJ413" s="1"/>
      <c r="AEK413" s="1"/>
      <c r="AEL413" s="1"/>
      <c r="AEM413" s="1"/>
      <c r="AEN413" s="1"/>
      <c r="AEO413" s="1"/>
      <c r="AEP413" s="1"/>
      <c r="AEQ413" s="1"/>
      <c r="AER413" s="1"/>
      <c r="AES413" s="1"/>
      <c r="AET413" s="1"/>
      <c r="AEU413" s="1"/>
      <c r="AEV413" s="1"/>
      <c r="AEW413" s="1"/>
      <c r="AEX413" s="1"/>
      <c r="AEY413" s="1"/>
      <c r="AEZ413" s="1"/>
      <c r="AFA413" s="1"/>
      <c r="AFB413" s="1"/>
      <c r="AFC413" s="1"/>
      <c r="AFD413" s="1"/>
      <c r="AFE413" s="1"/>
      <c r="AFF413" s="1"/>
      <c r="AFG413" s="1"/>
      <c r="AFH413" s="1"/>
      <c r="AFI413" s="1"/>
      <c r="AFJ413" s="1"/>
      <c r="AFK413" s="1"/>
      <c r="AFL413" s="1"/>
      <c r="AFM413" s="1"/>
      <c r="AFN413" s="1"/>
      <c r="AFO413" s="1"/>
      <c r="AFP413" s="1"/>
      <c r="AFQ413" s="1"/>
      <c r="AFR413" s="1"/>
      <c r="AFS413" s="1"/>
      <c r="AFT413" s="1"/>
      <c r="AFU413" s="1"/>
      <c r="AFV413" s="1"/>
      <c r="AFW413" s="1"/>
      <c r="AFX413" s="1"/>
      <c r="AFY413" s="1"/>
      <c r="AFZ413" s="1"/>
      <c r="AGA413" s="1"/>
      <c r="AGB413" s="1"/>
      <c r="AGC413" s="1"/>
      <c r="AGD413" s="1"/>
      <c r="AGE413" s="1"/>
      <c r="AGF413" s="1"/>
      <c r="AGG413" s="1"/>
      <c r="AGH413" s="1"/>
      <c r="AGI413" s="1"/>
      <c r="AGJ413" s="1"/>
      <c r="AGK413" s="1"/>
      <c r="AGL413" s="1"/>
      <c r="AGM413" s="1"/>
      <c r="AGN413" s="1"/>
      <c r="AGO413" s="1"/>
      <c r="AGP413" s="1"/>
      <c r="AGQ413" s="1"/>
      <c r="AGR413" s="1"/>
      <c r="AGS413" s="1"/>
      <c r="AGT413" s="1"/>
      <c r="AGU413" s="1"/>
      <c r="AGV413" s="1"/>
      <c r="AGW413" s="1"/>
      <c r="AGX413" s="1"/>
      <c r="AGY413" s="1"/>
      <c r="AGZ413" s="1"/>
      <c r="AHA413" s="1"/>
      <c r="AHB413" s="1"/>
      <c r="AHC413" s="1"/>
      <c r="AHD413" s="1"/>
      <c r="AHE413" s="1"/>
      <c r="AHF413" s="1"/>
      <c r="AHG413" s="1"/>
      <c r="AHH413" s="1"/>
      <c r="AHI413" s="1"/>
      <c r="AHJ413" s="1"/>
      <c r="AHK413" s="1"/>
      <c r="AHL413" s="1"/>
      <c r="AHM413" s="1"/>
      <c r="AHN413" s="1"/>
      <c r="AHO413" s="1"/>
      <c r="AHP413" s="1"/>
      <c r="AHQ413" s="1"/>
      <c r="AHR413" s="1"/>
      <c r="AHS413" s="1"/>
      <c r="AHT413" s="1"/>
      <c r="AHU413" s="1"/>
      <c r="AHV413" s="1"/>
      <c r="AHW413" s="1"/>
      <c r="AHX413" s="1"/>
      <c r="AHY413" s="1"/>
      <c r="AHZ413" s="1"/>
      <c r="AIA413" s="1"/>
      <c r="AIB413" s="1"/>
      <c r="AIC413" s="1"/>
      <c r="AID413" s="1"/>
      <c r="AIE413" s="1"/>
      <c r="AIF413" s="1"/>
      <c r="AIG413" s="1"/>
      <c r="AIH413" s="1"/>
      <c r="AII413" s="1"/>
      <c r="AIJ413" s="1"/>
      <c r="AIK413" s="1"/>
      <c r="AIL413" s="1"/>
      <c r="AIM413" s="1"/>
      <c r="AIN413" s="1"/>
      <c r="AIO413" s="1"/>
      <c r="AIP413" s="1"/>
      <c r="AIQ413" s="1"/>
      <c r="AIR413" s="1"/>
      <c r="AIS413" s="1"/>
      <c r="AIT413" s="1"/>
      <c r="AIU413" s="1"/>
      <c r="AIV413" s="1"/>
      <c r="AIW413" s="1"/>
      <c r="AIX413" s="1"/>
      <c r="AIY413" s="1"/>
      <c r="AIZ413" s="1"/>
      <c r="AJA413" s="1"/>
      <c r="AJB413" s="1"/>
      <c r="AJC413" s="1"/>
      <c r="AJD413" s="1"/>
      <c r="AJE413" s="1"/>
      <c r="AJF413" s="1"/>
      <c r="AJG413" s="1"/>
      <c r="AJH413" s="1"/>
      <c r="AJI413" s="1"/>
      <c r="AJJ413" s="1"/>
      <c r="AJK413" s="1"/>
      <c r="AJL413" s="1"/>
      <c r="AJM413" s="1"/>
      <c r="AJN413" s="1"/>
      <c r="AJO413" s="1"/>
      <c r="AJP413" s="1"/>
      <c r="AJQ413" s="1"/>
      <c r="AJR413" s="1"/>
      <c r="AJS413" s="1"/>
      <c r="AJT413" s="1"/>
      <c r="AJU413" s="1"/>
      <c r="AJV413" s="1"/>
      <c r="AJW413" s="1"/>
      <c r="AJX413" s="1"/>
      <c r="AJY413" s="1"/>
      <c r="AJZ413" s="1"/>
      <c r="AKA413" s="1"/>
      <c r="AKB413" s="1"/>
      <c r="AKC413" s="1"/>
      <c r="AKD413" s="1"/>
      <c r="AKE413" s="1"/>
      <c r="AKF413" s="1"/>
      <c r="AKG413" s="1"/>
      <c r="AKH413" s="1"/>
      <c r="AKI413" s="1"/>
      <c r="AKJ413" s="1"/>
      <c r="AKK413" s="1"/>
      <c r="AKL413" s="1"/>
      <c r="AKM413" s="1"/>
      <c r="AKN413" s="1"/>
      <c r="AKO413" s="1"/>
      <c r="AKP413" s="1"/>
      <c r="AKQ413" s="1"/>
      <c r="AKR413" s="1"/>
      <c r="AKS413" s="1"/>
      <c r="AKT413" s="1"/>
      <c r="AKU413" s="1"/>
      <c r="AKV413" s="1"/>
      <c r="AKW413" s="1"/>
      <c r="AKX413" s="1"/>
      <c r="AKY413" s="1"/>
      <c r="AKZ413" s="1"/>
      <c r="ALA413" s="1"/>
      <c r="ALB413" s="1"/>
      <c r="ALC413" s="1"/>
      <c r="ALD413" s="1"/>
      <c r="ALE413" s="1"/>
      <c r="ALF413" s="1"/>
      <c r="ALG413" s="1"/>
      <c r="ALH413" s="1"/>
      <c r="ALI413" s="1"/>
      <c r="ALJ413" s="1"/>
      <c r="ALK413" s="1"/>
      <c r="ALL413" s="1"/>
      <c r="ALM413" s="1"/>
      <c r="ALN413" s="1"/>
      <c r="ALO413" s="1"/>
      <c r="ALP413" s="1"/>
      <c r="ALQ413" s="1"/>
      <c r="ALR413" s="1"/>
      <c r="ALS413" s="1"/>
      <c r="ALT413" s="1"/>
      <c r="ALU413" s="1"/>
      <c r="ALV413" s="1"/>
      <c r="ALW413" s="1"/>
      <c r="ALX413" s="1"/>
      <c r="ALY413" s="1"/>
      <c r="ALZ413" s="1"/>
      <c r="AMA413" s="1"/>
      <c r="AMB413" s="1"/>
      <c r="AMC413" s="1"/>
      <c r="AMD413" s="1"/>
      <c r="AME413" s="1"/>
      <c r="AMF413" s="1"/>
      <c r="AMG413" s="1"/>
      <c r="AMH413" s="1"/>
      <c r="AMI413" s="1"/>
      <c r="AMJ413" s="1"/>
      <c r="AMK413" s="1"/>
      <c r="AML413" s="1"/>
      <c r="AMM413" s="1"/>
      <c r="AMN413" s="1"/>
      <c r="AMO413" s="1"/>
      <c r="AMP413" s="1"/>
      <c r="AMQ413" s="1"/>
      <c r="AMR413" s="1"/>
      <c r="AMS413" s="1"/>
      <c r="AMT413" s="1"/>
      <c r="AMU413" s="1"/>
      <c r="AMV413" s="1"/>
      <c r="AMW413" s="1"/>
      <c r="AMX413" s="1"/>
      <c r="AMY413" s="1"/>
      <c r="AMZ413" s="1"/>
      <c r="ANA413" s="1"/>
      <c r="ANB413" s="1"/>
      <c r="ANC413" s="1"/>
      <c r="AND413" s="1"/>
      <c r="ANE413" s="1"/>
      <c r="ANF413" s="1"/>
      <c r="ANG413" s="1"/>
      <c r="ANH413" s="1"/>
      <c r="ANI413" s="1"/>
      <c r="ANJ413" s="1"/>
      <c r="ANK413" s="1"/>
      <c r="ANL413" s="1"/>
      <c r="ANM413" s="1"/>
      <c r="ANN413" s="1"/>
      <c r="ANO413" s="1"/>
      <c r="ANP413" s="1"/>
      <c r="ANQ413" s="1"/>
      <c r="ANR413" s="1"/>
      <c r="ANS413" s="1"/>
      <c r="ANT413" s="1"/>
      <c r="ANU413" s="1"/>
      <c r="ANV413" s="1"/>
      <c r="ANW413" s="1"/>
      <c r="ANX413" s="1"/>
      <c r="ANY413" s="1"/>
      <c r="ANZ413" s="1"/>
      <c r="AOA413" s="1"/>
      <c r="AOB413" s="1"/>
      <c r="AOC413" s="1"/>
      <c r="AOD413" s="1"/>
      <c r="AOE413" s="1"/>
      <c r="AOF413" s="1"/>
      <c r="AOG413" s="1"/>
      <c r="AOH413" s="1"/>
      <c r="AOI413" s="1"/>
      <c r="AOJ413" s="1"/>
      <c r="AOK413" s="1"/>
      <c r="AOL413" s="1"/>
      <c r="AOM413" s="1"/>
      <c r="AON413" s="1"/>
      <c r="AOO413" s="1"/>
      <c r="AOP413" s="1"/>
      <c r="AOQ413" s="1"/>
      <c r="AOR413" s="1"/>
      <c r="AOS413" s="1"/>
      <c r="AOT413" s="1"/>
      <c r="AOU413" s="1"/>
      <c r="AOV413" s="1"/>
      <c r="AOW413" s="1"/>
      <c r="AOX413" s="1"/>
      <c r="AOY413" s="1"/>
      <c r="AOZ413" s="1"/>
      <c r="APA413" s="1"/>
      <c r="APB413" s="1"/>
      <c r="APC413" s="1"/>
      <c r="APD413" s="1"/>
      <c r="APE413" s="1"/>
      <c r="APF413" s="1"/>
      <c r="APG413" s="1"/>
      <c r="APH413" s="1"/>
      <c r="API413" s="1"/>
      <c r="APJ413" s="1"/>
      <c r="APK413" s="1"/>
      <c r="APL413" s="1"/>
      <c r="APM413" s="1"/>
      <c r="APN413" s="1"/>
      <c r="APO413" s="1"/>
      <c r="APP413" s="1"/>
      <c r="APQ413" s="1"/>
      <c r="APR413" s="1"/>
      <c r="APS413" s="1"/>
      <c r="APT413" s="1"/>
      <c r="APU413" s="1"/>
      <c r="APV413" s="1"/>
      <c r="APW413" s="1"/>
      <c r="APX413" s="1"/>
      <c r="APY413" s="1"/>
      <c r="APZ413" s="1"/>
      <c r="AQA413" s="1"/>
      <c r="AQB413" s="1"/>
      <c r="AQC413" s="1"/>
      <c r="AQD413" s="1"/>
      <c r="AQE413" s="1"/>
      <c r="AQF413" s="1"/>
      <c r="AQG413" s="1"/>
      <c r="AQH413" s="1"/>
      <c r="AQI413" s="1"/>
      <c r="AQJ413" s="1"/>
      <c r="AQK413" s="1"/>
      <c r="AQL413" s="1"/>
      <c r="AQM413" s="1"/>
      <c r="AQN413" s="1"/>
      <c r="AQO413" s="1"/>
      <c r="AQP413" s="1"/>
      <c r="AQQ413" s="1"/>
      <c r="AQR413" s="1"/>
      <c r="AQS413" s="1"/>
      <c r="AQT413" s="1"/>
      <c r="AQU413" s="1"/>
      <c r="AQV413" s="1"/>
      <c r="AQW413" s="1"/>
      <c r="AQX413" s="1"/>
      <c r="AQY413" s="1"/>
      <c r="AQZ413" s="1"/>
      <c r="ARA413" s="1"/>
      <c r="ARB413" s="1"/>
      <c r="ARC413" s="1"/>
      <c r="ARD413" s="1"/>
      <c r="ARE413" s="1"/>
      <c r="ARF413" s="1"/>
      <c r="ARG413" s="1"/>
      <c r="ARH413" s="1"/>
      <c r="ARI413" s="1"/>
      <c r="ARJ413" s="1"/>
      <c r="ARK413" s="1"/>
      <c r="ARL413" s="1"/>
      <c r="ARM413" s="1"/>
      <c r="ARN413" s="1"/>
      <c r="ARO413" s="1"/>
      <c r="ARP413" s="1"/>
      <c r="ARQ413" s="1"/>
      <c r="ARR413" s="1"/>
      <c r="ARS413" s="1"/>
      <c r="ART413" s="1"/>
      <c r="ARU413" s="1"/>
      <c r="ARV413" s="1"/>
      <c r="ARW413" s="1"/>
      <c r="ARX413" s="1"/>
      <c r="ARY413" s="1"/>
      <c r="ARZ413" s="1"/>
      <c r="ASA413" s="1"/>
      <c r="ASB413" s="1"/>
      <c r="ASC413" s="1"/>
      <c r="ASD413" s="1"/>
      <c r="ASE413" s="1"/>
      <c r="ASF413" s="1"/>
      <c r="ASG413" s="1"/>
      <c r="ASH413" s="1"/>
      <c r="ASI413" s="1"/>
      <c r="ASJ413" s="1"/>
      <c r="ASK413" s="1"/>
      <c r="ASL413" s="1"/>
      <c r="ASM413" s="1"/>
      <c r="ASN413" s="1"/>
      <c r="ASO413" s="1"/>
      <c r="ASP413" s="1"/>
      <c r="ASQ413" s="1"/>
      <c r="ASR413" s="1"/>
      <c r="ASS413" s="1"/>
      <c r="AST413" s="1"/>
      <c r="ASU413" s="1"/>
      <c r="ASV413" s="1"/>
      <c r="ASW413" s="1"/>
      <c r="ASX413" s="1"/>
      <c r="ASY413" s="1"/>
      <c r="ASZ413" s="1"/>
      <c r="ATA413" s="1"/>
      <c r="ATB413" s="1"/>
      <c r="ATC413" s="1"/>
      <c r="ATD413" s="1"/>
      <c r="ATE413" s="1"/>
      <c r="ATF413" s="1"/>
      <c r="ATG413" s="1"/>
      <c r="ATH413" s="1"/>
      <c r="ATI413" s="1"/>
      <c r="ATJ413" s="1"/>
      <c r="ATK413" s="1"/>
      <c r="ATL413" s="1"/>
      <c r="ATM413" s="1"/>
      <c r="ATN413" s="1"/>
      <c r="ATO413" s="1"/>
      <c r="ATP413" s="1"/>
      <c r="ATQ413" s="1"/>
      <c r="ATR413" s="1"/>
      <c r="ATS413" s="1"/>
      <c r="ATT413" s="1"/>
      <c r="ATU413" s="1"/>
      <c r="ATV413" s="1"/>
      <c r="ATW413" s="1"/>
      <c r="ATX413" s="1"/>
      <c r="ATY413" s="1"/>
      <c r="ATZ413" s="1"/>
      <c r="AUA413" s="1"/>
      <c r="AUB413" s="1"/>
      <c r="AUC413" s="1"/>
      <c r="AUD413" s="1"/>
      <c r="AUE413" s="1"/>
      <c r="AUF413" s="1"/>
      <c r="AUG413" s="1"/>
      <c r="AUH413" s="1"/>
      <c r="AUI413" s="1"/>
      <c r="AUJ413" s="1"/>
      <c r="AUK413" s="1"/>
      <c r="AUL413" s="1"/>
      <c r="AUM413" s="1"/>
      <c r="AUN413" s="1"/>
      <c r="AUO413" s="1"/>
      <c r="AUP413" s="1"/>
      <c r="AUQ413" s="1"/>
      <c r="AUR413" s="1"/>
      <c r="AUS413" s="1"/>
      <c r="AUT413" s="1"/>
      <c r="AUU413" s="1"/>
      <c r="AUV413" s="1"/>
      <c r="AUW413" s="1"/>
      <c r="AUX413" s="1"/>
      <c r="AUY413" s="1"/>
      <c r="AUZ413" s="1"/>
      <c r="AVA413" s="1"/>
      <c r="AVB413" s="1"/>
      <c r="AVC413" s="1"/>
      <c r="AVD413" s="1"/>
      <c r="AVE413" s="1"/>
      <c r="AVF413" s="1"/>
      <c r="AVG413" s="1"/>
      <c r="AVH413" s="1"/>
      <c r="AVI413" s="1"/>
      <c r="AVJ413" s="1"/>
      <c r="AVK413" s="1"/>
      <c r="AVL413" s="1"/>
      <c r="AVM413" s="1"/>
      <c r="AVN413" s="1"/>
      <c r="AVO413" s="1"/>
      <c r="AVP413" s="1"/>
      <c r="AVQ413" s="1"/>
      <c r="AVR413" s="1"/>
      <c r="AVS413" s="1"/>
      <c r="AVT413" s="1"/>
      <c r="AVU413" s="1"/>
      <c r="AVV413" s="1"/>
      <c r="AVW413" s="1"/>
      <c r="AVX413" s="1"/>
      <c r="AVY413" s="1"/>
      <c r="AVZ413" s="1"/>
      <c r="AWA413" s="1"/>
      <c r="AWB413" s="1"/>
      <c r="AWC413" s="1"/>
      <c r="AWD413" s="1"/>
      <c r="AWE413" s="1"/>
      <c r="AWF413" s="1"/>
      <c r="AWG413" s="1"/>
      <c r="AWH413" s="1"/>
      <c r="AWI413" s="1"/>
      <c r="AWJ413" s="1"/>
      <c r="AWK413" s="1"/>
      <c r="AWL413" s="1"/>
      <c r="AWM413" s="1"/>
      <c r="AWN413" s="1"/>
      <c r="AWO413" s="1"/>
      <c r="AWP413" s="1"/>
      <c r="AWQ413" s="1"/>
      <c r="AWR413" s="1"/>
      <c r="AWS413" s="1"/>
      <c r="AWT413" s="1"/>
      <c r="AWU413" s="1"/>
      <c r="AWV413" s="1"/>
      <c r="AWW413" s="1"/>
      <c r="AWX413" s="1"/>
      <c r="AWY413" s="1"/>
      <c r="AWZ413" s="1"/>
      <c r="AXA413" s="1"/>
      <c r="AXB413" s="1"/>
      <c r="AXC413" s="1"/>
      <c r="AXD413" s="1"/>
      <c r="AXE413" s="1"/>
      <c r="AXF413" s="1"/>
      <c r="AXG413" s="1"/>
      <c r="AXH413" s="1"/>
      <c r="AXI413" s="1"/>
      <c r="AXJ413" s="1"/>
      <c r="AXK413" s="1"/>
      <c r="AXL413" s="1"/>
      <c r="AXM413" s="1"/>
      <c r="AXN413" s="1"/>
      <c r="AXO413" s="1"/>
      <c r="AXP413" s="1"/>
      <c r="AXQ413" s="1"/>
      <c r="AXR413" s="1"/>
      <c r="AXS413" s="1"/>
      <c r="AXT413" s="1"/>
      <c r="AXU413" s="1"/>
      <c r="AXV413" s="1"/>
      <c r="AXW413" s="1"/>
      <c r="AXX413" s="1"/>
      <c r="AXY413" s="1"/>
      <c r="AXZ413" s="1"/>
      <c r="AYA413" s="1"/>
      <c r="AYB413" s="1"/>
      <c r="AYC413" s="1"/>
      <c r="AYD413" s="1"/>
      <c r="AYE413" s="1"/>
      <c r="AYF413" s="1"/>
      <c r="AYG413" s="1"/>
      <c r="AYH413" s="1"/>
      <c r="AYI413" s="1"/>
      <c r="AYJ413" s="1"/>
      <c r="AYK413" s="1"/>
      <c r="AYL413" s="1"/>
      <c r="AYM413" s="1"/>
      <c r="AYN413" s="1"/>
      <c r="AYO413" s="1"/>
      <c r="AYP413" s="1"/>
      <c r="AYQ413" s="1"/>
      <c r="AYR413" s="1"/>
      <c r="AYS413" s="1"/>
      <c r="AYT413" s="1"/>
      <c r="AYU413" s="1"/>
      <c r="AYV413" s="1"/>
      <c r="AYW413" s="1"/>
      <c r="AYX413" s="1"/>
      <c r="AYY413" s="1"/>
      <c r="AYZ413" s="1"/>
      <c r="AZA413" s="1"/>
      <c r="AZB413" s="1"/>
      <c r="AZC413" s="1"/>
      <c r="AZD413" s="1"/>
      <c r="AZE413" s="1"/>
      <c r="AZF413" s="1"/>
      <c r="AZG413" s="1"/>
      <c r="AZH413" s="1"/>
      <c r="AZI413" s="1"/>
      <c r="AZJ413" s="1"/>
      <c r="AZK413" s="1"/>
      <c r="AZL413" s="1"/>
      <c r="AZM413" s="1"/>
      <c r="AZN413" s="1"/>
      <c r="AZO413" s="1"/>
      <c r="AZP413" s="1"/>
      <c r="AZQ413" s="1"/>
      <c r="AZR413" s="1"/>
      <c r="AZS413" s="1"/>
      <c r="AZT413" s="1"/>
      <c r="AZU413" s="1"/>
      <c r="AZV413" s="1"/>
      <c r="AZW413" s="1"/>
      <c r="AZX413" s="1"/>
      <c r="AZY413" s="1"/>
      <c r="AZZ413" s="1"/>
      <c r="BAA413" s="1"/>
      <c r="BAB413" s="1"/>
      <c r="BAC413" s="1"/>
      <c r="BAD413" s="1"/>
      <c r="BAE413" s="1"/>
      <c r="BAF413" s="1"/>
      <c r="BAG413" s="1"/>
      <c r="BAH413" s="1"/>
      <c r="BAI413" s="1"/>
      <c r="BAJ413" s="1"/>
      <c r="BAK413" s="1"/>
      <c r="BAL413" s="1"/>
      <c r="BAM413" s="1"/>
      <c r="BAN413" s="1"/>
      <c r="BAO413" s="1"/>
      <c r="BAP413" s="1"/>
      <c r="BAQ413" s="1"/>
      <c r="BAR413" s="1"/>
      <c r="BAS413" s="1"/>
      <c r="BAT413" s="1"/>
      <c r="BAU413" s="1"/>
      <c r="BAV413" s="1"/>
      <c r="BAW413" s="1"/>
      <c r="BAX413" s="1"/>
      <c r="BAY413" s="1"/>
      <c r="BAZ413" s="1"/>
      <c r="BBA413" s="1"/>
      <c r="BBB413" s="1"/>
      <c r="BBC413" s="1"/>
      <c r="BBD413" s="1"/>
      <c r="BBE413" s="1"/>
      <c r="BBF413" s="1"/>
      <c r="BBG413" s="1"/>
      <c r="BBH413" s="1"/>
      <c r="BBI413" s="1"/>
      <c r="BBJ413" s="1"/>
      <c r="BBK413" s="1"/>
      <c r="BBL413" s="1"/>
      <c r="BBM413" s="1"/>
      <c r="BBN413" s="1"/>
      <c r="BBO413" s="1"/>
      <c r="BBP413" s="1"/>
      <c r="BBQ413" s="1"/>
      <c r="BBR413" s="1"/>
      <c r="BBS413" s="1"/>
      <c r="BBT413" s="1"/>
      <c r="BBU413" s="1"/>
      <c r="BBV413" s="1"/>
      <c r="BBW413" s="1"/>
      <c r="BBX413" s="1"/>
      <c r="BBY413" s="1"/>
      <c r="BBZ413" s="1"/>
      <c r="BCA413" s="1"/>
      <c r="BCB413" s="1"/>
      <c r="BCC413" s="1"/>
      <c r="BCD413" s="1"/>
      <c r="BCE413" s="1"/>
      <c r="BCF413" s="1"/>
      <c r="BCG413" s="1"/>
      <c r="BCH413" s="1"/>
      <c r="BCI413" s="1"/>
      <c r="BCJ413" s="1"/>
      <c r="BCK413" s="1"/>
      <c r="BCL413" s="1"/>
      <c r="BCM413" s="1"/>
      <c r="BCN413" s="1"/>
      <c r="BCO413" s="1"/>
      <c r="BCP413" s="1"/>
      <c r="BCQ413" s="1"/>
      <c r="BCR413" s="1"/>
      <c r="BCS413" s="1"/>
      <c r="BCT413" s="1"/>
      <c r="BCU413" s="1"/>
      <c r="BCV413" s="1"/>
      <c r="BCW413" s="1"/>
      <c r="BCX413" s="1"/>
      <c r="BCY413" s="1"/>
      <c r="BCZ413" s="1"/>
      <c r="BDA413" s="1"/>
      <c r="BDB413" s="1"/>
      <c r="BDC413" s="1"/>
      <c r="BDD413" s="1"/>
      <c r="BDE413" s="1"/>
      <c r="BDF413" s="1"/>
      <c r="BDG413" s="1"/>
      <c r="BDH413" s="1"/>
      <c r="BDI413" s="1"/>
      <c r="BDJ413" s="1"/>
      <c r="BDK413" s="1"/>
      <c r="BDL413" s="1"/>
    </row>
    <row r="414" spans="1:1468" s="2" customFormat="1" x14ac:dyDescent="0.2">
      <c r="A414" s="10"/>
      <c r="B414" s="10" t="s">
        <v>170</v>
      </c>
      <c r="C414" s="10">
        <v>3500</v>
      </c>
      <c r="D414" s="10"/>
      <c r="E414" s="20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  <c r="IW414" s="6"/>
      <c r="IX414" s="6"/>
      <c r="IY414" s="6"/>
      <c r="IZ414" s="6"/>
      <c r="JA414" s="6"/>
      <c r="JB414" s="6"/>
      <c r="JC414" s="6"/>
      <c r="JD414" s="6"/>
      <c r="JE414" s="6"/>
      <c r="JF414" s="6"/>
      <c r="JG414" s="6"/>
      <c r="JH414" s="6"/>
      <c r="JI414" s="6"/>
      <c r="JJ414" s="6"/>
      <c r="JK414" s="6"/>
      <c r="JL414" s="6"/>
      <c r="JM414" s="6"/>
      <c r="JN414" s="6"/>
      <c r="JO414" s="6"/>
      <c r="JP414" s="6"/>
      <c r="JQ414" s="6"/>
      <c r="JR414" s="6"/>
      <c r="JS414" s="6"/>
      <c r="JT414" s="6"/>
      <c r="JU414" s="6"/>
      <c r="JV414" s="6"/>
      <c r="JW414" s="6"/>
      <c r="JX414" s="6"/>
      <c r="JY414" s="6"/>
      <c r="JZ414" s="6"/>
      <c r="KA414" s="6"/>
      <c r="KB414" s="6"/>
      <c r="KC414" s="6"/>
      <c r="KD414" s="6"/>
      <c r="KE414" s="6"/>
      <c r="KF414" s="6"/>
      <c r="KG414" s="6"/>
      <c r="KH414" s="6"/>
      <c r="KI414" s="6"/>
      <c r="KJ414" s="6"/>
      <c r="KK414" s="6"/>
      <c r="KL414" s="6"/>
      <c r="KM414" s="6"/>
      <c r="KN414" s="6"/>
      <c r="KO414" s="6"/>
      <c r="KP414" s="6"/>
      <c r="KQ414" s="6"/>
      <c r="KR414" s="6"/>
      <c r="KS414" s="6"/>
      <c r="KT414" s="6"/>
      <c r="KU414" s="6"/>
      <c r="KV414" s="6"/>
      <c r="KW414" s="6"/>
      <c r="KX414" s="6"/>
      <c r="KY414" s="6"/>
      <c r="KZ414" s="6"/>
      <c r="LA414" s="6"/>
      <c r="LB414" s="6"/>
      <c r="LC414" s="6"/>
      <c r="LD414" s="6"/>
      <c r="LE414" s="6"/>
      <c r="LF414" s="6"/>
      <c r="LG414" s="6"/>
      <c r="LH414" s="6"/>
      <c r="LI414" s="6"/>
      <c r="LJ414" s="6"/>
      <c r="LK414" s="6"/>
      <c r="LL414" s="6"/>
      <c r="LM414" s="6"/>
      <c r="LN414" s="6"/>
      <c r="LO414" s="6"/>
      <c r="LP414" s="6"/>
      <c r="LQ414" s="6"/>
      <c r="LR414" s="6"/>
      <c r="LS414" s="6"/>
      <c r="LT414" s="6"/>
      <c r="LU414" s="6"/>
      <c r="LV414" s="6"/>
      <c r="LW414" s="6"/>
      <c r="LX414" s="6"/>
      <c r="LY414" s="6"/>
      <c r="LZ414" s="6"/>
      <c r="MA414" s="6"/>
      <c r="MB414" s="6"/>
      <c r="MC414" s="6"/>
      <c r="MD414" s="6"/>
      <c r="ME414" s="6"/>
      <c r="MF414" s="6"/>
      <c r="MG414" s="6"/>
      <c r="MH414" s="6"/>
      <c r="MI414" s="6"/>
      <c r="MJ414" s="6"/>
      <c r="MK414" s="6"/>
      <c r="ML414" s="6"/>
      <c r="MM414" s="6"/>
      <c r="MN414" s="6"/>
      <c r="MO414" s="6"/>
      <c r="MP414" s="6"/>
      <c r="MQ414" s="6"/>
      <c r="MR414" s="6"/>
      <c r="MS414" s="6"/>
      <c r="MT414" s="6"/>
      <c r="MU414" s="6"/>
      <c r="MV414" s="6"/>
      <c r="MW414" s="6"/>
      <c r="MX414" s="6"/>
      <c r="MY414" s="6"/>
      <c r="MZ414" s="6"/>
      <c r="NA414" s="6"/>
      <c r="NB414" s="6"/>
      <c r="NC414" s="6"/>
      <c r="ND414" s="6"/>
      <c r="NE414" s="6"/>
      <c r="NF414" s="6"/>
      <c r="NG414" s="6"/>
      <c r="NH414" s="6"/>
      <c r="NI414" s="6"/>
      <c r="NJ414" s="6"/>
      <c r="NK414" s="6"/>
      <c r="NL414" s="6"/>
      <c r="NM414" s="6"/>
      <c r="NN414" s="6"/>
      <c r="NO414" s="6"/>
      <c r="NP414" s="6"/>
      <c r="NQ414" s="6"/>
      <c r="NR414" s="6"/>
      <c r="NS414" s="6"/>
      <c r="NT414" s="6"/>
      <c r="NU414" s="6"/>
      <c r="NV414" s="6"/>
      <c r="NW414" s="6"/>
      <c r="NX414" s="6"/>
      <c r="NY414" s="6"/>
      <c r="NZ414" s="6"/>
      <c r="OA414" s="6"/>
      <c r="OB414" s="6"/>
      <c r="OC414" s="6"/>
      <c r="OD414" s="6"/>
      <c r="OE414" s="6"/>
      <c r="OF414" s="6"/>
      <c r="OG414" s="6"/>
      <c r="OH414" s="6"/>
      <c r="OI414" s="6"/>
      <c r="OJ414" s="6"/>
      <c r="OK414" s="6"/>
      <c r="OL414" s="6"/>
      <c r="OM414" s="6"/>
      <c r="ON414" s="6"/>
      <c r="OO414" s="6"/>
      <c r="OP414" s="6"/>
      <c r="OQ414" s="6"/>
      <c r="OR414" s="6"/>
      <c r="OS414" s="6"/>
      <c r="OT414" s="6"/>
      <c r="OU414" s="6"/>
      <c r="OV414" s="6"/>
      <c r="OW414" s="6"/>
      <c r="OX414" s="6"/>
      <c r="OY414" s="6"/>
      <c r="OZ414" s="6"/>
      <c r="PA414" s="6"/>
      <c r="PB414" s="6"/>
      <c r="PC414" s="6"/>
      <c r="PD414" s="6"/>
      <c r="PE414" s="6"/>
      <c r="PF414" s="6"/>
      <c r="PG414" s="6"/>
      <c r="PH414" s="6"/>
      <c r="PI414" s="6"/>
      <c r="PJ414" s="6"/>
      <c r="PK414" s="6"/>
      <c r="PL414" s="6"/>
      <c r="PM414" s="6"/>
      <c r="PN414" s="6"/>
      <c r="PO414" s="6"/>
      <c r="PP414" s="6"/>
      <c r="PQ414" s="6"/>
      <c r="PR414" s="6"/>
      <c r="PS414" s="6"/>
      <c r="PT414" s="6"/>
      <c r="PU414" s="6"/>
      <c r="PV414" s="6"/>
      <c r="PW414" s="6"/>
      <c r="PX414" s="6"/>
      <c r="PY414" s="6"/>
      <c r="PZ414" s="6"/>
      <c r="QA414" s="6"/>
      <c r="QB414" s="6"/>
      <c r="QC414" s="6"/>
      <c r="QD414" s="6"/>
      <c r="QE414" s="6"/>
      <c r="QF414" s="6"/>
      <c r="QG414" s="6"/>
      <c r="QH414" s="6"/>
      <c r="QI414" s="6"/>
      <c r="QJ414" s="6"/>
      <c r="QK414" s="6"/>
      <c r="QL414" s="6"/>
      <c r="QM414" s="6"/>
      <c r="QN414" s="6"/>
      <c r="QO414" s="6"/>
      <c r="QP414" s="6"/>
      <c r="QQ414" s="6"/>
      <c r="QR414" s="6"/>
      <c r="QS414" s="6"/>
      <c r="QT414" s="6"/>
      <c r="QU414" s="6"/>
      <c r="QV414" s="6"/>
      <c r="QW414" s="6"/>
      <c r="QX414" s="6"/>
      <c r="QY414" s="6"/>
      <c r="QZ414" s="6"/>
      <c r="RA414" s="6"/>
      <c r="RB414" s="6"/>
      <c r="RC414" s="6"/>
      <c r="RD414" s="6"/>
      <c r="RE414" s="6"/>
      <c r="RF414" s="6"/>
      <c r="RG414" s="6"/>
      <c r="RH414" s="6"/>
      <c r="RI414" s="6"/>
      <c r="RJ414" s="6"/>
      <c r="RK414" s="6"/>
      <c r="RL414" s="6"/>
      <c r="RM414" s="6"/>
      <c r="RN414" s="6"/>
      <c r="RO414" s="6"/>
      <c r="RP414" s="6"/>
      <c r="RQ414" s="6"/>
      <c r="RR414" s="6"/>
      <c r="RS414" s="6"/>
      <c r="RT414" s="6"/>
      <c r="RU414" s="6"/>
      <c r="RV414" s="6"/>
      <c r="RW414" s="6"/>
      <c r="RX414" s="6"/>
      <c r="RY414" s="6"/>
      <c r="RZ414" s="6"/>
      <c r="SA414" s="6"/>
      <c r="SB414" s="6"/>
      <c r="SC414" s="6"/>
      <c r="SD414" s="6"/>
      <c r="SE414" s="6"/>
      <c r="SF414" s="6"/>
      <c r="SG414" s="6"/>
      <c r="SH414" s="6"/>
      <c r="SI414" s="6"/>
      <c r="SJ414" s="6"/>
      <c r="SK414" s="6"/>
      <c r="SL414" s="6"/>
      <c r="SM414" s="6"/>
      <c r="SN414" s="6"/>
      <c r="SO414" s="6"/>
      <c r="SP414" s="6"/>
      <c r="SQ414" s="6"/>
      <c r="SR414" s="6"/>
      <c r="SS414" s="6"/>
      <c r="ST414" s="6"/>
      <c r="SU414" s="6"/>
      <c r="SV414" s="6"/>
      <c r="SW414" s="6"/>
      <c r="SX414" s="6"/>
      <c r="SY414" s="6"/>
      <c r="SZ414" s="6"/>
      <c r="TA414" s="6"/>
      <c r="TB414" s="6"/>
      <c r="TC414" s="6"/>
      <c r="TD414" s="6"/>
      <c r="TE414" s="6"/>
      <c r="TF414" s="6"/>
      <c r="TG414" s="6"/>
      <c r="TH414" s="6"/>
      <c r="TI414" s="6"/>
      <c r="TJ414" s="6"/>
      <c r="TK414" s="6"/>
      <c r="TL414" s="6"/>
      <c r="TM414" s="6"/>
      <c r="TN414" s="6"/>
      <c r="TO414" s="6"/>
      <c r="TP414" s="6"/>
      <c r="TQ414" s="6"/>
      <c r="TR414" s="6"/>
      <c r="TS414" s="6"/>
      <c r="TT414" s="6"/>
      <c r="TU414" s="6"/>
      <c r="TV414" s="6"/>
      <c r="TW414" s="6"/>
      <c r="TX414" s="6"/>
      <c r="TY414" s="6"/>
      <c r="TZ414" s="6"/>
      <c r="UA414" s="6"/>
      <c r="UB414" s="6"/>
      <c r="UC414" s="6"/>
      <c r="UD414" s="6"/>
      <c r="UE414" s="6"/>
      <c r="UF414" s="6"/>
      <c r="UG414" s="6"/>
      <c r="UH414" s="6"/>
      <c r="UI414" s="6"/>
      <c r="UJ414" s="6"/>
      <c r="UK414" s="6"/>
      <c r="UL414" s="6"/>
      <c r="UM414" s="6"/>
      <c r="UN414" s="6"/>
      <c r="UO414" s="6"/>
      <c r="UP414" s="6"/>
      <c r="UQ414" s="6"/>
      <c r="UR414" s="6"/>
      <c r="US414" s="6"/>
      <c r="UT414" s="6"/>
      <c r="UU414" s="6"/>
      <c r="UV414" s="6"/>
      <c r="UW414" s="6"/>
      <c r="UX414" s="6"/>
      <c r="UY414" s="6"/>
      <c r="UZ414" s="6"/>
      <c r="VA414" s="6"/>
      <c r="VB414" s="6"/>
      <c r="VC414" s="6"/>
      <c r="VD414" s="6"/>
      <c r="VE414" s="6"/>
      <c r="VF414" s="6"/>
      <c r="VG414" s="6"/>
      <c r="VH414" s="6"/>
      <c r="VI414" s="6"/>
      <c r="VJ414" s="6"/>
      <c r="VK414" s="6"/>
      <c r="VL414" s="6"/>
      <c r="VM414" s="6"/>
      <c r="VN414" s="6"/>
      <c r="VO414" s="6"/>
      <c r="VP414" s="6"/>
      <c r="VQ414" s="6"/>
      <c r="VR414" s="6"/>
      <c r="VS414" s="6"/>
      <c r="VT414" s="6"/>
      <c r="VU414" s="6"/>
      <c r="VV414" s="6"/>
      <c r="VW414" s="6"/>
      <c r="VX414" s="6"/>
      <c r="VY414" s="6"/>
      <c r="VZ414" s="6"/>
      <c r="WA414" s="6"/>
      <c r="WB414" s="6"/>
      <c r="WC414" s="6"/>
      <c r="WD414" s="6"/>
      <c r="WE414" s="6"/>
      <c r="WF414" s="6"/>
      <c r="WG414" s="6"/>
      <c r="WH414" s="6"/>
      <c r="WI414" s="6"/>
      <c r="WJ414" s="6"/>
      <c r="WK414" s="6"/>
      <c r="WL414" s="6"/>
      <c r="WM414" s="6"/>
      <c r="WN414" s="6"/>
      <c r="WO414" s="6"/>
      <c r="WP414" s="6"/>
      <c r="WQ414" s="6"/>
      <c r="WR414" s="6"/>
      <c r="WS414" s="6"/>
      <c r="WT414" s="6"/>
      <c r="WU414" s="6"/>
      <c r="WV414" s="6"/>
      <c r="WW414" s="6"/>
      <c r="WX414" s="6"/>
      <c r="WY414" s="6"/>
      <c r="WZ414" s="6"/>
      <c r="XA414" s="6"/>
      <c r="XB414" s="6"/>
      <c r="XC414" s="6"/>
      <c r="XD414" s="6"/>
      <c r="XE414" s="6"/>
      <c r="XF414" s="6"/>
      <c r="XG414" s="6"/>
      <c r="XH414" s="6"/>
      <c r="XI414" s="6"/>
      <c r="XJ414" s="6"/>
      <c r="XK414" s="6"/>
      <c r="XL414" s="6"/>
      <c r="XM414" s="6"/>
      <c r="XN414" s="6"/>
      <c r="XO414" s="6"/>
      <c r="XP414" s="6"/>
      <c r="XQ414" s="6"/>
      <c r="XR414" s="6"/>
      <c r="XS414" s="6"/>
      <c r="XT414" s="6"/>
      <c r="XU414" s="6"/>
      <c r="XV414" s="6"/>
      <c r="XW414" s="6"/>
      <c r="XX414" s="6"/>
      <c r="XY414" s="6"/>
      <c r="XZ414" s="6"/>
      <c r="YA414" s="6"/>
      <c r="YB414" s="6"/>
      <c r="YC414" s="6"/>
      <c r="YD414" s="6"/>
      <c r="YE414" s="6"/>
      <c r="YF414" s="6"/>
      <c r="YG414" s="6"/>
      <c r="YH414" s="6"/>
      <c r="YI414" s="6"/>
      <c r="YJ414" s="6"/>
      <c r="YK414" s="6"/>
      <c r="YL414" s="6"/>
      <c r="YM414" s="6"/>
      <c r="YN414" s="6"/>
      <c r="YO414" s="6"/>
      <c r="YP414" s="6"/>
      <c r="YQ414" s="6"/>
      <c r="YR414" s="6"/>
      <c r="YS414" s="6"/>
      <c r="YT414" s="6"/>
      <c r="YU414" s="6"/>
      <c r="YV414" s="6"/>
      <c r="YW414" s="6"/>
      <c r="YX414" s="6"/>
      <c r="YY414" s="6"/>
      <c r="YZ414" s="6"/>
      <c r="ZA414" s="6"/>
      <c r="ZB414" s="6"/>
      <c r="ZC414" s="6"/>
      <c r="ZD414" s="6"/>
      <c r="ZE414" s="6"/>
      <c r="ZF414" s="6"/>
      <c r="ZG414" s="6"/>
      <c r="ZH414" s="6"/>
      <c r="ZI414" s="6"/>
      <c r="ZJ414" s="6"/>
      <c r="ZK414" s="6"/>
      <c r="ZL414" s="6"/>
      <c r="ZM414" s="6"/>
      <c r="ZN414" s="6"/>
      <c r="ZO414" s="6"/>
      <c r="ZP414" s="6"/>
      <c r="ZQ414" s="6"/>
      <c r="ZR414" s="6"/>
      <c r="ZS414" s="6"/>
      <c r="ZT414" s="6"/>
      <c r="ZU414" s="6"/>
      <c r="ZV414" s="6"/>
      <c r="ZW414" s="6"/>
      <c r="ZX414" s="6"/>
      <c r="ZY414" s="6"/>
      <c r="ZZ414" s="6"/>
      <c r="AAA414" s="6"/>
      <c r="AAB414" s="6"/>
      <c r="AAC414" s="6"/>
      <c r="AAD414" s="6"/>
      <c r="AAE414" s="6"/>
      <c r="AAF414" s="6"/>
      <c r="AAG414" s="6"/>
      <c r="AAH414" s="6"/>
      <c r="AAI414" s="6"/>
      <c r="AAJ414" s="6"/>
      <c r="AAK414" s="6"/>
      <c r="AAL414" s="6"/>
      <c r="AAM414" s="6"/>
      <c r="AAN414" s="6"/>
      <c r="AAO414" s="6"/>
      <c r="AAP414" s="6"/>
      <c r="AAQ414" s="6"/>
      <c r="AAR414" s="6"/>
      <c r="AAS414" s="6"/>
      <c r="AAT414" s="6"/>
      <c r="AAU414" s="6"/>
      <c r="AAV414" s="6"/>
      <c r="AAW414" s="6"/>
      <c r="AAX414" s="6"/>
      <c r="AAY414" s="6"/>
      <c r="AAZ414" s="6"/>
      <c r="ABA414" s="6"/>
      <c r="ABB414" s="6"/>
      <c r="ABC414" s="6"/>
      <c r="ABD414" s="6"/>
      <c r="ABE414" s="6"/>
      <c r="ABF414" s="6"/>
      <c r="ABG414" s="6"/>
      <c r="ABH414" s="6"/>
      <c r="ABI414" s="6"/>
      <c r="ABJ414" s="6"/>
      <c r="ABK414" s="6"/>
      <c r="ABL414" s="6"/>
      <c r="ABM414" s="6"/>
      <c r="ABN414" s="6"/>
      <c r="ABO414" s="6"/>
      <c r="ABP414" s="6"/>
      <c r="ABQ414" s="6"/>
      <c r="ABR414" s="6"/>
      <c r="ABS414" s="6"/>
      <c r="ABT414" s="6"/>
      <c r="ABU414" s="6"/>
      <c r="ABV414" s="6"/>
      <c r="ABW414" s="6"/>
      <c r="ABX414" s="6"/>
      <c r="ABY414" s="6"/>
      <c r="ABZ414" s="6"/>
      <c r="ACA414" s="6"/>
      <c r="ACB414" s="6"/>
      <c r="ACC414" s="6"/>
      <c r="ACD414" s="6"/>
      <c r="ACE414" s="6"/>
      <c r="ACF414" s="6"/>
      <c r="ACG414" s="6"/>
      <c r="ACH414" s="6"/>
      <c r="ACI414" s="6"/>
      <c r="ACJ414" s="6"/>
      <c r="ACK414" s="6"/>
      <c r="ACL414" s="6"/>
      <c r="ACM414" s="6"/>
      <c r="ACN414" s="6"/>
      <c r="ACO414" s="6"/>
      <c r="ACP414" s="6"/>
      <c r="ACQ414" s="6"/>
      <c r="ACR414" s="6"/>
      <c r="ACS414" s="6"/>
      <c r="ACT414" s="6"/>
      <c r="ACU414" s="6"/>
      <c r="ACV414" s="6"/>
      <c r="ACW414" s="6"/>
      <c r="ACX414" s="6"/>
      <c r="ACY414" s="6"/>
      <c r="ACZ414" s="6"/>
      <c r="ADA414" s="6"/>
      <c r="ADB414" s="6"/>
      <c r="ADC414" s="6"/>
      <c r="ADD414" s="6"/>
      <c r="ADE414" s="6"/>
      <c r="ADF414" s="6"/>
      <c r="ADG414" s="6"/>
      <c r="ADH414" s="6"/>
      <c r="ADI414" s="6"/>
      <c r="ADJ414" s="6"/>
      <c r="ADK414" s="6"/>
      <c r="ADL414" s="6"/>
      <c r="ADM414" s="6"/>
      <c r="ADN414" s="6"/>
      <c r="ADO414" s="6"/>
      <c r="ADP414" s="6"/>
      <c r="ADQ414" s="6"/>
      <c r="ADR414" s="6"/>
      <c r="ADS414" s="6"/>
      <c r="ADT414" s="6"/>
      <c r="ADU414" s="6"/>
      <c r="ADV414" s="6"/>
      <c r="ADW414" s="6"/>
      <c r="ADX414" s="6"/>
      <c r="ADY414" s="6"/>
      <c r="ADZ414" s="6"/>
      <c r="AEA414" s="6"/>
      <c r="AEB414" s="6"/>
      <c r="AEC414" s="6"/>
      <c r="AED414" s="6"/>
      <c r="AEE414" s="6"/>
      <c r="AEF414" s="6"/>
      <c r="AEG414" s="6"/>
      <c r="AEH414" s="6"/>
      <c r="AEI414" s="6"/>
      <c r="AEJ414" s="6"/>
      <c r="AEK414" s="6"/>
      <c r="AEL414" s="6"/>
      <c r="AEM414" s="6"/>
      <c r="AEN414" s="6"/>
      <c r="AEO414" s="6"/>
      <c r="AEP414" s="6"/>
      <c r="AEQ414" s="6"/>
      <c r="AER414" s="6"/>
      <c r="AES414" s="6"/>
      <c r="AET414" s="6"/>
      <c r="AEU414" s="6"/>
      <c r="AEV414" s="6"/>
      <c r="AEW414" s="6"/>
      <c r="AEX414" s="6"/>
      <c r="AEY414" s="6"/>
      <c r="AEZ414" s="6"/>
      <c r="AFA414" s="6"/>
      <c r="AFB414" s="6"/>
      <c r="AFC414" s="6"/>
      <c r="AFD414" s="6"/>
      <c r="AFE414" s="6"/>
      <c r="AFF414" s="6"/>
      <c r="AFG414" s="6"/>
      <c r="AFH414" s="6"/>
      <c r="AFI414" s="6"/>
      <c r="AFJ414" s="6"/>
      <c r="AFK414" s="6"/>
      <c r="AFL414" s="6"/>
      <c r="AFM414" s="6"/>
      <c r="AFN414" s="6"/>
      <c r="AFO414" s="6"/>
      <c r="AFP414" s="6"/>
      <c r="AFQ414" s="6"/>
      <c r="AFR414" s="6"/>
      <c r="AFS414" s="6"/>
      <c r="AFT414" s="6"/>
      <c r="AFU414" s="6"/>
      <c r="AFV414" s="6"/>
      <c r="AFW414" s="6"/>
      <c r="AFX414" s="6"/>
      <c r="AFY414" s="6"/>
      <c r="AFZ414" s="6"/>
      <c r="AGA414" s="6"/>
      <c r="AGB414" s="6"/>
      <c r="AGC414" s="6"/>
      <c r="AGD414" s="6"/>
      <c r="AGE414" s="6"/>
      <c r="AGF414" s="6"/>
      <c r="AGG414" s="6"/>
      <c r="AGH414" s="6"/>
      <c r="AGI414" s="6"/>
      <c r="AGJ414" s="6"/>
      <c r="AGK414" s="6"/>
      <c r="AGL414" s="6"/>
      <c r="AGM414" s="6"/>
      <c r="AGN414" s="6"/>
      <c r="AGO414" s="6"/>
      <c r="AGP414" s="6"/>
      <c r="AGQ414" s="6"/>
      <c r="AGR414" s="6"/>
      <c r="AGS414" s="6"/>
      <c r="AGT414" s="6"/>
      <c r="AGU414" s="6"/>
      <c r="AGV414" s="6"/>
      <c r="AGW414" s="6"/>
      <c r="AGX414" s="6"/>
      <c r="AGY414" s="6"/>
      <c r="AGZ414" s="6"/>
      <c r="AHA414" s="6"/>
      <c r="AHB414" s="6"/>
      <c r="AHC414" s="6"/>
      <c r="AHD414" s="6"/>
      <c r="AHE414" s="6"/>
      <c r="AHF414" s="6"/>
      <c r="AHG414" s="6"/>
      <c r="AHH414" s="6"/>
      <c r="AHI414" s="6"/>
      <c r="AHJ414" s="6"/>
      <c r="AHK414" s="6"/>
      <c r="AHL414" s="6"/>
      <c r="AHM414" s="6"/>
      <c r="AHN414" s="6"/>
      <c r="AHO414" s="6"/>
      <c r="AHP414" s="6"/>
      <c r="AHQ414" s="6"/>
      <c r="AHR414" s="6"/>
      <c r="AHS414" s="6"/>
      <c r="AHT414" s="6"/>
      <c r="AHU414" s="6"/>
      <c r="AHV414" s="6"/>
      <c r="AHW414" s="6"/>
      <c r="AHX414" s="6"/>
      <c r="AHY414" s="6"/>
      <c r="AHZ414" s="6"/>
      <c r="AIA414" s="6"/>
      <c r="AIB414" s="6"/>
      <c r="AIC414" s="6"/>
      <c r="AID414" s="6"/>
      <c r="AIE414" s="6"/>
      <c r="AIF414" s="6"/>
      <c r="AIG414" s="6"/>
      <c r="AIH414" s="6"/>
      <c r="AII414" s="6"/>
      <c r="AIJ414" s="6"/>
      <c r="AIK414" s="6"/>
      <c r="AIL414" s="6"/>
      <c r="AIM414" s="6"/>
      <c r="AIN414" s="6"/>
      <c r="AIO414" s="6"/>
      <c r="AIP414" s="6"/>
      <c r="AIQ414" s="6"/>
      <c r="AIR414" s="6"/>
      <c r="AIS414" s="6"/>
      <c r="AIT414" s="6"/>
      <c r="AIU414" s="6"/>
      <c r="AIV414" s="6"/>
      <c r="AIW414" s="6"/>
      <c r="AIX414" s="6"/>
      <c r="AIY414" s="6"/>
      <c r="AIZ414" s="6"/>
      <c r="AJA414" s="6"/>
      <c r="AJB414" s="6"/>
      <c r="AJC414" s="6"/>
      <c r="AJD414" s="6"/>
      <c r="AJE414" s="6"/>
      <c r="AJF414" s="6"/>
      <c r="AJG414" s="6"/>
      <c r="AJH414" s="6"/>
      <c r="AJI414" s="6"/>
      <c r="AJJ414" s="6"/>
      <c r="AJK414" s="6"/>
      <c r="AJL414" s="6"/>
      <c r="AJM414" s="6"/>
      <c r="AJN414" s="6"/>
      <c r="AJO414" s="6"/>
      <c r="AJP414" s="6"/>
      <c r="AJQ414" s="6"/>
      <c r="AJR414" s="6"/>
      <c r="AJS414" s="6"/>
      <c r="AJT414" s="6"/>
      <c r="AJU414" s="6"/>
      <c r="AJV414" s="6"/>
      <c r="AJW414" s="6"/>
      <c r="AJX414" s="6"/>
      <c r="AJY414" s="6"/>
      <c r="AJZ414" s="6"/>
      <c r="AKA414" s="6"/>
      <c r="AKB414" s="6"/>
      <c r="AKC414" s="6"/>
      <c r="AKD414" s="6"/>
      <c r="AKE414" s="6"/>
      <c r="AKF414" s="6"/>
      <c r="AKG414" s="6"/>
      <c r="AKH414" s="6"/>
      <c r="AKI414" s="6"/>
      <c r="AKJ414" s="6"/>
      <c r="AKK414" s="6"/>
      <c r="AKL414" s="6"/>
      <c r="AKM414" s="6"/>
      <c r="AKN414" s="6"/>
      <c r="AKO414" s="6"/>
      <c r="AKP414" s="6"/>
      <c r="AKQ414" s="6"/>
      <c r="AKR414" s="6"/>
      <c r="AKS414" s="6"/>
      <c r="AKT414" s="6"/>
      <c r="AKU414" s="6"/>
      <c r="AKV414" s="6"/>
      <c r="AKW414" s="6"/>
      <c r="AKX414" s="6"/>
      <c r="AKY414" s="6"/>
      <c r="AKZ414" s="6"/>
      <c r="ALA414" s="6"/>
      <c r="ALB414" s="6"/>
      <c r="ALC414" s="6"/>
      <c r="ALD414" s="6"/>
      <c r="ALE414" s="6"/>
      <c r="ALF414" s="6"/>
      <c r="ALG414" s="6"/>
      <c r="ALH414" s="6"/>
      <c r="ALI414" s="6"/>
      <c r="ALJ414" s="6"/>
      <c r="ALK414" s="6"/>
      <c r="ALL414" s="6"/>
      <c r="ALM414" s="6"/>
      <c r="ALN414" s="6"/>
      <c r="ALO414" s="6"/>
      <c r="ALP414" s="6"/>
      <c r="ALQ414" s="6"/>
      <c r="ALR414" s="6"/>
      <c r="ALS414" s="6"/>
      <c r="ALT414" s="6"/>
      <c r="ALU414" s="6"/>
      <c r="ALV414" s="6"/>
      <c r="ALW414" s="6"/>
      <c r="ALX414" s="6"/>
      <c r="ALY414" s="6"/>
      <c r="ALZ414" s="6"/>
      <c r="AMA414" s="6"/>
      <c r="AMB414" s="6"/>
      <c r="AMC414" s="6"/>
      <c r="AMD414" s="6"/>
      <c r="AME414" s="6"/>
      <c r="AMF414" s="6"/>
      <c r="AMG414" s="6"/>
      <c r="AMH414" s="6"/>
      <c r="AMI414" s="6"/>
      <c r="AMJ414" s="6"/>
      <c r="AMK414" s="6"/>
      <c r="AML414" s="6"/>
      <c r="AMM414" s="6"/>
      <c r="AMN414" s="6"/>
      <c r="AMO414" s="6"/>
      <c r="AMP414" s="6"/>
      <c r="AMQ414" s="6"/>
      <c r="AMR414" s="6"/>
      <c r="AMS414" s="6"/>
      <c r="AMT414" s="6"/>
      <c r="AMU414" s="6"/>
      <c r="AMV414" s="6"/>
      <c r="AMW414" s="6"/>
      <c r="AMX414" s="6"/>
      <c r="AMY414" s="6"/>
      <c r="AMZ414" s="6"/>
      <c r="ANA414" s="6"/>
      <c r="ANB414" s="6"/>
      <c r="ANC414" s="6"/>
      <c r="AND414" s="6"/>
      <c r="ANE414" s="6"/>
      <c r="ANF414" s="6"/>
      <c r="ANG414" s="6"/>
      <c r="ANH414" s="6"/>
      <c r="ANI414" s="6"/>
      <c r="ANJ414" s="6"/>
      <c r="ANK414" s="6"/>
      <c r="ANL414" s="6"/>
      <c r="ANM414" s="6"/>
      <c r="ANN414" s="6"/>
      <c r="ANO414" s="6"/>
      <c r="ANP414" s="6"/>
      <c r="ANQ414" s="6"/>
      <c r="ANR414" s="6"/>
      <c r="ANS414" s="6"/>
      <c r="ANT414" s="6"/>
      <c r="ANU414" s="6"/>
      <c r="ANV414" s="6"/>
      <c r="ANW414" s="6"/>
      <c r="ANX414" s="6"/>
      <c r="ANY414" s="6"/>
      <c r="ANZ414" s="6"/>
      <c r="AOA414" s="6"/>
      <c r="AOB414" s="6"/>
      <c r="AOC414" s="6"/>
      <c r="AOD414" s="6"/>
      <c r="AOE414" s="6"/>
      <c r="AOF414" s="6"/>
      <c r="AOG414" s="6"/>
      <c r="AOH414" s="6"/>
      <c r="AOI414" s="6"/>
      <c r="AOJ414" s="6"/>
      <c r="AOK414" s="6"/>
      <c r="AOL414" s="6"/>
      <c r="AOM414" s="6"/>
      <c r="AON414" s="6"/>
      <c r="AOO414" s="6"/>
      <c r="AOP414" s="6"/>
      <c r="AOQ414" s="6"/>
      <c r="AOR414" s="6"/>
      <c r="AOS414" s="6"/>
      <c r="AOT414" s="6"/>
      <c r="AOU414" s="6"/>
      <c r="AOV414" s="6"/>
      <c r="AOW414" s="6"/>
      <c r="AOX414" s="6"/>
      <c r="AOY414" s="6"/>
      <c r="AOZ414" s="6"/>
      <c r="APA414" s="6"/>
      <c r="APB414" s="6"/>
      <c r="APC414" s="6"/>
      <c r="APD414" s="6"/>
      <c r="APE414" s="6"/>
      <c r="APF414" s="6"/>
      <c r="APG414" s="6"/>
      <c r="APH414" s="6"/>
      <c r="API414" s="6"/>
      <c r="APJ414" s="6"/>
      <c r="APK414" s="6"/>
      <c r="APL414" s="6"/>
      <c r="APM414" s="6"/>
      <c r="APN414" s="6"/>
      <c r="APO414" s="6"/>
      <c r="APP414" s="6"/>
      <c r="APQ414" s="6"/>
      <c r="APR414" s="6"/>
      <c r="APS414" s="6"/>
      <c r="APT414" s="6"/>
      <c r="APU414" s="6"/>
      <c r="APV414" s="6"/>
      <c r="APW414" s="6"/>
      <c r="APX414" s="6"/>
      <c r="APY414" s="6"/>
      <c r="APZ414" s="6"/>
      <c r="AQA414" s="6"/>
      <c r="AQB414" s="6"/>
      <c r="AQC414" s="6"/>
      <c r="AQD414" s="6"/>
      <c r="AQE414" s="6"/>
      <c r="AQF414" s="6"/>
      <c r="AQG414" s="6"/>
      <c r="AQH414" s="6"/>
      <c r="AQI414" s="6"/>
      <c r="AQJ414" s="6"/>
      <c r="AQK414" s="6"/>
      <c r="AQL414" s="6"/>
      <c r="AQM414" s="6"/>
      <c r="AQN414" s="6"/>
      <c r="AQO414" s="6"/>
      <c r="AQP414" s="6"/>
      <c r="AQQ414" s="6"/>
      <c r="AQR414" s="6"/>
      <c r="AQS414" s="6"/>
      <c r="AQT414" s="6"/>
      <c r="AQU414" s="6"/>
      <c r="AQV414" s="6"/>
      <c r="AQW414" s="6"/>
      <c r="AQX414" s="6"/>
      <c r="AQY414" s="6"/>
      <c r="AQZ414" s="6"/>
      <c r="ARA414" s="6"/>
      <c r="ARB414" s="6"/>
      <c r="ARC414" s="6"/>
      <c r="ARD414" s="6"/>
      <c r="ARE414" s="6"/>
      <c r="ARF414" s="6"/>
      <c r="ARG414" s="6"/>
      <c r="ARH414" s="6"/>
      <c r="ARI414" s="6"/>
      <c r="ARJ414" s="6"/>
      <c r="ARK414" s="6"/>
      <c r="ARL414" s="6"/>
      <c r="ARM414" s="6"/>
      <c r="ARN414" s="6"/>
      <c r="ARO414" s="6"/>
      <c r="ARP414" s="6"/>
      <c r="ARQ414" s="6"/>
      <c r="ARR414" s="6"/>
      <c r="ARS414" s="6"/>
      <c r="ART414" s="6"/>
      <c r="ARU414" s="6"/>
      <c r="ARV414" s="6"/>
      <c r="ARW414" s="6"/>
      <c r="ARX414" s="6"/>
      <c r="ARY414" s="6"/>
      <c r="ARZ414" s="6"/>
      <c r="ASA414" s="6"/>
      <c r="ASB414" s="6"/>
      <c r="ASC414" s="6"/>
      <c r="ASD414" s="6"/>
      <c r="ASE414" s="6"/>
      <c r="ASF414" s="6"/>
      <c r="ASG414" s="6"/>
      <c r="ASH414" s="6"/>
      <c r="ASI414" s="6"/>
      <c r="ASJ414" s="6"/>
      <c r="ASK414" s="6"/>
      <c r="ASL414" s="6"/>
      <c r="ASM414" s="6"/>
      <c r="ASN414" s="6"/>
      <c r="ASO414" s="6"/>
      <c r="ASP414" s="6"/>
      <c r="ASQ414" s="6"/>
      <c r="ASR414" s="6"/>
      <c r="ASS414" s="6"/>
      <c r="AST414" s="6"/>
      <c r="ASU414" s="6"/>
      <c r="ASV414" s="6"/>
      <c r="ASW414" s="6"/>
      <c r="ASX414" s="6"/>
      <c r="ASY414" s="6"/>
      <c r="ASZ414" s="6"/>
      <c r="ATA414" s="6"/>
      <c r="ATB414" s="6"/>
      <c r="ATC414" s="6"/>
      <c r="ATD414" s="6"/>
      <c r="ATE414" s="6"/>
      <c r="ATF414" s="6"/>
      <c r="ATG414" s="6"/>
      <c r="ATH414" s="6"/>
      <c r="ATI414" s="6"/>
      <c r="ATJ414" s="6"/>
      <c r="ATK414" s="6"/>
      <c r="ATL414" s="6"/>
      <c r="ATM414" s="6"/>
      <c r="ATN414" s="6"/>
      <c r="ATO414" s="6"/>
      <c r="ATP414" s="6"/>
      <c r="ATQ414" s="6"/>
      <c r="ATR414" s="6"/>
      <c r="ATS414" s="6"/>
      <c r="ATT414" s="6"/>
      <c r="ATU414" s="6"/>
      <c r="ATV414" s="6"/>
      <c r="ATW414" s="6"/>
      <c r="ATX414" s="6"/>
      <c r="ATY414" s="6"/>
      <c r="ATZ414" s="6"/>
      <c r="AUA414" s="6"/>
      <c r="AUB414" s="6"/>
      <c r="AUC414" s="6"/>
      <c r="AUD414" s="6"/>
      <c r="AUE414" s="6"/>
      <c r="AUF414" s="6"/>
      <c r="AUG414" s="6"/>
      <c r="AUH414" s="6"/>
      <c r="AUI414" s="6"/>
      <c r="AUJ414" s="6"/>
      <c r="AUK414" s="6"/>
      <c r="AUL414" s="6"/>
      <c r="AUM414" s="6"/>
      <c r="AUN414" s="6"/>
      <c r="AUO414" s="6"/>
      <c r="AUP414" s="6"/>
      <c r="AUQ414" s="6"/>
      <c r="AUR414" s="6"/>
      <c r="AUS414" s="6"/>
      <c r="AUT414" s="6"/>
      <c r="AUU414" s="6"/>
      <c r="AUV414" s="6"/>
      <c r="AUW414" s="6"/>
      <c r="AUX414" s="6"/>
      <c r="AUY414" s="6"/>
      <c r="AUZ414" s="6"/>
      <c r="AVA414" s="6"/>
      <c r="AVB414" s="6"/>
      <c r="AVC414" s="6"/>
      <c r="AVD414" s="6"/>
      <c r="AVE414" s="6"/>
      <c r="AVF414" s="6"/>
      <c r="AVG414" s="6"/>
      <c r="AVH414" s="6"/>
      <c r="AVI414" s="6"/>
      <c r="AVJ414" s="6"/>
      <c r="AVK414" s="6"/>
      <c r="AVL414" s="6"/>
      <c r="AVM414" s="6"/>
      <c r="AVN414" s="6"/>
      <c r="AVO414" s="6"/>
      <c r="AVP414" s="6"/>
      <c r="AVQ414" s="6"/>
      <c r="AVR414" s="6"/>
      <c r="AVS414" s="6"/>
      <c r="AVT414" s="6"/>
      <c r="AVU414" s="6"/>
      <c r="AVV414" s="6"/>
      <c r="AVW414" s="6"/>
      <c r="AVX414" s="6"/>
      <c r="AVY414" s="6"/>
      <c r="AVZ414" s="6"/>
      <c r="AWA414" s="6"/>
      <c r="AWB414" s="6"/>
      <c r="AWC414" s="6"/>
      <c r="AWD414" s="6"/>
      <c r="AWE414" s="6"/>
      <c r="AWF414" s="6"/>
      <c r="AWG414" s="6"/>
      <c r="AWH414" s="6"/>
      <c r="AWI414" s="6"/>
      <c r="AWJ414" s="6"/>
      <c r="AWK414" s="6"/>
      <c r="AWL414" s="6"/>
      <c r="AWM414" s="6"/>
      <c r="AWN414" s="6"/>
      <c r="AWO414" s="6"/>
      <c r="AWP414" s="6"/>
      <c r="AWQ414" s="6"/>
      <c r="AWR414" s="6"/>
      <c r="AWS414" s="6"/>
      <c r="AWT414" s="6"/>
      <c r="AWU414" s="6"/>
      <c r="AWV414" s="6"/>
      <c r="AWW414" s="6"/>
      <c r="AWX414" s="6"/>
      <c r="AWY414" s="6"/>
      <c r="AWZ414" s="6"/>
      <c r="AXA414" s="6"/>
      <c r="AXB414" s="6"/>
      <c r="AXC414" s="6"/>
      <c r="AXD414" s="6"/>
      <c r="AXE414" s="6"/>
      <c r="AXF414" s="6"/>
      <c r="AXG414" s="6"/>
      <c r="AXH414" s="6"/>
      <c r="AXI414" s="6"/>
      <c r="AXJ414" s="6"/>
      <c r="AXK414" s="6"/>
      <c r="AXL414" s="6"/>
      <c r="AXM414" s="6"/>
      <c r="AXN414" s="6"/>
      <c r="AXO414" s="6"/>
      <c r="AXP414" s="6"/>
      <c r="AXQ414" s="6"/>
      <c r="AXR414" s="6"/>
      <c r="AXS414" s="6"/>
      <c r="AXT414" s="6"/>
      <c r="AXU414" s="6"/>
      <c r="AXV414" s="6"/>
      <c r="AXW414" s="6"/>
      <c r="AXX414" s="6"/>
      <c r="AXY414" s="6"/>
      <c r="AXZ414" s="6"/>
      <c r="AYA414" s="6"/>
      <c r="AYB414" s="6"/>
      <c r="AYC414" s="6"/>
      <c r="AYD414" s="6"/>
      <c r="AYE414" s="6"/>
      <c r="AYF414" s="6"/>
      <c r="AYG414" s="6"/>
      <c r="AYH414" s="6"/>
      <c r="AYI414" s="6"/>
      <c r="AYJ414" s="6"/>
      <c r="AYK414" s="6"/>
      <c r="AYL414" s="6"/>
      <c r="AYM414" s="6"/>
      <c r="AYN414" s="6"/>
      <c r="AYO414" s="6"/>
      <c r="AYP414" s="6"/>
      <c r="AYQ414" s="6"/>
      <c r="AYR414" s="6"/>
      <c r="AYS414" s="6"/>
      <c r="AYT414" s="6"/>
      <c r="AYU414" s="6"/>
      <c r="AYV414" s="6"/>
      <c r="AYW414" s="6"/>
      <c r="AYX414" s="6"/>
      <c r="AYY414" s="6"/>
      <c r="AYZ414" s="6"/>
      <c r="AZA414" s="6"/>
      <c r="AZB414" s="6"/>
      <c r="AZC414" s="6"/>
      <c r="AZD414" s="6"/>
      <c r="AZE414" s="6"/>
      <c r="AZF414" s="6"/>
      <c r="AZG414" s="6"/>
      <c r="AZH414" s="6"/>
      <c r="AZI414" s="6"/>
      <c r="AZJ414" s="6"/>
      <c r="AZK414" s="6"/>
      <c r="AZL414" s="6"/>
      <c r="AZM414" s="6"/>
      <c r="AZN414" s="6"/>
      <c r="AZO414" s="6"/>
      <c r="AZP414" s="6"/>
      <c r="AZQ414" s="6"/>
      <c r="AZR414" s="6"/>
      <c r="AZS414" s="6"/>
      <c r="AZT414" s="6"/>
      <c r="AZU414" s="6"/>
      <c r="AZV414" s="6"/>
      <c r="AZW414" s="6"/>
      <c r="AZX414" s="6"/>
      <c r="AZY414" s="6"/>
      <c r="AZZ414" s="6"/>
      <c r="BAA414" s="6"/>
      <c r="BAB414" s="6"/>
      <c r="BAC414" s="6"/>
      <c r="BAD414" s="6"/>
      <c r="BAE414" s="6"/>
      <c r="BAF414" s="6"/>
      <c r="BAG414" s="6"/>
      <c r="BAH414" s="6"/>
      <c r="BAI414" s="6"/>
      <c r="BAJ414" s="6"/>
      <c r="BAK414" s="6"/>
      <c r="BAL414" s="6"/>
      <c r="BAM414" s="6"/>
      <c r="BAN414" s="6"/>
      <c r="BAO414" s="6"/>
      <c r="BAP414" s="6"/>
      <c r="BAQ414" s="6"/>
      <c r="BAR414" s="6"/>
      <c r="BAS414" s="6"/>
      <c r="BAT414" s="6"/>
      <c r="BAU414" s="6"/>
      <c r="BAV414" s="6"/>
      <c r="BAW414" s="6"/>
      <c r="BAX414" s="6"/>
      <c r="BAY414" s="6"/>
      <c r="BAZ414" s="6"/>
      <c r="BBA414" s="6"/>
      <c r="BBB414" s="6"/>
      <c r="BBC414" s="6"/>
      <c r="BBD414" s="6"/>
      <c r="BBE414" s="6"/>
      <c r="BBF414" s="6"/>
      <c r="BBG414" s="6"/>
      <c r="BBH414" s="6"/>
      <c r="BBI414" s="6"/>
      <c r="BBJ414" s="6"/>
      <c r="BBK414" s="6"/>
      <c r="BBL414" s="6"/>
      <c r="BBM414" s="6"/>
      <c r="BBN414" s="6"/>
      <c r="BBO414" s="6"/>
      <c r="BBP414" s="6"/>
      <c r="BBQ414" s="6"/>
      <c r="BBR414" s="6"/>
      <c r="BBS414" s="6"/>
      <c r="BBT414" s="6"/>
      <c r="BBU414" s="6"/>
      <c r="BBV414" s="6"/>
      <c r="BBW414" s="6"/>
      <c r="BBX414" s="6"/>
      <c r="BBY414" s="6"/>
      <c r="BBZ414" s="6"/>
      <c r="BCA414" s="6"/>
      <c r="BCB414" s="6"/>
      <c r="BCC414" s="6"/>
      <c r="BCD414" s="6"/>
      <c r="BCE414" s="6"/>
      <c r="BCF414" s="6"/>
      <c r="BCG414" s="6"/>
      <c r="BCH414" s="6"/>
      <c r="BCI414" s="6"/>
      <c r="BCJ414" s="6"/>
      <c r="BCK414" s="6"/>
      <c r="BCL414" s="6"/>
      <c r="BCM414" s="6"/>
      <c r="BCN414" s="6"/>
      <c r="BCO414" s="6"/>
      <c r="BCP414" s="6"/>
      <c r="BCQ414" s="6"/>
      <c r="BCR414" s="6"/>
      <c r="BCS414" s="6"/>
      <c r="BCT414" s="6"/>
      <c r="BCU414" s="6"/>
      <c r="BCV414" s="6"/>
      <c r="BCW414" s="6"/>
      <c r="BCX414" s="6"/>
      <c r="BCY414" s="6"/>
      <c r="BCZ414" s="6"/>
      <c r="BDA414" s="6"/>
      <c r="BDB414" s="6"/>
      <c r="BDC414" s="6"/>
      <c r="BDD414" s="6"/>
      <c r="BDE414" s="6"/>
      <c r="BDF414" s="6"/>
      <c r="BDG414" s="6"/>
      <c r="BDH414" s="6"/>
      <c r="BDI414" s="6"/>
      <c r="BDJ414" s="6"/>
      <c r="BDK414" s="6"/>
      <c r="BDL414" s="6"/>
    </row>
    <row r="415" spans="1:1468" x14ac:dyDescent="0.2">
      <c r="A415" s="10"/>
      <c r="B415" s="10" t="s">
        <v>447</v>
      </c>
      <c r="C415" s="10">
        <v>2000</v>
      </c>
      <c r="D415" s="10"/>
    </row>
    <row r="416" spans="1:1468" x14ac:dyDescent="0.2">
      <c r="A416" s="10"/>
      <c r="B416" s="10" t="s">
        <v>448</v>
      </c>
      <c r="C416" s="10">
        <v>726</v>
      </c>
      <c r="D416" s="10"/>
    </row>
    <row r="417" spans="1:5" x14ac:dyDescent="0.2">
      <c r="A417" s="10"/>
      <c r="B417" s="10" t="s">
        <v>167</v>
      </c>
      <c r="C417" s="10">
        <v>18000</v>
      </c>
      <c r="D417" s="10"/>
    </row>
    <row r="418" spans="1:5" x14ac:dyDescent="0.2">
      <c r="A418" s="10"/>
      <c r="B418" s="10" t="s">
        <v>172</v>
      </c>
      <c r="C418" s="10">
        <v>16840</v>
      </c>
      <c r="D418" s="10"/>
    </row>
    <row r="419" spans="1:5" x14ac:dyDescent="0.2">
      <c r="A419" s="10"/>
      <c r="B419" s="10" t="s">
        <v>449</v>
      </c>
      <c r="C419" s="10">
        <v>26000</v>
      </c>
      <c r="D419" s="10"/>
    </row>
    <row r="420" spans="1:5" x14ac:dyDescent="0.2">
      <c r="A420" s="10"/>
      <c r="B420" s="10" t="s">
        <v>450</v>
      </c>
      <c r="C420" s="10">
        <v>75000</v>
      </c>
      <c r="D420" s="10"/>
    </row>
    <row r="421" spans="1:5" x14ac:dyDescent="0.2">
      <c r="A421" s="10"/>
      <c r="B421" s="10" t="s">
        <v>130</v>
      </c>
      <c r="C421" s="10"/>
      <c r="D421" s="10">
        <v>10178.43</v>
      </c>
    </row>
    <row r="422" spans="1:5" x14ac:dyDescent="0.2">
      <c r="A422" s="10"/>
      <c r="B422" s="10" t="s">
        <v>45</v>
      </c>
      <c r="C422" s="10"/>
      <c r="D422" s="10">
        <v>66704</v>
      </c>
    </row>
    <row r="423" spans="1:5" x14ac:dyDescent="0.2">
      <c r="A423" s="10"/>
      <c r="B423" s="10" t="s">
        <v>47</v>
      </c>
      <c r="C423" s="10"/>
      <c r="D423" s="42">
        <v>14230</v>
      </c>
    </row>
    <row r="424" spans="1:5" x14ac:dyDescent="0.2">
      <c r="A424" s="10"/>
      <c r="B424" s="10" t="s">
        <v>174</v>
      </c>
      <c r="C424" s="10"/>
      <c r="D424" s="10">
        <v>141200</v>
      </c>
    </row>
    <row r="425" spans="1:5" x14ac:dyDescent="0.2">
      <c r="A425" s="10"/>
      <c r="B425" s="10" t="s">
        <v>451</v>
      </c>
      <c r="C425" s="10"/>
      <c r="D425" s="10">
        <v>19604</v>
      </c>
    </row>
    <row r="426" spans="1:5" x14ac:dyDescent="0.2">
      <c r="A426" s="10"/>
      <c r="B426" s="10" t="s">
        <v>452</v>
      </c>
      <c r="C426" s="10"/>
      <c r="D426" s="10">
        <v>28224</v>
      </c>
    </row>
    <row r="427" spans="1:5" x14ac:dyDescent="0.2">
      <c r="A427" s="10"/>
      <c r="B427" s="10" t="s">
        <v>453</v>
      </c>
      <c r="C427" s="10"/>
      <c r="D427" s="10">
        <v>8145</v>
      </c>
    </row>
    <row r="428" spans="1:5" x14ac:dyDescent="0.2">
      <c r="A428" s="10"/>
      <c r="B428" s="10" t="s">
        <v>132</v>
      </c>
      <c r="C428" s="10"/>
      <c r="D428" s="10">
        <v>26000</v>
      </c>
    </row>
    <row r="429" spans="1:5" x14ac:dyDescent="0.2">
      <c r="A429" s="10"/>
      <c r="B429" s="10" t="s">
        <v>176</v>
      </c>
      <c r="C429" s="10"/>
      <c r="D429" s="10">
        <v>30150</v>
      </c>
    </row>
    <row r="430" spans="1:5" x14ac:dyDescent="0.2">
      <c r="B430" s="14" t="s">
        <v>14</v>
      </c>
      <c r="C430" s="14">
        <f>SUM(C410:C427)</f>
        <v>273751</v>
      </c>
      <c r="D430" s="14">
        <f>SUM(D410:D429)</f>
        <v>344435.43</v>
      </c>
      <c r="E430" s="20">
        <f>+C412/C430</f>
        <v>0.25361733838415201</v>
      </c>
    </row>
    <row r="431" spans="1:5" s="1" customFormat="1" x14ac:dyDescent="0.2">
      <c r="E431" s="20"/>
    </row>
    <row r="432" spans="1:5" x14ac:dyDescent="0.2">
      <c r="A432" s="10">
        <v>1883</v>
      </c>
      <c r="B432" s="10" t="s">
        <v>36</v>
      </c>
      <c r="C432" s="10">
        <v>34087</v>
      </c>
      <c r="D432" s="10"/>
    </row>
    <row r="433" spans="1:6" x14ac:dyDescent="0.2">
      <c r="A433" s="10"/>
      <c r="B433" s="10" t="s">
        <v>86</v>
      </c>
      <c r="C433" s="10">
        <v>24000</v>
      </c>
      <c r="D433" s="10"/>
    </row>
    <row r="434" spans="1:6" x14ac:dyDescent="0.2">
      <c r="A434" s="10"/>
      <c r="B434" s="10" t="s">
        <v>43</v>
      </c>
      <c r="C434" s="10">
        <v>69753</v>
      </c>
      <c r="D434" s="10"/>
    </row>
    <row r="435" spans="1:6" x14ac:dyDescent="0.2">
      <c r="A435" s="10"/>
      <c r="B435" s="10" t="s">
        <v>446</v>
      </c>
      <c r="C435" s="10">
        <v>4000</v>
      </c>
      <c r="D435" s="10"/>
    </row>
    <row r="436" spans="1:6" x14ac:dyDescent="0.2">
      <c r="A436" s="10"/>
      <c r="B436" s="10" t="s">
        <v>170</v>
      </c>
      <c r="C436" s="10">
        <v>5000</v>
      </c>
      <c r="D436" s="10"/>
    </row>
    <row r="437" spans="1:6" x14ac:dyDescent="0.2">
      <c r="A437" s="10"/>
      <c r="B437" s="10" t="s">
        <v>447</v>
      </c>
      <c r="C437" s="10">
        <v>2000</v>
      </c>
      <c r="D437" s="10"/>
    </row>
    <row r="438" spans="1:6" x14ac:dyDescent="0.2">
      <c r="A438" s="10"/>
      <c r="B438" s="10" t="s">
        <v>227</v>
      </c>
      <c r="C438" s="10">
        <v>2000</v>
      </c>
      <c r="D438" s="10"/>
    </row>
    <row r="439" spans="1:6" x14ac:dyDescent="0.2">
      <c r="A439" s="10"/>
      <c r="B439" s="10" t="s">
        <v>167</v>
      </c>
      <c r="C439" s="10">
        <v>23000</v>
      </c>
      <c r="D439" s="10"/>
      <c r="F439" s="590" t="s">
        <v>515</v>
      </c>
    </row>
    <row r="440" spans="1:6" x14ac:dyDescent="0.2">
      <c r="A440" s="10"/>
      <c r="B440" s="10" t="s">
        <v>172</v>
      </c>
      <c r="C440" s="10">
        <v>16000</v>
      </c>
      <c r="D440" s="10"/>
    </row>
    <row r="441" spans="1:6" x14ac:dyDescent="0.2">
      <c r="A441" s="10"/>
      <c r="B441" s="10" t="s">
        <v>449</v>
      </c>
      <c r="C441" s="10">
        <v>24000</v>
      </c>
      <c r="D441" s="10"/>
    </row>
    <row r="442" spans="1:6" x14ac:dyDescent="0.2">
      <c r="A442" s="10"/>
      <c r="B442" s="10" t="s">
        <v>450</v>
      </c>
      <c r="C442" s="10">
        <v>75000</v>
      </c>
      <c r="D442" s="10"/>
    </row>
    <row r="443" spans="1:6" x14ac:dyDescent="0.2">
      <c r="A443" s="10"/>
      <c r="B443" s="10" t="s">
        <v>130</v>
      </c>
      <c r="C443" s="10"/>
      <c r="D443" s="10">
        <f>SUM(C443)</f>
        <v>0</v>
      </c>
    </row>
    <row r="444" spans="1:6" x14ac:dyDescent="0.2">
      <c r="A444" s="10"/>
      <c r="B444" s="10" t="s">
        <v>45</v>
      </c>
      <c r="C444" s="10"/>
      <c r="D444" s="10">
        <v>0</v>
      </c>
    </row>
    <row r="445" spans="1:6" x14ac:dyDescent="0.2">
      <c r="A445" s="10"/>
      <c r="B445" s="10" t="s">
        <v>512</v>
      </c>
      <c r="C445" s="10"/>
      <c r="D445" s="42">
        <f>327299-26000</f>
        <v>301299</v>
      </c>
    </row>
    <row r="446" spans="1:6" x14ac:dyDescent="0.2">
      <c r="A446" s="10"/>
      <c r="B446" s="10" t="s">
        <v>174</v>
      </c>
      <c r="C446" s="10"/>
      <c r="D446" s="10">
        <v>0</v>
      </c>
    </row>
    <row r="447" spans="1:6" x14ac:dyDescent="0.2">
      <c r="A447" s="10"/>
      <c r="B447" s="10" t="s">
        <v>451</v>
      </c>
      <c r="C447" s="10"/>
      <c r="D447" s="10">
        <v>21004</v>
      </c>
    </row>
    <row r="448" spans="1:6" x14ac:dyDescent="0.2">
      <c r="A448" s="10"/>
      <c r="B448" s="10" t="s">
        <v>452</v>
      </c>
      <c r="C448" s="10"/>
      <c r="D448" s="42">
        <v>35084</v>
      </c>
    </row>
    <row r="449" spans="1:6" x14ac:dyDescent="0.2">
      <c r="A449" s="10"/>
      <c r="B449" s="10" t="s">
        <v>453</v>
      </c>
      <c r="C449" s="10"/>
      <c r="D449" s="10">
        <v>8148</v>
      </c>
    </row>
    <row r="450" spans="1:6" x14ac:dyDescent="0.2">
      <c r="A450" s="10"/>
      <c r="B450" s="10" t="s">
        <v>132</v>
      </c>
      <c r="C450" s="10"/>
      <c r="D450" s="10">
        <v>26000</v>
      </c>
    </row>
    <row r="451" spans="1:6" x14ac:dyDescent="0.2">
      <c r="A451" s="10"/>
      <c r="B451" s="10" t="s">
        <v>176</v>
      </c>
      <c r="C451" s="10"/>
      <c r="D451" s="10">
        <f>SUM(C451)</f>
        <v>0</v>
      </c>
    </row>
    <row r="452" spans="1:6" x14ac:dyDescent="0.2">
      <c r="B452" s="14" t="s">
        <v>14</v>
      </c>
      <c r="C452" s="14">
        <f>SUM(C432:C451)</f>
        <v>278840</v>
      </c>
      <c r="D452" s="14">
        <f>SUM(D442:D451)</f>
        <v>391535</v>
      </c>
      <c r="E452" s="20">
        <f>+C434/C452</f>
        <v>0.2501542102998135</v>
      </c>
    </row>
    <row r="454" spans="1:6" x14ac:dyDescent="0.2">
      <c r="A454" s="10">
        <v>1884</v>
      </c>
      <c r="B454" s="10" t="s">
        <v>36</v>
      </c>
      <c r="C454" s="10"/>
      <c r="D454" s="10"/>
    </row>
    <row r="455" spans="1:6" x14ac:dyDescent="0.2">
      <c r="A455" s="10"/>
      <c r="B455" s="10" t="s">
        <v>86</v>
      </c>
      <c r="C455" s="10"/>
      <c r="D455" s="10"/>
    </row>
    <row r="456" spans="1:6" x14ac:dyDescent="0.2">
      <c r="A456" s="10"/>
      <c r="B456" s="10" t="s">
        <v>43</v>
      </c>
      <c r="C456" s="10"/>
      <c r="D456" s="10"/>
    </row>
    <row r="457" spans="1:6" x14ac:dyDescent="0.2">
      <c r="A457" s="10"/>
      <c r="B457" s="10" t="s">
        <v>168</v>
      </c>
      <c r="C457" s="10"/>
      <c r="D457" s="10"/>
    </row>
    <row r="458" spans="1:6" x14ac:dyDescent="0.2">
      <c r="A458" s="10"/>
      <c r="B458" s="10" t="s">
        <v>170</v>
      </c>
      <c r="C458" s="10"/>
      <c r="D458" s="10"/>
    </row>
    <row r="459" spans="1:6" x14ac:dyDescent="0.2">
      <c r="A459" s="10"/>
      <c r="B459" s="10" t="s">
        <v>113</v>
      </c>
      <c r="C459" s="10"/>
      <c r="D459" s="10"/>
    </row>
    <row r="460" spans="1:6" x14ac:dyDescent="0.2">
      <c r="A460" s="10"/>
      <c r="B460" s="10" t="s">
        <v>171</v>
      </c>
      <c r="C460" s="10"/>
      <c r="D460" s="10"/>
    </row>
    <row r="461" spans="1:6" x14ac:dyDescent="0.2">
      <c r="A461" s="10"/>
      <c r="B461" s="10" t="s">
        <v>167</v>
      </c>
      <c r="C461" s="10"/>
      <c r="D461" s="10"/>
      <c r="F461" s="590" t="s">
        <v>515</v>
      </c>
    </row>
    <row r="462" spans="1:6" x14ac:dyDescent="0.2">
      <c r="A462" s="10"/>
      <c r="B462" s="10" t="s">
        <v>172</v>
      </c>
      <c r="C462" s="10"/>
      <c r="D462" s="10"/>
      <c r="F462" s="1" t="s">
        <v>513</v>
      </c>
    </row>
    <row r="463" spans="1:6" x14ac:dyDescent="0.2">
      <c r="A463" s="10"/>
      <c r="B463" s="10" t="s">
        <v>169</v>
      </c>
      <c r="C463" s="10"/>
      <c r="D463" s="10"/>
      <c r="F463" s="1" t="s">
        <v>514</v>
      </c>
    </row>
    <row r="464" spans="1:6" x14ac:dyDescent="0.2">
      <c r="A464" s="10"/>
      <c r="B464" s="10" t="s">
        <v>173</v>
      </c>
      <c r="C464" s="10"/>
      <c r="D464" s="10"/>
    </row>
    <row r="465" spans="1:5" x14ac:dyDescent="0.2">
      <c r="A465" s="10"/>
      <c r="B465" s="10" t="s">
        <v>512</v>
      </c>
      <c r="C465" s="10"/>
      <c r="D465" s="10">
        <v>334683.81</v>
      </c>
    </row>
    <row r="466" spans="1:5" x14ac:dyDescent="0.2">
      <c r="A466" s="10"/>
      <c r="B466" s="10" t="s">
        <v>45</v>
      </c>
      <c r="C466" s="10"/>
      <c r="D466" s="10">
        <v>19456</v>
      </c>
    </row>
    <row r="467" spans="1:5" x14ac:dyDescent="0.2">
      <c r="A467" s="10"/>
      <c r="B467" s="10" t="s">
        <v>47</v>
      </c>
      <c r="C467" s="10"/>
      <c r="D467" s="42">
        <v>38228</v>
      </c>
    </row>
    <row r="468" spans="1:5" x14ac:dyDescent="0.2">
      <c r="A468" s="10"/>
      <c r="B468" s="10" t="s">
        <v>174</v>
      </c>
      <c r="C468" s="10"/>
      <c r="D468" s="10"/>
    </row>
    <row r="469" spans="1:5" x14ac:dyDescent="0.2">
      <c r="A469" s="10"/>
      <c r="B469" s="10" t="s">
        <v>175</v>
      </c>
      <c r="C469" s="10"/>
      <c r="D469" s="10"/>
    </row>
    <row r="470" spans="1:5" x14ac:dyDescent="0.2">
      <c r="A470" s="10"/>
      <c r="B470" s="10" t="s">
        <v>132</v>
      </c>
      <c r="C470" s="10"/>
      <c r="D470" s="10">
        <v>26000</v>
      </c>
    </row>
    <row r="471" spans="1:5" x14ac:dyDescent="0.2">
      <c r="A471" s="10"/>
      <c r="B471" s="10" t="s">
        <v>176</v>
      </c>
      <c r="C471" s="10"/>
      <c r="D471" s="10">
        <v>13932</v>
      </c>
    </row>
    <row r="472" spans="1:5" x14ac:dyDescent="0.2">
      <c r="A472" s="10"/>
      <c r="B472" s="10" t="s">
        <v>177</v>
      </c>
      <c r="C472" s="10"/>
      <c r="D472" s="10"/>
    </row>
    <row r="473" spans="1:5" x14ac:dyDescent="0.2">
      <c r="A473" s="10"/>
      <c r="B473" s="10" t="s">
        <v>178</v>
      </c>
      <c r="C473" s="10"/>
      <c r="D473" s="10"/>
    </row>
    <row r="474" spans="1:5" x14ac:dyDescent="0.2">
      <c r="B474" s="14" t="s">
        <v>14</v>
      </c>
      <c r="C474" s="14">
        <f>SUM(C454:C471)</f>
        <v>0</v>
      </c>
      <c r="D474" s="14">
        <f>SUM(D454:D473)</f>
        <v>432299.81</v>
      </c>
      <c r="E474" s="20" t="e">
        <f>+C456/C474</f>
        <v>#DIV/0!</v>
      </c>
    </row>
    <row r="477" spans="1:5" x14ac:dyDescent="0.2">
      <c r="A477" s="10">
        <v>1885</v>
      </c>
      <c r="B477" s="10" t="s">
        <v>36</v>
      </c>
      <c r="C477" s="10">
        <v>37760</v>
      </c>
      <c r="D477" s="10"/>
    </row>
    <row r="478" spans="1:5" x14ac:dyDescent="0.2">
      <c r="A478" s="10" t="s">
        <v>468</v>
      </c>
      <c r="B478" s="10" t="s">
        <v>86</v>
      </c>
      <c r="C478" s="10">
        <v>46782.95</v>
      </c>
      <c r="D478" s="10"/>
    </row>
    <row r="479" spans="1:5" x14ac:dyDescent="0.2">
      <c r="A479" s="10"/>
      <c r="B479" s="10" t="s">
        <v>43</v>
      </c>
      <c r="C479" s="10">
        <v>72371.350000000006</v>
      </c>
      <c r="D479" s="10"/>
    </row>
    <row r="480" spans="1:5" x14ac:dyDescent="0.2">
      <c r="A480" s="10"/>
      <c r="B480" s="10" t="s">
        <v>168</v>
      </c>
      <c r="C480" s="10">
        <v>1300.6500000000001</v>
      </c>
      <c r="D480" s="10"/>
    </row>
    <row r="481" spans="1:4" x14ac:dyDescent="0.2">
      <c r="A481" s="10"/>
      <c r="B481" s="10" t="s">
        <v>170</v>
      </c>
      <c r="C481" s="10">
        <v>6900</v>
      </c>
      <c r="D481" s="10"/>
    </row>
    <row r="482" spans="1:4" x14ac:dyDescent="0.2">
      <c r="A482" s="10"/>
      <c r="B482" s="10" t="s">
        <v>113</v>
      </c>
      <c r="C482" s="10">
        <v>1500</v>
      </c>
      <c r="D482" s="10"/>
    </row>
    <row r="483" spans="1:4" x14ac:dyDescent="0.2">
      <c r="A483" s="10"/>
      <c r="B483" s="10" t="s">
        <v>171</v>
      </c>
      <c r="C483" s="10">
        <f>400+200+500+500+1000+720</f>
        <v>3320</v>
      </c>
      <c r="D483" s="10"/>
    </row>
    <row r="484" spans="1:4" x14ac:dyDescent="0.2">
      <c r="A484" s="10"/>
      <c r="B484" s="10" t="s">
        <v>167</v>
      </c>
      <c r="C484" s="10">
        <v>24000</v>
      </c>
      <c r="D484" s="10"/>
    </row>
    <row r="485" spans="1:4" x14ac:dyDescent="0.2">
      <c r="A485" s="10"/>
      <c r="B485" s="10" t="s">
        <v>172</v>
      </c>
      <c r="C485" s="10">
        <v>16000</v>
      </c>
      <c r="D485" s="10"/>
    </row>
    <row r="486" spans="1:4" x14ac:dyDescent="0.2">
      <c r="A486" s="10"/>
      <c r="B486" s="10" t="s">
        <v>169</v>
      </c>
      <c r="C486" s="10">
        <v>25000</v>
      </c>
      <c r="D486" s="10"/>
    </row>
    <row r="487" spans="1:4" x14ac:dyDescent="0.2">
      <c r="A487" s="10"/>
      <c r="B487" s="10" t="s">
        <v>173</v>
      </c>
      <c r="C487" s="10">
        <f>18000+50000</f>
        <v>68000</v>
      </c>
      <c r="D487" s="10"/>
    </row>
    <row r="488" spans="1:4" x14ac:dyDescent="0.2">
      <c r="A488" s="10"/>
      <c r="B488" s="10" t="s">
        <v>130</v>
      </c>
      <c r="C488" s="10"/>
      <c r="D488" s="10">
        <v>9950.4</v>
      </c>
    </row>
    <row r="489" spans="1:4" x14ac:dyDescent="0.2">
      <c r="A489" s="10"/>
      <c r="B489" s="10" t="s">
        <v>45</v>
      </c>
      <c r="C489" s="10"/>
      <c r="D489" s="10">
        <f>64405.8+6416.95</f>
        <v>70822.75</v>
      </c>
    </row>
    <row r="490" spans="1:4" x14ac:dyDescent="0.2">
      <c r="A490" s="10"/>
      <c r="B490" s="10" t="s">
        <v>47</v>
      </c>
      <c r="C490" s="10"/>
      <c r="D490" s="42">
        <f>34225.95+38228</f>
        <v>72453.95</v>
      </c>
    </row>
    <row r="491" spans="1:4" x14ac:dyDescent="0.2">
      <c r="A491" s="10"/>
      <c r="B491" s="10" t="s">
        <v>174</v>
      </c>
      <c r="C491" s="10"/>
      <c r="D491" s="10">
        <v>145151.70000000001</v>
      </c>
    </row>
    <row r="492" spans="1:4" x14ac:dyDescent="0.2">
      <c r="A492" s="10"/>
      <c r="B492" s="10" t="s">
        <v>175</v>
      </c>
      <c r="C492" s="10"/>
      <c r="D492" s="10">
        <v>22649.95</v>
      </c>
    </row>
    <row r="493" spans="1:4" x14ac:dyDescent="0.2">
      <c r="A493" s="10"/>
      <c r="B493" s="10" t="s">
        <v>132</v>
      </c>
      <c r="C493" s="10"/>
      <c r="D493" s="10">
        <v>25866.15</v>
      </c>
    </row>
    <row r="494" spans="1:4" x14ac:dyDescent="0.2">
      <c r="A494" s="10"/>
      <c r="B494" s="10" t="s">
        <v>176</v>
      </c>
      <c r="C494" s="10"/>
      <c r="D494" s="10">
        <f>24740.15+13897</f>
        <v>38637.15</v>
      </c>
    </row>
    <row r="495" spans="1:4" x14ac:dyDescent="0.2">
      <c r="A495" s="10"/>
      <c r="B495" s="10" t="s">
        <v>177</v>
      </c>
      <c r="C495" s="10"/>
      <c r="D495" s="10">
        <v>22675.57</v>
      </c>
    </row>
    <row r="496" spans="1:4" x14ac:dyDescent="0.2">
      <c r="A496" s="10"/>
      <c r="B496" s="10" t="s">
        <v>178</v>
      </c>
      <c r="C496" s="10"/>
      <c r="D496" s="10">
        <v>18091.38</v>
      </c>
    </row>
    <row r="497" spans="1:5" x14ac:dyDescent="0.2">
      <c r="B497" s="14" t="s">
        <v>14</v>
      </c>
      <c r="C497" s="14">
        <f>SUM(C477:C494)</f>
        <v>302934.94999999995</v>
      </c>
      <c r="D497" s="14">
        <f>SUM(D477:D496)</f>
        <v>426299.00000000006</v>
      </c>
      <c r="E497" s="20">
        <f>+C479/C497</f>
        <v>0.23890062866631934</v>
      </c>
    </row>
    <row r="499" spans="1:5" x14ac:dyDescent="0.2">
      <c r="A499" s="10">
        <v>1886</v>
      </c>
      <c r="B499" s="10" t="s">
        <v>36</v>
      </c>
      <c r="C499" s="10">
        <v>37760</v>
      </c>
      <c r="D499" s="10"/>
    </row>
    <row r="500" spans="1:5" x14ac:dyDescent="0.2">
      <c r="A500" s="10"/>
      <c r="B500" s="10" t="s">
        <v>86</v>
      </c>
      <c r="C500" s="10">
        <v>46782.95</v>
      </c>
      <c r="D500" s="10"/>
    </row>
    <row r="501" spans="1:5" x14ac:dyDescent="0.2">
      <c r="A501" s="10"/>
      <c r="B501" s="10" t="s">
        <v>43</v>
      </c>
      <c r="C501" s="10">
        <v>73616.3</v>
      </c>
      <c r="D501" s="10"/>
    </row>
    <row r="502" spans="1:5" x14ac:dyDescent="0.2">
      <c r="A502" s="10"/>
      <c r="B502" s="10" t="s">
        <v>168</v>
      </c>
      <c r="C502" s="10">
        <v>1300.6500000000001</v>
      </c>
      <c r="D502" s="10"/>
    </row>
    <row r="503" spans="1:5" x14ac:dyDescent="0.2">
      <c r="A503" s="10"/>
      <c r="B503" s="10" t="s">
        <v>170</v>
      </c>
      <c r="C503" s="10">
        <v>6900</v>
      </c>
      <c r="D503" s="10"/>
    </row>
    <row r="504" spans="1:5" x14ac:dyDescent="0.2">
      <c r="A504" s="10"/>
      <c r="B504" s="10" t="s">
        <v>113</v>
      </c>
      <c r="C504" s="10">
        <v>1500</v>
      </c>
      <c r="D504" s="10"/>
    </row>
    <row r="505" spans="1:5" x14ac:dyDescent="0.2">
      <c r="A505" s="10"/>
      <c r="B505" s="10" t="s">
        <v>171</v>
      </c>
      <c r="C505" s="10">
        <f>400+200+500+500+1000+720</f>
        <v>3320</v>
      </c>
      <c r="D505" s="10"/>
    </row>
    <row r="506" spans="1:5" x14ac:dyDescent="0.2">
      <c r="A506" s="10"/>
      <c r="B506" s="10" t="s">
        <v>167</v>
      </c>
      <c r="C506" s="10">
        <v>24000</v>
      </c>
      <c r="D506" s="10"/>
    </row>
    <row r="507" spans="1:5" x14ac:dyDescent="0.2">
      <c r="A507" s="10"/>
      <c r="B507" s="10" t="s">
        <v>172</v>
      </c>
      <c r="C507" s="10">
        <v>16000</v>
      </c>
      <c r="D507" s="10"/>
    </row>
    <row r="508" spans="1:5" x14ac:dyDescent="0.2">
      <c r="A508" s="10"/>
      <c r="B508" s="10" t="s">
        <v>169</v>
      </c>
      <c r="C508" s="10">
        <v>25000</v>
      </c>
      <c r="D508" s="10"/>
    </row>
    <row r="509" spans="1:5" x14ac:dyDescent="0.2">
      <c r="A509" s="10"/>
      <c r="B509" s="10" t="s">
        <v>173</v>
      </c>
      <c r="C509" s="10">
        <f>18000+50000</f>
        <v>68000</v>
      </c>
      <c r="D509" s="10"/>
    </row>
    <row r="510" spans="1:5" x14ac:dyDescent="0.2">
      <c r="A510" s="10"/>
      <c r="B510" s="10" t="s">
        <v>179</v>
      </c>
      <c r="C510" s="10">
        <v>70650.350000000006</v>
      </c>
      <c r="D510" s="10"/>
    </row>
    <row r="511" spans="1:5" x14ac:dyDescent="0.2">
      <c r="A511" s="10"/>
      <c r="B511" s="10" t="s">
        <v>180</v>
      </c>
      <c r="C511" s="10">
        <v>2732.5</v>
      </c>
      <c r="D511" s="10"/>
    </row>
    <row r="512" spans="1:5" x14ac:dyDescent="0.2">
      <c r="A512" s="10"/>
      <c r="B512" s="10" t="s">
        <v>178</v>
      </c>
      <c r="C512" s="10"/>
      <c r="D512" s="10">
        <v>48980.9</v>
      </c>
    </row>
    <row r="513" spans="1:5" x14ac:dyDescent="0.2">
      <c r="A513" s="10"/>
      <c r="B513" s="10" t="s">
        <v>177</v>
      </c>
      <c r="C513" s="10"/>
      <c r="D513" s="10">
        <v>254249.85</v>
      </c>
    </row>
    <row r="514" spans="1:5" x14ac:dyDescent="0.2">
      <c r="A514" s="10"/>
      <c r="B514" s="10" t="s">
        <v>181</v>
      </c>
      <c r="C514" s="10"/>
      <c r="D514" s="42">
        <v>2988.9</v>
      </c>
    </row>
    <row r="515" spans="1:5" x14ac:dyDescent="0.2">
      <c r="A515" s="2"/>
      <c r="B515" s="13" t="s">
        <v>14</v>
      </c>
      <c r="C515" s="40">
        <f>SUM(C499:C514)</f>
        <v>377562.75</v>
      </c>
      <c r="D515" s="40">
        <f>SUM(D512:D514)</f>
        <v>306219.65000000002</v>
      </c>
      <c r="E515" s="20">
        <f>+C501/C515</f>
        <v>0.19497765603201059</v>
      </c>
    </row>
    <row r="516" spans="1:5" x14ac:dyDescent="0.2">
      <c r="B516" s="1"/>
    </row>
  </sheetData>
  <mergeCells count="1">
    <mergeCell ref="A51:A6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7"/>
  <sheetViews>
    <sheetView topLeftCell="A4" workbookViewId="0">
      <selection activeCell="C27" sqref="B27:C27"/>
    </sheetView>
  </sheetViews>
  <sheetFormatPr baseColWidth="10" defaultRowHeight="15" x14ac:dyDescent="0.2"/>
  <cols>
    <col min="1" max="1" width="25.33203125" customWidth="1"/>
    <col min="2" max="2" width="19.83203125" customWidth="1"/>
    <col min="3" max="3" width="14.1640625" customWidth="1"/>
  </cols>
  <sheetData>
    <row r="1" spans="1:6" x14ac:dyDescent="0.2">
      <c r="A1" t="s">
        <v>454</v>
      </c>
    </row>
    <row r="2" spans="1:6" x14ac:dyDescent="0.2">
      <c r="A2" t="s">
        <v>455</v>
      </c>
    </row>
    <row r="4" spans="1:6" x14ac:dyDescent="0.2">
      <c r="A4" t="s">
        <v>231</v>
      </c>
      <c r="B4" t="s">
        <v>17</v>
      </c>
      <c r="C4" t="s">
        <v>456</v>
      </c>
      <c r="D4" t="s">
        <v>460</v>
      </c>
    </row>
    <row r="5" spans="1:6" ht="42" customHeight="1" x14ac:dyDescent="0.2">
      <c r="A5">
        <v>1857</v>
      </c>
    </row>
    <row r="6" spans="1:6" x14ac:dyDescent="0.2">
      <c r="A6">
        <v>1858</v>
      </c>
    </row>
    <row r="7" spans="1:6" x14ac:dyDescent="0.2">
      <c r="A7">
        <v>1859</v>
      </c>
    </row>
    <row r="8" spans="1:6" x14ac:dyDescent="0.2">
      <c r="A8">
        <v>1860</v>
      </c>
    </row>
    <row r="9" spans="1:6" x14ac:dyDescent="0.2">
      <c r="A9">
        <v>1861</v>
      </c>
    </row>
    <row r="10" spans="1:6" x14ac:dyDescent="0.2">
      <c r="A10">
        <v>1862</v>
      </c>
    </row>
    <row r="11" spans="1:6" x14ac:dyDescent="0.2">
      <c r="A11">
        <v>1863</v>
      </c>
    </row>
    <row r="12" spans="1:6" ht="48" x14ac:dyDescent="0.2">
      <c r="A12">
        <v>1864</v>
      </c>
      <c r="B12" s="181" t="s">
        <v>457</v>
      </c>
      <c r="C12">
        <v>253.3</v>
      </c>
      <c r="D12" s="772" t="s">
        <v>459</v>
      </c>
      <c r="E12" s="772"/>
      <c r="F12" s="772"/>
    </row>
    <row r="13" spans="1:6" x14ac:dyDescent="0.2">
      <c r="B13" t="s">
        <v>458</v>
      </c>
      <c r="C13">
        <v>200</v>
      </c>
      <c r="D13" s="772"/>
      <c r="E13" s="772"/>
      <c r="F13" s="772"/>
    </row>
    <row r="14" spans="1:6" x14ac:dyDescent="0.2">
      <c r="C14">
        <f>SUM(C12:C13)</f>
        <v>453.3</v>
      </c>
    </row>
    <row r="19" spans="2:5" x14ac:dyDescent="0.2">
      <c r="B19" t="s">
        <v>526</v>
      </c>
    </row>
    <row r="21" spans="2:5" ht="32" x14ac:dyDescent="0.2">
      <c r="B21" s="614" t="s">
        <v>527</v>
      </c>
      <c r="C21" s="615" t="s">
        <v>528</v>
      </c>
    </row>
    <row r="22" spans="2:5" ht="16" x14ac:dyDescent="0.2">
      <c r="B22" s="610" t="s">
        <v>523</v>
      </c>
      <c r="C22" s="611">
        <v>10314.85</v>
      </c>
      <c r="D22" s="608"/>
    </row>
    <row r="23" spans="2:5" ht="16" x14ac:dyDescent="0.2">
      <c r="B23" s="610" t="s">
        <v>9</v>
      </c>
      <c r="C23" s="611">
        <v>8217.89</v>
      </c>
      <c r="D23" s="608"/>
      <c r="E23" s="608"/>
    </row>
    <row r="24" spans="2:5" ht="16" x14ac:dyDescent="0.2">
      <c r="B24" s="610" t="s">
        <v>524</v>
      </c>
      <c r="C24" s="611">
        <v>4385.8900000000003</v>
      </c>
      <c r="D24" s="608"/>
    </row>
    <row r="25" spans="2:5" ht="16" x14ac:dyDescent="0.2">
      <c r="B25" s="610" t="s">
        <v>525</v>
      </c>
      <c r="C25" s="611">
        <v>278.77999999999997</v>
      </c>
      <c r="D25" s="608"/>
    </row>
    <row r="26" spans="2:5" ht="18" thickBot="1" x14ac:dyDescent="0.25">
      <c r="B26" s="612" t="s">
        <v>14</v>
      </c>
      <c r="C26" s="613">
        <f>SUM(C22:C25)</f>
        <v>23197.409999999996</v>
      </c>
      <c r="D26" s="609"/>
    </row>
    <row r="27" spans="2:5" ht="16" thickTop="1" x14ac:dyDescent="0.2">
      <c r="B27" s="1"/>
      <c r="C27" s="1"/>
    </row>
  </sheetData>
  <mergeCells count="1">
    <mergeCell ref="D12:F13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57"/>
  <sheetViews>
    <sheetView topLeftCell="A25" workbookViewId="0">
      <pane ySplit="600" activePane="bottomLeft"/>
      <selection activeCell="A25" sqref="A25"/>
      <selection pane="bottomLeft" activeCell="G10" sqref="G10"/>
    </sheetView>
  </sheetViews>
  <sheetFormatPr baseColWidth="10" defaultRowHeight="15" x14ac:dyDescent="0.2"/>
  <cols>
    <col min="2" max="2" width="12.6640625" customWidth="1"/>
    <col min="3" max="3" width="13.5" customWidth="1"/>
    <col min="6" max="6" width="18.83203125" customWidth="1"/>
  </cols>
  <sheetData>
    <row r="1" spans="1:9" ht="36.75" customHeight="1" x14ac:dyDescent="0.2">
      <c r="A1" s="397" t="s">
        <v>16</v>
      </c>
      <c r="B1" s="397" t="s">
        <v>441</v>
      </c>
      <c r="C1" s="398" t="s">
        <v>275</v>
      </c>
      <c r="D1" s="397" t="s">
        <v>461</v>
      </c>
      <c r="E1" s="394" t="s">
        <v>466</v>
      </c>
      <c r="F1" s="395" t="s">
        <v>464</v>
      </c>
      <c r="G1" s="396" t="s">
        <v>465</v>
      </c>
    </row>
    <row r="2" spans="1:9" x14ac:dyDescent="0.2">
      <c r="A2" s="391">
        <v>1857</v>
      </c>
      <c r="B2" s="3">
        <v>73158</v>
      </c>
      <c r="C2" s="3">
        <v>72374.399999999994</v>
      </c>
      <c r="D2" s="3"/>
    </row>
    <row r="3" spans="1:9" x14ac:dyDescent="0.2">
      <c r="A3" s="391">
        <v>1858</v>
      </c>
      <c r="B3" s="3">
        <v>74489.8</v>
      </c>
      <c r="C3" s="3">
        <v>72384</v>
      </c>
      <c r="D3" s="3"/>
    </row>
    <row r="4" spans="1:9" x14ac:dyDescent="0.2">
      <c r="A4" s="391">
        <v>1859</v>
      </c>
      <c r="B4" s="3">
        <v>59686.090000000004</v>
      </c>
      <c r="C4" s="3">
        <v>64277.119999999995</v>
      </c>
      <c r="D4" s="3"/>
    </row>
    <row r="5" spans="1:9" x14ac:dyDescent="0.2">
      <c r="A5" s="391">
        <v>1860</v>
      </c>
      <c r="B5" s="3">
        <v>72202.659999999989</v>
      </c>
      <c r="C5" s="3">
        <v>54827</v>
      </c>
      <c r="D5" s="3"/>
    </row>
    <row r="6" spans="1:9" x14ac:dyDescent="0.2">
      <c r="A6" s="391">
        <v>1861</v>
      </c>
      <c r="B6" s="3" t="s">
        <v>286</v>
      </c>
      <c r="C6" s="3" t="s">
        <v>286</v>
      </c>
      <c r="D6" s="3"/>
    </row>
    <row r="7" spans="1:9" x14ac:dyDescent="0.2">
      <c r="A7" s="391">
        <v>1862</v>
      </c>
      <c r="B7" s="3">
        <v>50671</v>
      </c>
      <c r="C7" s="3" t="s">
        <v>286</v>
      </c>
      <c r="D7" s="3"/>
    </row>
    <row r="8" spans="1:9" x14ac:dyDescent="0.2">
      <c r="A8" s="391">
        <v>1863</v>
      </c>
      <c r="B8" s="3">
        <v>81677.2</v>
      </c>
      <c r="C8" s="3" t="s">
        <v>286</v>
      </c>
      <c r="D8" s="3"/>
    </row>
    <row r="9" spans="1:9" x14ac:dyDescent="0.2">
      <c r="A9" s="391">
        <v>1864</v>
      </c>
      <c r="B9" s="3">
        <v>81677.2</v>
      </c>
      <c r="C9" s="3">
        <v>94193.65</v>
      </c>
      <c r="D9" s="3">
        <v>453.3</v>
      </c>
      <c r="I9" t="s">
        <v>462</v>
      </c>
    </row>
    <row r="10" spans="1:9" x14ac:dyDescent="0.2">
      <c r="A10" s="391">
        <v>1865</v>
      </c>
      <c r="B10" s="3">
        <v>120860</v>
      </c>
      <c r="C10" s="3">
        <v>103389.85</v>
      </c>
      <c r="D10" s="3">
        <f>600+374.2</f>
        <v>974.2</v>
      </c>
    </row>
    <row r="11" spans="1:9" x14ac:dyDescent="0.2">
      <c r="A11" s="391">
        <v>1866</v>
      </c>
      <c r="B11" s="3">
        <v>120068.86</v>
      </c>
      <c r="C11" s="3">
        <v>99819.85</v>
      </c>
      <c r="D11" s="3">
        <v>240</v>
      </c>
    </row>
    <row r="12" spans="1:9" x14ac:dyDescent="0.2">
      <c r="A12" s="391">
        <v>1867</v>
      </c>
      <c r="B12" s="3">
        <v>120410</v>
      </c>
      <c r="C12" s="3">
        <v>99879.4</v>
      </c>
      <c r="D12" s="3"/>
    </row>
    <row r="13" spans="1:9" x14ac:dyDescent="0.2">
      <c r="A13" s="391">
        <v>1868</v>
      </c>
      <c r="B13" s="3">
        <v>100415</v>
      </c>
      <c r="C13" s="3">
        <v>179647.85</v>
      </c>
      <c r="D13" s="3"/>
    </row>
    <row r="14" spans="1:9" x14ac:dyDescent="0.2">
      <c r="A14" s="391">
        <v>1869</v>
      </c>
      <c r="B14" s="3">
        <v>126554.9</v>
      </c>
      <c r="C14" s="3">
        <v>99549.67</v>
      </c>
      <c r="D14" s="3"/>
      <c r="E14" s="9">
        <f>+B2+B3+B4+B5+B7+B8+B9+B11+B10+B12+B13+B14</f>
        <v>1081870.71</v>
      </c>
      <c r="F14" s="9">
        <f>+E14/6</f>
        <v>180311.785</v>
      </c>
      <c r="G14" s="9">
        <f>+E14-F14</f>
        <v>901558.92499999993</v>
      </c>
    </row>
    <row r="15" spans="1:9" x14ac:dyDescent="0.2">
      <c r="A15" s="3">
        <v>1870</v>
      </c>
      <c r="B15" s="3">
        <v>104232</v>
      </c>
      <c r="C15" s="3">
        <v>105376</v>
      </c>
      <c r="D15" s="3">
        <v>0</v>
      </c>
      <c r="E15" s="392"/>
    </row>
    <row r="16" spans="1:9" x14ac:dyDescent="0.2">
      <c r="A16" s="3">
        <v>1871</v>
      </c>
      <c r="B16" s="3">
        <v>96138.5</v>
      </c>
      <c r="C16" s="3">
        <v>113430.9</v>
      </c>
      <c r="D16" s="3"/>
      <c r="I16" s="393"/>
    </row>
    <row r="17" spans="1:5" x14ac:dyDescent="0.2">
      <c r="A17" s="3">
        <v>1872</v>
      </c>
      <c r="B17" s="3">
        <v>102978</v>
      </c>
      <c r="C17" s="3">
        <v>45690</v>
      </c>
      <c r="D17" s="3"/>
    </row>
    <row r="18" spans="1:5" x14ac:dyDescent="0.2">
      <c r="A18" s="3">
        <v>1873</v>
      </c>
      <c r="B18" s="3">
        <v>381041.23</v>
      </c>
      <c r="C18" s="3" t="s">
        <v>286</v>
      </c>
      <c r="D18" s="3"/>
    </row>
    <row r="19" spans="1:5" x14ac:dyDescent="0.2">
      <c r="A19" s="3">
        <v>1874</v>
      </c>
      <c r="B19" s="3">
        <v>229356.41000000003</v>
      </c>
      <c r="C19" s="3">
        <v>45461.85</v>
      </c>
      <c r="D19" s="3"/>
    </row>
    <row r="20" spans="1:5" x14ac:dyDescent="0.2">
      <c r="A20" s="3">
        <v>1875</v>
      </c>
      <c r="B20" s="3">
        <v>82540.12000000001</v>
      </c>
      <c r="C20" s="3">
        <v>67829.119999999995</v>
      </c>
      <c r="D20" s="3"/>
    </row>
    <row r="21" spans="1:5" x14ac:dyDescent="0.2">
      <c r="A21" s="3">
        <v>1876</v>
      </c>
      <c r="B21" s="3">
        <v>73772.009999999995</v>
      </c>
      <c r="C21" s="3">
        <v>118384.59999999999</v>
      </c>
      <c r="D21" s="3">
        <v>386</v>
      </c>
    </row>
    <row r="22" spans="1:5" x14ac:dyDescent="0.2">
      <c r="A22" s="3">
        <v>1877</v>
      </c>
      <c r="B22" s="3">
        <v>68445.48</v>
      </c>
      <c r="C22" s="3">
        <v>573872.54999999993</v>
      </c>
      <c r="D22" s="3"/>
    </row>
    <row r="23" spans="1:5" x14ac:dyDescent="0.2">
      <c r="A23" s="3">
        <v>1878</v>
      </c>
      <c r="B23" s="3">
        <v>464818.52</v>
      </c>
      <c r="C23" s="3">
        <v>392726.6</v>
      </c>
      <c r="D23" s="3"/>
    </row>
    <row r="24" spans="1:5" x14ac:dyDescent="0.2">
      <c r="A24" s="3">
        <v>1879</v>
      </c>
      <c r="B24" s="3">
        <v>564898.65</v>
      </c>
      <c r="C24" s="3">
        <v>406504</v>
      </c>
      <c r="D24" s="3"/>
    </row>
    <row r="25" spans="1:5" x14ac:dyDescent="0.2">
      <c r="A25" s="3">
        <v>1880</v>
      </c>
      <c r="B25" s="3">
        <v>582933</v>
      </c>
      <c r="C25" s="3">
        <v>579565</v>
      </c>
      <c r="D25" s="3"/>
    </row>
    <row r="26" spans="1:5" x14ac:dyDescent="0.2">
      <c r="A26" s="3">
        <v>1881</v>
      </c>
      <c r="B26" s="3" t="s">
        <v>286</v>
      </c>
      <c r="C26" s="3" t="s">
        <v>286</v>
      </c>
      <c r="D26" s="3"/>
    </row>
    <row r="27" spans="1:5" x14ac:dyDescent="0.2">
      <c r="A27" s="3">
        <v>1882</v>
      </c>
      <c r="B27" s="3" t="s">
        <v>286</v>
      </c>
      <c r="C27" s="3" t="s">
        <v>286</v>
      </c>
      <c r="D27" s="3"/>
    </row>
    <row r="28" spans="1:5" x14ac:dyDescent="0.2">
      <c r="A28" s="3">
        <v>1883</v>
      </c>
      <c r="B28" s="3" t="s">
        <v>286</v>
      </c>
      <c r="C28" s="3" t="s">
        <v>286</v>
      </c>
      <c r="D28" s="3">
        <v>46447</v>
      </c>
    </row>
    <row r="29" spans="1:5" x14ac:dyDescent="0.2">
      <c r="A29" s="3">
        <v>1884</v>
      </c>
      <c r="B29" s="3">
        <f>324268.82-121757-16744</f>
        <v>185767.82</v>
      </c>
      <c r="C29" s="3">
        <v>341018.5</v>
      </c>
      <c r="D29" s="3">
        <v>7643</v>
      </c>
      <c r="E29">
        <f>+B29-C29</f>
        <v>-155250.68</v>
      </c>
    </row>
    <row r="30" spans="1:5" x14ac:dyDescent="0.2">
      <c r="A30" s="3">
        <v>1885</v>
      </c>
      <c r="B30" s="3">
        <v>302934.94999999995</v>
      </c>
      <c r="C30" s="3">
        <v>426299.00000000006</v>
      </c>
      <c r="D30" s="3"/>
    </row>
    <row r="31" spans="1:5" x14ac:dyDescent="0.2">
      <c r="A31" s="3">
        <v>1886</v>
      </c>
      <c r="B31" s="3">
        <v>377562.75</v>
      </c>
      <c r="C31" s="3">
        <v>306219.65000000002</v>
      </c>
      <c r="D31" s="3"/>
    </row>
    <row r="32" spans="1:5" x14ac:dyDescent="0.2">
      <c r="A32" s="3" t="s">
        <v>14</v>
      </c>
      <c r="B32" s="3">
        <v>4632041.83</v>
      </c>
      <c r="C32" s="3">
        <v>4483518.5600000005</v>
      </c>
      <c r="D32" s="3"/>
    </row>
    <row r="57" ht="30" customHeight="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I66"/>
  <sheetViews>
    <sheetView topLeftCell="AR1" workbookViewId="0">
      <selection activeCell="BF4" sqref="BF4"/>
    </sheetView>
  </sheetViews>
  <sheetFormatPr baseColWidth="10" defaultRowHeight="15" x14ac:dyDescent="0.2"/>
  <cols>
    <col min="1" max="1" width="34.6640625" customWidth="1"/>
    <col min="2" max="2" width="21.5" customWidth="1"/>
    <col min="3" max="3" width="19.5" customWidth="1"/>
    <col min="4" max="4" width="14.33203125" bestFit="1" customWidth="1"/>
    <col min="5" max="5" width="13" bestFit="1" customWidth="1"/>
    <col min="6" max="6" width="14.33203125" bestFit="1" customWidth="1"/>
    <col min="7" max="7" width="13" bestFit="1" customWidth="1"/>
    <col min="14" max="14" width="13" bestFit="1" customWidth="1"/>
    <col min="16" max="18" width="13" bestFit="1" customWidth="1"/>
    <col min="20" max="20" width="13" bestFit="1" customWidth="1"/>
    <col min="28" max="28" width="13" bestFit="1" customWidth="1"/>
    <col min="29" max="29" width="14.5" bestFit="1" customWidth="1"/>
    <col min="30" max="35" width="13" bestFit="1" customWidth="1"/>
    <col min="40" max="40" width="14.5" bestFit="1" customWidth="1"/>
    <col min="41" max="43" width="13" bestFit="1" customWidth="1"/>
    <col min="50" max="50" width="13" bestFit="1" customWidth="1"/>
    <col min="52" max="53" width="13" bestFit="1" customWidth="1"/>
  </cols>
  <sheetData>
    <row r="1" spans="1:61" ht="16" thickBot="1" x14ac:dyDescent="0.25">
      <c r="A1" s="48"/>
      <c r="B1" s="776">
        <v>1857</v>
      </c>
      <c r="C1" s="777"/>
      <c r="D1" s="776">
        <v>1858</v>
      </c>
      <c r="E1" s="777"/>
      <c r="F1" s="776">
        <v>1859</v>
      </c>
      <c r="G1" s="777"/>
      <c r="H1" s="776">
        <v>1860</v>
      </c>
      <c r="I1" s="777"/>
      <c r="J1" s="776">
        <v>1861</v>
      </c>
      <c r="K1" s="777"/>
      <c r="L1" s="776">
        <v>1862</v>
      </c>
      <c r="M1" s="777"/>
      <c r="N1" s="776">
        <v>1863</v>
      </c>
      <c r="O1" s="777"/>
      <c r="P1" s="776">
        <v>1864</v>
      </c>
      <c r="Q1" s="777"/>
      <c r="R1" s="776">
        <v>1865</v>
      </c>
      <c r="S1" s="777"/>
      <c r="T1" s="776">
        <v>1866</v>
      </c>
      <c r="U1" s="777"/>
      <c r="V1" s="776">
        <v>1867</v>
      </c>
      <c r="W1" s="777"/>
      <c r="X1" s="776">
        <v>1868</v>
      </c>
      <c r="Y1" s="777"/>
      <c r="Z1" s="776">
        <v>1869</v>
      </c>
      <c r="AA1" s="777"/>
      <c r="AB1" s="776">
        <v>1870</v>
      </c>
      <c r="AC1" s="777"/>
      <c r="AD1" s="776">
        <v>1871</v>
      </c>
      <c r="AE1" s="777"/>
      <c r="AF1" s="776">
        <v>1872</v>
      </c>
      <c r="AG1" s="777"/>
      <c r="AH1" s="776">
        <v>1873</v>
      </c>
      <c r="AI1" s="777"/>
      <c r="AJ1" s="776">
        <v>1874</v>
      </c>
      <c r="AK1" s="777"/>
      <c r="AL1" s="776">
        <v>1875</v>
      </c>
      <c r="AM1" s="777"/>
      <c r="AN1" s="776">
        <v>1876</v>
      </c>
      <c r="AO1" s="777"/>
      <c r="AP1" s="776">
        <v>1877</v>
      </c>
      <c r="AQ1" s="777"/>
      <c r="AR1" s="776">
        <v>1878</v>
      </c>
      <c r="AS1" s="777"/>
      <c r="AT1" s="776">
        <v>1879</v>
      </c>
      <c r="AU1" s="777"/>
      <c r="AV1" s="776">
        <v>1880</v>
      </c>
      <c r="AW1" s="777"/>
      <c r="AX1" s="776">
        <v>1881</v>
      </c>
      <c r="AY1" s="777"/>
      <c r="AZ1" s="776">
        <v>1882</v>
      </c>
      <c r="BA1" s="777"/>
      <c r="BB1" s="776">
        <v>1883</v>
      </c>
      <c r="BC1" s="777"/>
      <c r="BD1" s="776">
        <v>1884</v>
      </c>
      <c r="BE1" s="777"/>
      <c r="BF1" s="776">
        <v>1885</v>
      </c>
      <c r="BG1" s="777"/>
      <c r="BH1" s="776">
        <v>1886</v>
      </c>
      <c r="BI1" s="777"/>
    </row>
    <row r="2" spans="1:61" ht="16" thickBot="1" x14ac:dyDescent="0.25">
      <c r="A2" s="67"/>
      <c r="B2" s="49" t="s">
        <v>18</v>
      </c>
      <c r="C2" s="50" t="s">
        <v>266</v>
      </c>
      <c r="D2" s="49" t="s">
        <v>18</v>
      </c>
      <c r="E2" s="50" t="s">
        <v>266</v>
      </c>
      <c r="F2" s="49" t="s">
        <v>18</v>
      </c>
      <c r="G2" s="50" t="s">
        <v>266</v>
      </c>
      <c r="H2" s="49" t="s">
        <v>18</v>
      </c>
      <c r="I2" s="50" t="s">
        <v>266</v>
      </c>
      <c r="J2" s="49" t="s">
        <v>18</v>
      </c>
      <c r="K2" s="50" t="s">
        <v>266</v>
      </c>
      <c r="L2" s="49" t="s">
        <v>18</v>
      </c>
      <c r="M2" s="50" t="s">
        <v>266</v>
      </c>
      <c r="N2" s="49" t="s">
        <v>18</v>
      </c>
      <c r="O2" s="50" t="s">
        <v>224</v>
      </c>
      <c r="P2" s="49" t="s">
        <v>18</v>
      </c>
      <c r="Q2" s="50" t="s">
        <v>224</v>
      </c>
      <c r="R2" s="49" t="s">
        <v>18</v>
      </c>
      <c r="S2" s="50" t="s">
        <v>529</v>
      </c>
      <c r="T2" s="49" t="s">
        <v>18</v>
      </c>
      <c r="U2" s="50" t="s">
        <v>266</v>
      </c>
      <c r="V2" s="49" t="s">
        <v>18</v>
      </c>
      <c r="W2" s="50" t="s">
        <v>224</v>
      </c>
      <c r="X2" s="49" t="s">
        <v>18</v>
      </c>
      <c r="Y2" s="50" t="s">
        <v>224</v>
      </c>
      <c r="Z2" s="49" t="s">
        <v>18</v>
      </c>
      <c r="AA2" s="50" t="s">
        <v>224</v>
      </c>
      <c r="AB2" s="49" t="s">
        <v>18</v>
      </c>
      <c r="AC2" s="50" t="s">
        <v>224</v>
      </c>
      <c r="AD2" s="49" t="s">
        <v>18</v>
      </c>
      <c r="AE2" s="50" t="s">
        <v>224</v>
      </c>
      <c r="AF2" s="49" t="s">
        <v>18</v>
      </c>
      <c r="AG2" s="50" t="s">
        <v>224</v>
      </c>
      <c r="AH2" s="49" t="s">
        <v>18</v>
      </c>
      <c r="AI2" s="50" t="s">
        <v>224</v>
      </c>
      <c r="AJ2" s="49" t="s">
        <v>18</v>
      </c>
      <c r="AK2" s="50" t="s">
        <v>224</v>
      </c>
      <c r="AL2" s="49" t="s">
        <v>18</v>
      </c>
      <c r="AM2" s="50" t="s">
        <v>224</v>
      </c>
      <c r="AN2" s="49" t="s">
        <v>18</v>
      </c>
      <c r="AO2" s="50" t="s">
        <v>224</v>
      </c>
      <c r="AP2" s="49" t="s">
        <v>18</v>
      </c>
      <c r="AQ2" s="50" t="s">
        <v>224</v>
      </c>
      <c r="AR2" s="49" t="s">
        <v>18</v>
      </c>
      <c r="AS2" s="50" t="s">
        <v>224</v>
      </c>
      <c r="AT2" s="49" t="s">
        <v>18</v>
      </c>
      <c r="AU2" s="50" t="s">
        <v>224</v>
      </c>
      <c r="AV2" s="49" t="s">
        <v>18</v>
      </c>
      <c r="AW2" s="50" t="s">
        <v>224</v>
      </c>
      <c r="AX2" s="49" t="s">
        <v>18</v>
      </c>
      <c r="AY2" s="50" t="s">
        <v>224</v>
      </c>
      <c r="AZ2" s="49" t="s">
        <v>18</v>
      </c>
      <c r="BA2" s="50" t="s">
        <v>224</v>
      </c>
      <c r="BB2" s="49" t="s">
        <v>18</v>
      </c>
      <c r="BC2" s="50" t="s">
        <v>224</v>
      </c>
      <c r="BD2" s="49" t="s">
        <v>18</v>
      </c>
      <c r="BE2" s="50" t="s">
        <v>224</v>
      </c>
      <c r="BF2" s="49" t="s">
        <v>18</v>
      </c>
      <c r="BG2" s="50" t="s">
        <v>224</v>
      </c>
      <c r="BH2" s="49" t="s">
        <v>18</v>
      </c>
      <c r="BI2" s="50" t="s">
        <v>224</v>
      </c>
    </row>
    <row r="3" spans="1:61" ht="19.5" customHeight="1" x14ac:dyDescent="0.2">
      <c r="A3" s="104" t="s">
        <v>36</v>
      </c>
      <c r="B3" s="166">
        <v>30000</v>
      </c>
      <c r="C3" s="69"/>
      <c r="D3" s="166">
        <v>26927</v>
      </c>
      <c r="E3" s="69"/>
      <c r="F3" s="166">
        <v>22580.84</v>
      </c>
      <c r="G3" s="69"/>
      <c r="H3" s="1">
        <v>25875</v>
      </c>
      <c r="I3" s="69"/>
      <c r="J3" s="70"/>
      <c r="K3" s="69"/>
      <c r="L3" s="70"/>
      <c r="M3" s="69"/>
      <c r="N3" s="70"/>
      <c r="O3" s="69"/>
      <c r="P3" s="70"/>
      <c r="Q3" s="69"/>
      <c r="R3" s="70"/>
      <c r="S3" s="69"/>
      <c r="T3" s="70"/>
      <c r="U3" s="69"/>
      <c r="V3" s="70"/>
      <c r="W3" s="69"/>
      <c r="X3" s="70"/>
      <c r="Y3" s="69"/>
      <c r="Z3" s="70"/>
      <c r="AA3" s="69"/>
      <c r="AB3" s="70"/>
      <c r="AC3" s="69"/>
      <c r="AD3" s="70"/>
      <c r="AE3" s="69"/>
      <c r="AF3" s="70"/>
      <c r="AG3" s="69"/>
      <c r="AH3" s="70"/>
      <c r="AI3" s="69"/>
      <c r="AJ3" s="70"/>
      <c r="AK3" s="69"/>
      <c r="AL3" s="70"/>
      <c r="AM3" s="69"/>
      <c r="AN3" s="103"/>
      <c r="AO3" s="7"/>
      <c r="AP3" s="70"/>
      <c r="AQ3" s="69"/>
      <c r="AR3" s="70"/>
      <c r="AS3" s="69"/>
      <c r="AT3" s="70"/>
      <c r="AU3" s="69"/>
      <c r="AV3" s="70"/>
      <c r="AW3" s="69"/>
      <c r="AX3" s="70"/>
      <c r="AY3" s="69"/>
      <c r="AZ3" s="70"/>
      <c r="BA3" s="69"/>
      <c r="BB3" s="70"/>
      <c r="BC3" s="69"/>
      <c r="BD3" s="70"/>
      <c r="BE3" s="69"/>
      <c r="BF3" s="70"/>
      <c r="BG3" s="69"/>
      <c r="BH3" s="70"/>
      <c r="BI3" s="69"/>
    </row>
    <row r="4" spans="1:61" x14ac:dyDescent="0.2">
      <c r="A4" s="105" t="s">
        <v>43</v>
      </c>
      <c r="B4" s="166">
        <v>25122.799999999999</v>
      </c>
      <c r="C4" s="166">
        <v>25122.799999999999</v>
      </c>
      <c r="D4" s="68">
        <v>24000</v>
      </c>
      <c r="E4" s="69">
        <v>24000</v>
      </c>
      <c r="F4" s="1">
        <v>11602</v>
      </c>
      <c r="G4" s="1">
        <v>11602</v>
      </c>
      <c r="H4" s="1">
        <v>23205.599999999999</v>
      </c>
      <c r="I4" s="1">
        <v>23205.599999999999</v>
      </c>
      <c r="J4" s="70" t="s">
        <v>530</v>
      </c>
      <c r="K4" s="69" t="s">
        <v>530</v>
      </c>
      <c r="L4" s="70">
        <v>11602.85</v>
      </c>
      <c r="M4" s="70">
        <v>11602.85</v>
      </c>
      <c r="N4" s="166">
        <v>32000</v>
      </c>
      <c r="O4" s="69">
        <v>32000</v>
      </c>
      <c r="P4" s="166">
        <v>32000</v>
      </c>
      <c r="Q4" s="69">
        <v>48000</v>
      </c>
      <c r="R4" s="166">
        <v>72600</v>
      </c>
      <c r="S4" s="69">
        <v>72000</v>
      </c>
      <c r="T4" s="70">
        <v>55865.86</v>
      </c>
      <c r="U4" s="69">
        <v>56207</v>
      </c>
      <c r="V4" s="70">
        <v>56207</v>
      </c>
      <c r="W4" s="69">
        <v>56207</v>
      </c>
      <c r="X4" s="70">
        <v>56207</v>
      </c>
      <c r="Y4" s="69"/>
      <c r="Z4" s="70">
        <v>31461.25</v>
      </c>
      <c r="AA4" s="69"/>
      <c r="AB4" s="70">
        <v>44201</v>
      </c>
      <c r="AC4" s="69"/>
      <c r="AD4" s="70">
        <v>42001</v>
      </c>
      <c r="AE4" s="69"/>
      <c r="AF4" s="70">
        <v>57288</v>
      </c>
      <c r="AG4" s="69"/>
      <c r="AH4" s="70"/>
      <c r="AI4" s="69"/>
      <c r="AJ4" s="70">
        <v>24000</v>
      </c>
      <c r="AK4" s="69"/>
      <c r="AL4" s="70"/>
      <c r="AM4" s="69"/>
      <c r="AN4" s="103"/>
      <c r="AO4" s="7"/>
      <c r="AP4" s="70">
        <v>20917.5</v>
      </c>
      <c r="AQ4" s="69"/>
      <c r="AR4" s="70">
        <v>46921.599999999999</v>
      </c>
      <c r="AS4" s="69"/>
      <c r="AT4" s="70">
        <v>66710</v>
      </c>
      <c r="AU4" s="69"/>
      <c r="AV4" s="70">
        <v>67240</v>
      </c>
      <c r="AW4" s="69"/>
      <c r="AX4" s="70">
        <v>67706</v>
      </c>
      <c r="AY4" s="69"/>
      <c r="AZ4" s="70">
        <v>69428</v>
      </c>
      <c r="BA4" s="69"/>
      <c r="BB4" s="595">
        <v>69753</v>
      </c>
      <c r="BC4" s="69"/>
      <c r="BD4" s="70">
        <v>72371.350000000006</v>
      </c>
      <c r="BE4" s="69"/>
      <c r="BF4" s="70"/>
      <c r="BG4" s="69"/>
      <c r="BH4" s="70">
        <v>73616.3</v>
      </c>
      <c r="BI4" s="69"/>
    </row>
    <row r="5" spans="1:61" x14ac:dyDescent="0.2">
      <c r="A5" s="105" t="s">
        <v>167</v>
      </c>
      <c r="B5" s="166">
        <v>10000</v>
      </c>
      <c r="C5" s="69"/>
      <c r="D5" s="68"/>
      <c r="E5" s="69"/>
      <c r="F5" s="108"/>
      <c r="G5" s="69"/>
      <c r="H5" s="1">
        <v>20250</v>
      </c>
      <c r="I5" s="69"/>
      <c r="J5" s="70"/>
      <c r="K5" s="69"/>
      <c r="L5" s="70"/>
      <c r="M5" s="69"/>
      <c r="N5" s="70"/>
      <c r="O5" s="69"/>
      <c r="P5" s="70"/>
      <c r="Q5" s="69"/>
      <c r="R5" s="70"/>
      <c r="S5" s="69"/>
      <c r="T5" s="70"/>
      <c r="U5" s="69"/>
      <c r="V5" s="70"/>
      <c r="W5" s="69"/>
      <c r="X5" s="70"/>
      <c r="Y5" s="69"/>
      <c r="Z5" s="70"/>
      <c r="AA5" s="69"/>
      <c r="AB5" s="70"/>
      <c r="AC5" s="69"/>
      <c r="AD5" s="70"/>
      <c r="AE5" s="69"/>
      <c r="AF5" s="70"/>
      <c r="AG5" s="69"/>
      <c r="AH5" s="70"/>
      <c r="AI5" s="69"/>
      <c r="AJ5" s="70"/>
      <c r="AK5" s="69"/>
      <c r="AL5" s="70"/>
      <c r="AM5" s="69"/>
      <c r="AN5" s="103"/>
      <c r="AO5" s="7"/>
      <c r="AP5" s="70"/>
      <c r="AQ5" s="69"/>
      <c r="AR5" s="70"/>
      <c r="AS5" s="69"/>
      <c r="AT5" s="70"/>
      <c r="AU5" s="69"/>
      <c r="AV5" s="70"/>
      <c r="AW5" s="69"/>
      <c r="AX5" s="70"/>
      <c r="AY5" s="69"/>
      <c r="AZ5" s="70"/>
      <c r="BA5" s="69"/>
      <c r="BB5" s="70"/>
      <c r="BC5" s="69"/>
      <c r="BD5" s="70"/>
      <c r="BE5" s="69"/>
      <c r="BF5" s="70"/>
      <c r="BG5" s="69"/>
      <c r="BH5" s="70"/>
      <c r="BI5" s="69"/>
    </row>
    <row r="6" spans="1:61" x14ac:dyDescent="0.2">
      <c r="A6" s="105" t="s">
        <v>268</v>
      </c>
      <c r="B6" s="68"/>
      <c r="C6" s="69"/>
      <c r="D6" s="68"/>
      <c r="E6" s="69"/>
      <c r="F6" s="108"/>
      <c r="G6" s="69"/>
      <c r="H6" s="108">
        <v>0</v>
      </c>
      <c r="I6" s="69"/>
      <c r="J6" s="70"/>
      <c r="K6" s="69"/>
      <c r="L6" s="70"/>
      <c r="M6" s="69"/>
      <c r="N6" s="70"/>
      <c r="O6" s="69"/>
      <c r="P6" s="70"/>
      <c r="Q6" s="69"/>
      <c r="R6" s="70"/>
      <c r="S6" s="69"/>
      <c r="T6" s="70"/>
      <c r="U6" s="69"/>
      <c r="V6" s="70"/>
      <c r="W6" s="69"/>
      <c r="X6" s="70"/>
      <c r="Y6" s="69"/>
      <c r="Z6" s="70"/>
      <c r="AA6" s="69"/>
      <c r="AB6" s="70"/>
      <c r="AC6" s="69"/>
      <c r="AD6" s="70"/>
      <c r="AE6" s="69"/>
      <c r="AF6" s="70"/>
      <c r="AG6" s="69"/>
      <c r="AH6" s="70"/>
      <c r="AI6" s="69"/>
      <c r="AJ6" s="70"/>
      <c r="AK6" s="69"/>
      <c r="AL6" s="70"/>
      <c r="AM6" s="69"/>
      <c r="AN6" s="103"/>
      <c r="AO6" s="7"/>
      <c r="AP6" s="70"/>
      <c r="AQ6" s="69"/>
      <c r="AR6" s="70"/>
      <c r="AS6" s="69"/>
      <c r="AT6" s="70"/>
      <c r="AU6" s="69"/>
      <c r="AV6" s="70"/>
      <c r="AW6" s="69"/>
      <c r="AX6" s="70"/>
      <c r="AY6" s="69"/>
      <c r="AZ6" s="70"/>
      <c r="BA6" s="69"/>
      <c r="BB6" s="70"/>
      <c r="BC6" s="69"/>
      <c r="BD6" s="70"/>
      <c r="BE6" s="69"/>
      <c r="BF6" s="70"/>
      <c r="BG6" s="69"/>
      <c r="BH6" s="70"/>
      <c r="BI6" s="69"/>
    </row>
    <row r="7" spans="1:61" x14ac:dyDescent="0.2">
      <c r="A7" s="105" t="s">
        <v>269</v>
      </c>
      <c r="B7" s="68"/>
      <c r="C7" s="69"/>
      <c r="D7" s="68"/>
      <c r="E7" s="69"/>
      <c r="F7" s="1">
        <v>3178.8199999999997</v>
      </c>
      <c r="G7" s="69"/>
      <c r="H7" s="108">
        <v>0</v>
      </c>
      <c r="I7" s="69"/>
      <c r="J7" s="70"/>
      <c r="K7" s="69"/>
      <c r="L7" s="70"/>
      <c r="M7" s="69"/>
      <c r="N7" s="70"/>
      <c r="O7" s="69"/>
      <c r="P7" s="70"/>
      <c r="Q7" s="69"/>
      <c r="R7" s="70"/>
      <c r="S7" s="69"/>
      <c r="T7" s="70"/>
      <c r="U7" s="69"/>
      <c r="V7" s="70"/>
      <c r="W7" s="69"/>
      <c r="X7" s="70"/>
      <c r="Y7" s="69"/>
      <c r="Z7" s="70"/>
      <c r="AA7" s="69"/>
      <c r="AB7" s="70"/>
      <c r="AC7" s="69"/>
      <c r="AD7" s="70"/>
      <c r="AE7" s="69"/>
      <c r="AF7" s="70"/>
      <c r="AG7" s="69"/>
      <c r="AH7" s="70"/>
      <c r="AI7" s="69"/>
      <c r="AJ7" s="70"/>
      <c r="AK7" s="69"/>
      <c r="AL7" s="70"/>
      <c r="AM7" s="69"/>
      <c r="AN7" s="103"/>
      <c r="AO7" s="7"/>
      <c r="AP7" s="70"/>
      <c r="AQ7" s="69"/>
      <c r="AR7" s="70"/>
      <c r="AS7" s="69"/>
      <c r="AT7" s="70"/>
      <c r="AU7" s="69"/>
      <c r="AV7" s="70"/>
      <c r="AW7" s="69"/>
      <c r="AX7" s="70"/>
      <c r="AY7" s="69"/>
      <c r="AZ7" s="70"/>
      <c r="BA7" s="69"/>
      <c r="BB7" s="70"/>
      <c r="BC7" s="69"/>
      <c r="BD7" s="70"/>
      <c r="BE7" s="69"/>
      <c r="BF7" s="70"/>
      <c r="BG7" s="69"/>
      <c r="BH7" s="70"/>
      <c r="BI7" s="69"/>
    </row>
    <row r="8" spans="1:61" x14ac:dyDescent="0.2">
      <c r="A8" s="105" t="s">
        <v>267</v>
      </c>
      <c r="B8" s="68"/>
      <c r="C8" s="69"/>
      <c r="D8" s="68"/>
      <c r="E8" s="69"/>
      <c r="F8" s="108"/>
      <c r="G8" s="69"/>
      <c r="H8" s="108">
        <v>0</v>
      </c>
      <c r="I8" s="69"/>
      <c r="J8" s="70"/>
      <c r="K8" s="69"/>
      <c r="L8" s="70"/>
      <c r="M8" s="69"/>
      <c r="N8" s="70"/>
      <c r="O8" s="69"/>
      <c r="P8" s="70"/>
      <c r="Q8" s="69"/>
      <c r="R8" s="70"/>
      <c r="S8" s="69"/>
      <c r="T8" s="70"/>
      <c r="U8" s="69"/>
      <c r="V8" s="70"/>
      <c r="W8" s="69"/>
      <c r="X8" s="70"/>
      <c r="Y8" s="69"/>
      <c r="Z8" s="70"/>
      <c r="AA8" s="69"/>
      <c r="AB8" s="70"/>
      <c r="AC8" s="69"/>
      <c r="AD8" s="70"/>
      <c r="AE8" s="69"/>
      <c r="AF8" s="70"/>
      <c r="AG8" s="69"/>
      <c r="AH8" s="70"/>
      <c r="AI8" s="69"/>
      <c r="AJ8" s="70"/>
      <c r="AK8" s="69"/>
      <c r="AL8" s="70"/>
      <c r="AM8" s="69"/>
      <c r="AN8" s="103"/>
      <c r="AO8" s="7"/>
      <c r="AP8" s="70"/>
      <c r="AQ8" s="69"/>
      <c r="AR8" s="70"/>
      <c r="AS8" s="69"/>
      <c r="AT8" s="70"/>
      <c r="AU8" s="69"/>
      <c r="AV8" s="70"/>
      <c r="AW8" s="69"/>
      <c r="AX8" s="70"/>
      <c r="AY8" s="69"/>
      <c r="AZ8" s="70"/>
      <c r="BA8" s="69"/>
      <c r="BB8" s="70"/>
      <c r="BC8" s="69"/>
      <c r="BD8" s="70"/>
      <c r="BE8" s="69"/>
      <c r="BF8" s="70"/>
      <c r="BG8" s="69"/>
      <c r="BH8" s="70"/>
      <c r="BI8" s="69"/>
    </row>
    <row r="9" spans="1:61" x14ac:dyDescent="0.2">
      <c r="A9" s="105" t="s">
        <v>112</v>
      </c>
      <c r="B9" s="68"/>
      <c r="C9" s="69"/>
      <c r="D9" s="68"/>
      <c r="E9" s="69"/>
      <c r="F9" s="108">
        <v>53.4</v>
      </c>
      <c r="G9" s="69"/>
      <c r="H9" s="1">
        <v>5.8</v>
      </c>
      <c r="I9" s="69"/>
      <c r="J9" s="70"/>
      <c r="K9" s="69"/>
      <c r="L9" s="70"/>
      <c r="M9" s="69"/>
      <c r="N9" s="70"/>
      <c r="O9" s="69"/>
      <c r="P9" s="70"/>
      <c r="Q9" s="69"/>
      <c r="R9" s="70"/>
      <c r="S9" s="69"/>
      <c r="T9" s="70"/>
      <c r="U9" s="69"/>
      <c r="V9" s="70"/>
      <c r="W9" s="69"/>
      <c r="X9" s="70"/>
      <c r="Y9" s="69"/>
      <c r="Z9" s="70"/>
      <c r="AA9" s="69"/>
      <c r="AB9" s="70"/>
      <c r="AC9" s="69"/>
      <c r="AD9" s="70"/>
      <c r="AE9" s="69"/>
      <c r="AF9" s="70"/>
      <c r="AG9" s="69"/>
      <c r="AH9" s="70"/>
      <c r="AI9" s="69"/>
      <c r="AJ9" s="70"/>
      <c r="AK9" s="69"/>
      <c r="AL9" s="70"/>
      <c r="AM9" s="69"/>
      <c r="AN9" s="103"/>
      <c r="AO9" s="7"/>
      <c r="AP9" s="70"/>
      <c r="AQ9" s="69"/>
      <c r="AR9" s="70"/>
      <c r="AS9" s="69"/>
      <c r="AT9" s="70"/>
      <c r="AU9" s="69"/>
      <c r="AV9" s="70"/>
      <c r="AW9" s="69"/>
      <c r="AX9" s="70"/>
      <c r="AY9" s="69"/>
      <c r="AZ9" s="70"/>
      <c r="BA9" s="69"/>
      <c r="BB9" s="70"/>
      <c r="BC9" s="69"/>
      <c r="BD9" s="70"/>
      <c r="BE9" s="69"/>
      <c r="BF9" s="70"/>
      <c r="BG9" s="69"/>
      <c r="BH9" s="70"/>
      <c r="BI9" s="69"/>
    </row>
    <row r="10" spans="1:61" x14ac:dyDescent="0.2">
      <c r="A10" s="105" t="s">
        <v>227</v>
      </c>
      <c r="B10" s="68"/>
      <c r="C10" s="69"/>
      <c r="D10" s="68"/>
      <c r="E10" s="69"/>
      <c r="F10" s="1">
        <v>3581.92</v>
      </c>
      <c r="G10" s="69"/>
      <c r="H10" s="1">
        <v>1363.5</v>
      </c>
      <c r="I10" s="69"/>
      <c r="J10" s="70"/>
      <c r="K10" s="69"/>
      <c r="L10" s="70"/>
      <c r="M10" s="69"/>
      <c r="N10" s="70"/>
      <c r="O10" s="69"/>
      <c r="P10" s="70"/>
      <c r="Q10" s="69"/>
      <c r="R10" s="70"/>
      <c r="S10" s="69"/>
      <c r="T10" s="70"/>
      <c r="U10" s="69"/>
      <c r="V10" s="70"/>
      <c r="W10" s="69"/>
      <c r="X10" s="70"/>
      <c r="Y10" s="69"/>
      <c r="Z10" s="70"/>
      <c r="AA10" s="69"/>
      <c r="AB10" s="70"/>
      <c r="AC10" s="69"/>
      <c r="AD10" s="70"/>
      <c r="AE10" s="69"/>
      <c r="AF10" s="70"/>
      <c r="AG10" s="69"/>
      <c r="AH10" s="70"/>
      <c r="AI10" s="69"/>
      <c r="AJ10" s="70"/>
      <c r="AK10" s="69"/>
      <c r="AL10" s="70"/>
      <c r="AM10" s="69"/>
      <c r="AN10" s="103"/>
      <c r="AO10" s="7"/>
      <c r="AP10" s="70"/>
      <c r="AQ10" s="69"/>
      <c r="AR10" s="70"/>
      <c r="AS10" s="69"/>
      <c r="AT10" s="70"/>
      <c r="AU10" s="69"/>
      <c r="AV10" s="70"/>
      <c r="AW10" s="69"/>
      <c r="AX10" s="70"/>
      <c r="AY10" s="69"/>
      <c r="AZ10" s="70"/>
      <c r="BA10" s="69"/>
      <c r="BB10" s="70"/>
      <c r="BC10" s="69"/>
      <c r="BD10" s="70"/>
      <c r="BE10" s="69"/>
      <c r="BF10" s="70"/>
      <c r="BG10" s="69"/>
      <c r="BH10" s="70"/>
      <c r="BI10" s="69"/>
    </row>
    <row r="11" spans="1:61" x14ac:dyDescent="0.2">
      <c r="A11" s="106" t="s">
        <v>45</v>
      </c>
      <c r="B11" s="68"/>
      <c r="C11" s="69"/>
      <c r="D11" s="68"/>
      <c r="E11" s="69"/>
      <c r="F11" s="70">
        <v>-15031.679999999998</v>
      </c>
      <c r="G11" s="69"/>
      <c r="H11" s="1">
        <f>(10457.83+1805.3+1091.72+1800)*(-1)</f>
        <v>-15154.849999999999</v>
      </c>
      <c r="I11" s="69">
        <f>10457.83+1805.3+1091.72</f>
        <v>13354.849999999999</v>
      </c>
      <c r="J11" s="70"/>
      <c r="K11" s="69"/>
      <c r="L11" s="70"/>
      <c r="M11" s="69"/>
      <c r="N11" s="70"/>
      <c r="O11" s="69"/>
      <c r="P11" s="70"/>
      <c r="Q11" s="69"/>
      <c r="R11" s="70"/>
      <c r="S11" s="69"/>
      <c r="T11" s="70"/>
      <c r="U11" s="69"/>
      <c r="V11" s="70"/>
      <c r="W11" s="69"/>
      <c r="X11" s="70"/>
      <c r="Y11" s="69"/>
      <c r="Z11" s="70"/>
      <c r="AA11" s="69"/>
      <c r="AB11" s="70"/>
      <c r="AC11" s="69"/>
      <c r="AD11" s="70"/>
      <c r="AE11" s="69"/>
      <c r="AF11" s="70"/>
      <c r="AG11" s="69"/>
      <c r="AH11" s="70"/>
      <c r="AI11" s="69"/>
      <c r="AJ11" s="70"/>
      <c r="AK11" s="69"/>
      <c r="AL11" s="70"/>
      <c r="AM11" s="69"/>
      <c r="AN11" s="103"/>
      <c r="AO11" s="7"/>
      <c r="AP11" s="70"/>
      <c r="AQ11" s="69"/>
      <c r="AR11" s="70"/>
      <c r="AS11" s="69"/>
      <c r="AT11" s="70"/>
      <c r="AU11" s="69"/>
      <c r="AV11" s="70"/>
      <c r="AW11" s="69"/>
      <c r="AX11" s="70"/>
      <c r="AY11" s="69"/>
      <c r="AZ11" s="70"/>
      <c r="BA11" s="69"/>
      <c r="BB11" s="70"/>
      <c r="BC11" s="69"/>
      <c r="BD11" s="70"/>
      <c r="BE11" s="69"/>
      <c r="BF11" s="70"/>
      <c r="BG11" s="69"/>
      <c r="BH11" s="70"/>
      <c r="BI11" s="69"/>
    </row>
    <row r="12" spans="1:61" x14ac:dyDescent="0.2">
      <c r="A12" s="106" t="s">
        <v>46</v>
      </c>
      <c r="B12" s="68"/>
      <c r="C12" s="69"/>
      <c r="D12" s="68"/>
      <c r="E12" s="69"/>
      <c r="F12" s="70">
        <v>-9977.42</v>
      </c>
      <c r="G12" s="69"/>
      <c r="H12" s="1">
        <v>-14798.060000000001</v>
      </c>
      <c r="I12" s="69">
        <f>7704.76+2052.3+41+3042</f>
        <v>12840.060000000001</v>
      </c>
      <c r="J12" s="70"/>
      <c r="K12" s="69"/>
      <c r="L12" s="70"/>
      <c r="M12" s="69"/>
      <c r="N12" s="70"/>
      <c r="O12" s="69"/>
      <c r="P12" s="70"/>
      <c r="Q12" s="69"/>
      <c r="R12" s="70"/>
      <c r="S12" s="69"/>
      <c r="T12" s="70"/>
      <c r="U12" s="69"/>
      <c r="V12" s="70"/>
      <c r="W12" s="69"/>
      <c r="X12" s="70"/>
      <c r="Y12" s="69"/>
      <c r="Z12" s="70"/>
      <c r="AA12" s="69"/>
      <c r="AB12" s="70"/>
      <c r="AC12" s="69"/>
      <c r="AD12" s="70"/>
      <c r="AE12" s="69"/>
      <c r="AF12" s="70"/>
      <c r="AG12" s="69"/>
      <c r="AH12" s="70"/>
      <c r="AI12" s="69"/>
      <c r="AJ12" s="70"/>
      <c r="AK12" s="69"/>
      <c r="AL12" s="70"/>
      <c r="AM12" s="69"/>
      <c r="AN12" s="103"/>
      <c r="AO12" s="7"/>
      <c r="AP12" s="70"/>
      <c r="AQ12" s="69"/>
      <c r="AR12" s="70"/>
      <c r="AS12" s="69"/>
      <c r="AT12" s="70"/>
      <c r="AU12" s="69"/>
      <c r="AV12" s="70"/>
      <c r="AW12" s="69"/>
      <c r="AX12" s="70"/>
      <c r="AY12" s="69"/>
      <c r="AZ12" s="70"/>
      <c r="BA12" s="69"/>
      <c r="BB12" s="70"/>
      <c r="BC12" s="69"/>
      <c r="BD12" s="70"/>
      <c r="BE12" s="69"/>
      <c r="BF12" s="70"/>
      <c r="BG12" s="69"/>
      <c r="BH12" s="70"/>
      <c r="BI12" s="69"/>
    </row>
    <row r="13" spans="1:61" x14ac:dyDescent="0.2">
      <c r="A13" s="106" t="s">
        <v>47</v>
      </c>
      <c r="B13" s="68"/>
      <c r="C13" s="69"/>
      <c r="D13" s="68"/>
      <c r="E13" s="69"/>
      <c r="F13" s="70">
        <v>-19370.8</v>
      </c>
      <c r="G13" s="69"/>
      <c r="H13" s="1">
        <v>-16044.060000000001</v>
      </c>
      <c r="I13" s="69">
        <f>9543.43+4890.47+1378.7</f>
        <v>15812.600000000002</v>
      </c>
      <c r="J13" s="70"/>
      <c r="K13" s="69"/>
      <c r="L13" s="70"/>
      <c r="M13" s="69"/>
      <c r="N13" s="70"/>
      <c r="O13" s="69"/>
      <c r="P13" s="70"/>
      <c r="Q13" s="69"/>
      <c r="R13" s="70"/>
      <c r="S13" s="69"/>
      <c r="T13" s="70"/>
      <c r="U13" s="69"/>
      <c r="V13" s="70"/>
      <c r="W13" s="69"/>
      <c r="X13" s="70"/>
      <c r="Y13" s="69"/>
      <c r="Z13" s="70"/>
      <c r="AA13" s="69"/>
      <c r="AB13" s="70"/>
      <c r="AC13" s="69"/>
      <c r="AD13" s="70"/>
      <c r="AE13" s="69"/>
      <c r="AF13" s="70"/>
      <c r="AG13" s="69"/>
      <c r="AH13" s="70"/>
      <c r="AI13" s="69"/>
      <c r="AJ13" s="70"/>
      <c r="AK13" s="69"/>
      <c r="AL13" s="70"/>
      <c r="AM13" s="69"/>
      <c r="AN13" s="103"/>
      <c r="AO13" s="7"/>
      <c r="AP13" s="70"/>
      <c r="AQ13" s="69"/>
      <c r="AR13" s="70"/>
      <c r="AS13" s="69"/>
      <c r="AT13" s="70"/>
      <c r="AU13" s="69"/>
      <c r="AV13" s="70"/>
      <c r="AW13" s="69"/>
      <c r="AX13" s="70"/>
      <c r="AY13" s="69"/>
      <c r="AZ13" s="70"/>
      <c r="BA13" s="69"/>
      <c r="BB13" s="70"/>
      <c r="BC13" s="69"/>
      <c r="BD13" s="70"/>
      <c r="BE13" s="69"/>
      <c r="BF13" s="70"/>
      <c r="BG13" s="69"/>
      <c r="BH13" s="70"/>
      <c r="BI13" s="69"/>
    </row>
    <row r="14" spans="1:61" ht="16" thickBot="1" x14ac:dyDescent="0.25">
      <c r="A14" s="106" t="s">
        <v>119</v>
      </c>
      <c r="B14" s="68"/>
      <c r="C14" s="69"/>
      <c r="D14" s="68"/>
      <c r="E14" s="69"/>
      <c r="F14" s="70"/>
      <c r="G14" s="69"/>
      <c r="H14" s="108"/>
      <c r="I14" s="69"/>
      <c r="J14" s="70"/>
      <c r="K14" s="69"/>
      <c r="L14" s="70"/>
      <c r="M14" s="69"/>
      <c r="N14" s="70"/>
      <c r="O14" s="69"/>
      <c r="P14" s="70"/>
      <c r="Q14" s="69"/>
      <c r="R14" s="70"/>
      <c r="S14" s="69"/>
      <c r="T14" s="70"/>
      <c r="U14" s="69"/>
      <c r="V14" s="70"/>
      <c r="W14" s="69"/>
      <c r="X14" s="70"/>
      <c r="Y14" s="69"/>
      <c r="Z14" s="70"/>
      <c r="AA14" s="69"/>
      <c r="AB14" s="70"/>
      <c r="AC14" s="69"/>
      <c r="AD14" s="70"/>
      <c r="AE14" s="69"/>
      <c r="AF14" s="70"/>
      <c r="AG14" s="69"/>
      <c r="AH14" s="70"/>
      <c r="AI14" s="69"/>
      <c r="AJ14" s="70"/>
      <c r="AK14" s="69"/>
      <c r="AL14" s="70"/>
      <c r="AM14" s="69"/>
      <c r="AN14" s="103"/>
      <c r="AO14" s="7"/>
      <c r="AP14" s="70"/>
      <c r="AQ14" s="69"/>
      <c r="AR14" s="70"/>
      <c r="AS14" s="69"/>
      <c r="AT14" s="70"/>
      <c r="AU14" s="69"/>
      <c r="AV14" s="70"/>
      <c r="AW14" s="69"/>
      <c r="AX14" s="70"/>
      <c r="AY14" s="69"/>
      <c r="AZ14" s="70"/>
      <c r="BA14" s="69"/>
      <c r="BB14" s="70"/>
      <c r="BC14" s="69"/>
      <c r="BD14" s="70"/>
      <c r="BE14" s="69"/>
      <c r="BF14" s="70"/>
      <c r="BG14" s="69"/>
      <c r="BH14" s="70"/>
      <c r="BI14" s="69"/>
    </row>
    <row r="15" spans="1:61" x14ac:dyDescent="0.2">
      <c r="A15" s="107" t="s">
        <v>48</v>
      </c>
      <c r="B15" s="51"/>
      <c r="C15" s="52"/>
      <c r="D15" s="51"/>
      <c r="E15" s="52"/>
      <c r="F15" s="53">
        <v>-9341.2200000000012</v>
      </c>
      <c r="G15" s="52"/>
      <c r="H15" s="1">
        <v>-8830.0300000000007</v>
      </c>
      <c r="I15" s="52">
        <f>5751.85+2208.82+898.36</f>
        <v>8859.0300000000007</v>
      </c>
      <c r="J15" s="53"/>
      <c r="K15" s="52"/>
      <c r="L15" s="53"/>
      <c r="M15" s="52"/>
      <c r="N15" s="53"/>
      <c r="O15" s="52"/>
      <c r="P15" s="53"/>
      <c r="Q15" s="54"/>
      <c r="R15" s="55"/>
      <c r="S15" s="54"/>
      <c r="T15" s="55"/>
      <c r="U15" s="52"/>
      <c r="V15" s="53"/>
      <c r="W15" s="52"/>
      <c r="X15" s="53"/>
      <c r="Y15" s="52"/>
      <c r="Z15" s="53"/>
      <c r="AA15" s="52"/>
      <c r="AB15" s="55"/>
      <c r="AC15" s="54"/>
      <c r="AD15" s="55"/>
      <c r="AE15" s="54"/>
      <c r="AF15" s="55"/>
      <c r="AG15" s="54"/>
      <c r="AH15" s="55"/>
      <c r="AI15" s="54"/>
      <c r="AJ15" s="53"/>
      <c r="AK15" s="52"/>
      <c r="AL15" s="53"/>
      <c r="AM15" s="52"/>
      <c r="AN15" s="56"/>
      <c r="AO15" s="57"/>
      <c r="AP15" s="55"/>
      <c r="AQ15" s="54"/>
      <c r="AR15" s="53"/>
      <c r="AS15" s="52"/>
      <c r="AT15" s="53"/>
      <c r="AU15" s="52"/>
      <c r="AV15" s="53"/>
      <c r="AW15" s="52"/>
      <c r="AX15" s="53"/>
      <c r="AY15" s="52"/>
      <c r="AZ15" s="55"/>
      <c r="BA15" s="54"/>
      <c r="BB15" s="53"/>
      <c r="BC15" s="52"/>
      <c r="BD15" s="53"/>
      <c r="BE15" s="52"/>
      <c r="BF15" s="53"/>
      <c r="BG15" s="52"/>
      <c r="BH15" s="53"/>
      <c r="BI15" s="52"/>
    </row>
    <row r="16" spans="1:61" ht="16" thickBot="1" x14ac:dyDescent="0.25">
      <c r="A16" s="58"/>
      <c r="B16" s="59"/>
      <c r="C16" s="60"/>
      <c r="D16" s="59"/>
      <c r="E16" s="60"/>
      <c r="F16" s="61"/>
      <c r="G16" s="60"/>
      <c r="H16" s="109"/>
      <c r="I16" s="60"/>
      <c r="J16" s="61"/>
      <c r="K16" s="60"/>
      <c r="L16" s="61"/>
      <c r="M16" s="60"/>
      <c r="N16" s="61"/>
      <c r="O16" s="60"/>
      <c r="P16" s="61"/>
      <c r="Q16" s="62"/>
      <c r="R16" s="63"/>
      <c r="S16" s="62"/>
      <c r="T16" s="63"/>
      <c r="U16" s="60"/>
      <c r="V16" s="61"/>
      <c r="W16" s="60"/>
      <c r="X16" s="61"/>
      <c r="Y16" s="60"/>
      <c r="Z16" s="61"/>
      <c r="AA16" s="60"/>
      <c r="AB16" s="63"/>
      <c r="AC16" s="62"/>
      <c r="AD16" s="63"/>
      <c r="AE16" s="62"/>
      <c r="AF16" s="63"/>
      <c r="AG16" s="62"/>
      <c r="AH16" s="64"/>
      <c r="AI16" s="64"/>
      <c r="AJ16" s="61"/>
      <c r="AK16" s="60"/>
      <c r="AL16" s="61"/>
      <c r="AM16" s="60"/>
      <c r="AN16" s="65"/>
      <c r="AO16" s="66"/>
      <c r="AP16" s="63"/>
      <c r="AQ16" s="62"/>
      <c r="AR16" s="61"/>
      <c r="AS16" s="60"/>
      <c r="AT16" s="61"/>
      <c r="AU16" s="60"/>
      <c r="AV16" s="61"/>
      <c r="AW16" s="60"/>
      <c r="AX16" s="61"/>
      <c r="AY16" s="60"/>
      <c r="AZ16" s="63"/>
      <c r="BA16" s="62"/>
      <c r="BB16" s="61"/>
      <c r="BC16" s="60"/>
      <c r="BD16" s="61"/>
      <c r="BE16" s="60"/>
      <c r="BF16" s="61"/>
      <c r="BG16" s="60"/>
      <c r="BH16" s="61"/>
      <c r="BI16" s="60"/>
    </row>
    <row r="17" spans="1:61" ht="16" thickBot="1" x14ac:dyDescent="0.25">
      <c r="A17" s="71" t="s">
        <v>49</v>
      </c>
      <c r="B17" s="72">
        <f>SUM(B15:B16)</f>
        <v>0</v>
      </c>
      <c r="C17" s="73">
        <f>SUM(C15:C16)</f>
        <v>0</v>
      </c>
      <c r="D17" s="72">
        <f t="shared" ref="D17:AR17" si="0">SUM(D15:D16)</f>
        <v>0</v>
      </c>
      <c r="E17" s="73">
        <f t="shared" si="0"/>
        <v>0</v>
      </c>
      <c r="F17" s="74">
        <f t="shared" si="0"/>
        <v>-9341.2200000000012</v>
      </c>
      <c r="G17" s="73">
        <f t="shared" si="0"/>
        <v>0</v>
      </c>
      <c r="H17" s="74">
        <f t="shared" si="0"/>
        <v>-8830.0300000000007</v>
      </c>
      <c r="I17" s="73">
        <f t="shared" si="0"/>
        <v>8859.0300000000007</v>
      </c>
      <c r="J17" s="74">
        <f t="shared" si="0"/>
        <v>0</v>
      </c>
      <c r="K17" s="73">
        <f t="shared" si="0"/>
        <v>0</v>
      </c>
      <c r="L17" s="74">
        <f t="shared" si="0"/>
        <v>0</v>
      </c>
      <c r="M17" s="73">
        <f t="shared" si="0"/>
        <v>0</v>
      </c>
      <c r="N17" s="74">
        <f t="shared" si="0"/>
        <v>0</v>
      </c>
      <c r="O17" s="73">
        <f t="shared" si="0"/>
        <v>0</v>
      </c>
      <c r="P17" s="74">
        <f t="shared" si="0"/>
        <v>0</v>
      </c>
      <c r="Q17" s="75">
        <f t="shared" si="0"/>
        <v>0</v>
      </c>
      <c r="R17" s="76">
        <f t="shared" si="0"/>
        <v>0</v>
      </c>
      <c r="S17" s="75">
        <f t="shared" si="0"/>
        <v>0</v>
      </c>
      <c r="T17" s="76">
        <f t="shared" si="0"/>
        <v>0</v>
      </c>
      <c r="U17" s="73">
        <f t="shared" si="0"/>
        <v>0</v>
      </c>
      <c r="V17" s="74">
        <f t="shared" si="0"/>
        <v>0</v>
      </c>
      <c r="W17" s="73">
        <f t="shared" si="0"/>
        <v>0</v>
      </c>
      <c r="X17" s="74">
        <f t="shared" si="0"/>
        <v>0</v>
      </c>
      <c r="Y17" s="73">
        <f t="shared" si="0"/>
        <v>0</v>
      </c>
      <c r="Z17" s="74">
        <f t="shared" si="0"/>
        <v>0</v>
      </c>
      <c r="AA17" s="73">
        <f t="shared" si="0"/>
        <v>0</v>
      </c>
      <c r="AB17" s="74">
        <f t="shared" si="0"/>
        <v>0</v>
      </c>
      <c r="AC17" s="73">
        <f t="shared" si="0"/>
        <v>0</v>
      </c>
      <c r="AD17" s="74">
        <f t="shared" si="0"/>
        <v>0</v>
      </c>
      <c r="AE17" s="73">
        <f t="shared" si="0"/>
        <v>0</v>
      </c>
      <c r="AF17" s="74">
        <f t="shared" si="0"/>
        <v>0</v>
      </c>
      <c r="AG17" s="73">
        <f t="shared" si="0"/>
        <v>0</v>
      </c>
      <c r="AH17" s="74">
        <f t="shared" si="0"/>
        <v>0</v>
      </c>
      <c r="AI17" s="75">
        <f t="shared" si="0"/>
        <v>0</v>
      </c>
      <c r="AJ17" s="74">
        <f t="shared" si="0"/>
        <v>0</v>
      </c>
      <c r="AK17" s="73">
        <f t="shared" si="0"/>
        <v>0</v>
      </c>
      <c r="AL17" s="74">
        <f t="shared" si="0"/>
        <v>0</v>
      </c>
      <c r="AM17" s="73">
        <f t="shared" si="0"/>
        <v>0</v>
      </c>
      <c r="AN17" s="76">
        <f t="shared" si="0"/>
        <v>0</v>
      </c>
      <c r="AO17" s="73">
        <f t="shared" si="0"/>
        <v>0</v>
      </c>
      <c r="AP17" s="74">
        <f t="shared" si="0"/>
        <v>0</v>
      </c>
      <c r="AQ17" s="75">
        <f t="shared" si="0"/>
        <v>0</v>
      </c>
      <c r="AR17" s="77">
        <f t="shared" si="0"/>
        <v>0</v>
      </c>
      <c r="AS17" s="78"/>
      <c r="AT17" s="77"/>
      <c r="AU17" s="78"/>
      <c r="AV17" s="77"/>
      <c r="AW17" s="78"/>
      <c r="AX17" s="76">
        <v>514668</v>
      </c>
      <c r="AY17" s="78"/>
      <c r="AZ17" s="76">
        <f>SUM(AZ15:AZ16)</f>
        <v>0</v>
      </c>
      <c r="BA17" s="75">
        <f>SUM(BA15:BA16)</f>
        <v>0</v>
      </c>
      <c r="BB17" s="77"/>
      <c r="BC17" s="78"/>
      <c r="BD17" s="77"/>
      <c r="BE17" s="78"/>
      <c r="BF17" s="77"/>
      <c r="BG17" s="78"/>
      <c r="BH17" s="77"/>
      <c r="BI17" s="78"/>
    </row>
    <row r="27" spans="1:61" ht="16" thickBot="1" x14ac:dyDescent="0.25"/>
    <row r="28" spans="1:61" ht="16" thickBot="1" x14ac:dyDescent="0.25">
      <c r="D28" s="773">
        <v>1876</v>
      </c>
      <c r="E28" s="774"/>
      <c r="F28" s="775"/>
    </row>
    <row r="29" spans="1:61" ht="16" thickBot="1" x14ac:dyDescent="0.25">
      <c r="D29" s="71" t="s">
        <v>270</v>
      </c>
      <c r="E29" s="71" t="s">
        <v>271</v>
      </c>
      <c r="F29" s="71" t="s">
        <v>272</v>
      </c>
    </row>
    <row r="30" spans="1:61" x14ac:dyDescent="0.2">
      <c r="A30" s="110" t="s">
        <v>225</v>
      </c>
      <c r="B30" s="417"/>
      <c r="C30" s="417"/>
      <c r="D30" s="55">
        <v>28922</v>
      </c>
      <c r="E30" s="114">
        <v>23484.02</v>
      </c>
      <c r="F30" s="115">
        <f>+D30-E30</f>
        <v>5437.98</v>
      </c>
    </row>
    <row r="31" spans="1:61" x14ac:dyDescent="0.2">
      <c r="A31" s="111" t="s">
        <v>226</v>
      </c>
      <c r="B31" s="111"/>
      <c r="C31" s="111"/>
      <c r="D31" s="63">
        <v>10300</v>
      </c>
      <c r="E31" s="112">
        <v>4248</v>
      </c>
      <c r="F31" s="113">
        <f>+D31-E31</f>
        <v>6052</v>
      </c>
    </row>
    <row r="32" spans="1:61" x14ac:dyDescent="0.2">
      <c r="A32" s="111" t="s">
        <v>43</v>
      </c>
      <c r="B32" s="111"/>
      <c r="C32" s="111"/>
      <c r="D32" s="63">
        <v>49108.800000000003</v>
      </c>
      <c r="E32" s="112">
        <v>32739.200000000001</v>
      </c>
      <c r="F32" s="113">
        <f>+D32-E32</f>
        <v>16369.600000000002</v>
      </c>
    </row>
    <row r="33" spans="1:6" x14ac:dyDescent="0.2">
      <c r="A33" s="111" t="s">
        <v>167</v>
      </c>
      <c r="B33" s="111"/>
      <c r="C33" s="111"/>
      <c r="D33" s="63">
        <v>14000</v>
      </c>
      <c r="E33" s="112">
        <v>11303.8</v>
      </c>
      <c r="F33" s="113">
        <f>+D33-E33</f>
        <v>2696.2000000000007</v>
      </c>
    </row>
    <row r="34" spans="1:6" s="2" customFormat="1" ht="16" thickBot="1" x14ac:dyDescent="0.25">
      <c r="A34" s="2" t="s">
        <v>273</v>
      </c>
      <c r="D34" s="116">
        <f>SUM(D30:D33)</f>
        <v>102330.8</v>
      </c>
      <c r="E34" s="117">
        <f>SUM(E30:E33)</f>
        <v>71775.02</v>
      </c>
      <c r="F34" s="118">
        <f>SUM(F30:F33)</f>
        <v>30555.780000000002</v>
      </c>
    </row>
    <row r="35" spans="1:6" ht="16" thickBot="1" x14ac:dyDescent="0.25"/>
    <row r="36" spans="1:6" ht="16" thickBot="1" x14ac:dyDescent="0.25">
      <c r="D36" s="773">
        <v>1877</v>
      </c>
      <c r="E36" s="774"/>
      <c r="F36" s="775"/>
    </row>
    <row r="37" spans="1:6" ht="16" thickBot="1" x14ac:dyDescent="0.25">
      <c r="D37" s="71" t="s">
        <v>270</v>
      </c>
      <c r="E37" s="71" t="s">
        <v>271</v>
      </c>
      <c r="F37" s="71" t="s">
        <v>272</v>
      </c>
    </row>
    <row r="38" spans="1:6" x14ac:dyDescent="0.2">
      <c r="A38" s="110" t="s">
        <v>225</v>
      </c>
      <c r="B38" s="417"/>
      <c r="C38" s="417"/>
      <c r="D38" s="55">
        <v>28922</v>
      </c>
      <c r="E38" s="114">
        <v>6370.05</v>
      </c>
      <c r="F38" s="115">
        <f>+D38-E38</f>
        <v>22551.95</v>
      </c>
    </row>
    <row r="39" spans="1:6" x14ac:dyDescent="0.2">
      <c r="A39" s="111" t="s">
        <v>226</v>
      </c>
      <c r="B39" s="111"/>
      <c r="C39" s="111"/>
      <c r="D39" s="63">
        <v>10300</v>
      </c>
      <c r="E39" s="112">
        <v>1814</v>
      </c>
      <c r="F39" s="113">
        <f>+D39-E39</f>
        <v>8486</v>
      </c>
    </row>
    <row r="40" spans="1:6" x14ac:dyDescent="0.2">
      <c r="A40" s="111" t="s">
        <v>43</v>
      </c>
      <c r="B40" s="111"/>
      <c r="C40" s="111"/>
      <c r="D40" s="63">
        <v>49108.800000000003</v>
      </c>
      <c r="E40" s="112">
        <v>20917.5</v>
      </c>
      <c r="F40" s="113">
        <f>+D40-E40</f>
        <v>28191.300000000003</v>
      </c>
    </row>
    <row r="41" spans="1:6" x14ac:dyDescent="0.2">
      <c r="A41" s="111" t="s">
        <v>167</v>
      </c>
      <c r="B41" s="111"/>
      <c r="C41" s="111"/>
      <c r="D41" s="63">
        <v>14000</v>
      </c>
      <c r="E41" s="112">
        <v>4854</v>
      </c>
      <c r="F41" s="113">
        <f>+D41-E41</f>
        <v>9146</v>
      </c>
    </row>
    <row r="42" spans="1:6" ht="16" thickBot="1" x14ac:dyDescent="0.25">
      <c r="A42" s="2" t="s">
        <v>273</v>
      </c>
      <c r="B42" s="2"/>
      <c r="C42" s="2"/>
      <c r="D42" s="116">
        <f>SUM(D38:D41)</f>
        <v>102330.8</v>
      </c>
      <c r="E42" s="117">
        <f>SUM(E38:E41)</f>
        <v>33955.550000000003</v>
      </c>
      <c r="F42" s="118">
        <f>SUM(F38:F41)</f>
        <v>68375.25</v>
      </c>
    </row>
    <row r="45" spans="1:6" x14ac:dyDescent="0.2">
      <c r="D45" t="s">
        <v>225</v>
      </c>
    </row>
    <row r="46" spans="1:6" x14ac:dyDescent="0.2">
      <c r="A46" s="79" t="s">
        <v>16</v>
      </c>
      <c r="B46" s="79"/>
      <c r="C46" s="79"/>
      <c r="D46" s="79" t="s">
        <v>228</v>
      </c>
      <c r="E46" s="79" t="s">
        <v>224</v>
      </c>
    </row>
    <row r="47" spans="1:6" x14ac:dyDescent="0.2">
      <c r="A47" s="80">
        <v>1863</v>
      </c>
      <c r="B47" s="404"/>
      <c r="C47" s="404"/>
      <c r="D47" s="81">
        <v>114027</v>
      </c>
      <c r="E47" s="81"/>
    </row>
    <row r="48" spans="1:6" x14ac:dyDescent="0.2">
      <c r="A48" s="80">
        <v>1864</v>
      </c>
      <c r="B48" s="404"/>
      <c r="C48" s="404"/>
      <c r="D48" s="81">
        <v>114027</v>
      </c>
      <c r="E48" s="81"/>
    </row>
    <row r="49" spans="1:5" x14ac:dyDescent="0.2">
      <c r="A49" s="80">
        <v>1865</v>
      </c>
      <c r="B49" s="404"/>
      <c r="C49" s="404"/>
      <c r="D49" s="81">
        <v>114058</v>
      </c>
      <c r="E49" s="81"/>
    </row>
    <row r="50" spans="1:5" x14ac:dyDescent="0.2">
      <c r="A50" s="80">
        <v>1866</v>
      </c>
      <c r="B50" s="404"/>
      <c r="C50" s="404"/>
      <c r="D50" s="81">
        <v>130189.4</v>
      </c>
      <c r="E50" s="81"/>
    </row>
    <row r="51" spans="1:5" x14ac:dyDescent="0.2">
      <c r="A51" s="80">
        <v>1870</v>
      </c>
      <c r="B51" s="404"/>
      <c r="C51" s="404"/>
      <c r="D51" s="81">
        <v>111581.094</v>
      </c>
      <c r="E51" s="81">
        <v>111528.99</v>
      </c>
    </row>
    <row r="52" spans="1:5" x14ac:dyDescent="0.2">
      <c r="A52" s="80">
        <v>1871</v>
      </c>
      <c r="B52" s="404"/>
      <c r="C52" s="404"/>
      <c r="D52" s="81">
        <v>111009.255</v>
      </c>
      <c r="E52" s="81">
        <v>110900.25</v>
      </c>
    </row>
    <row r="53" spans="1:5" x14ac:dyDescent="0.2">
      <c r="A53" s="80">
        <v>1872</v>
      </c>
      <c r="B53" s="404"/>
      <c r="C53" s="404"/>
      <c r="D53" s="81">
        <v>119658.655</v>
      </c>
      <c r="E53" s="81">
        <v>119683.78</v>
      </c>
    </row>
    <row r="54" spans="1:5" x14ac:dyDescent="0.2">
      <c r="A54" s="80">
        <v>1873</v>
      </c>
      <c r="B54" s="404"/>
      <c r="C54" s="404"/>
      <c r="D54" s="81">
        <v>126219.41499999999</v>
      </c>
      <c r="E54" s="81">
        <v>126178.345</v>
      </c>
    </row>
    <row r="55" spans="1:5" x14ac:dyDescent="0.2">
      <c r="A55" s="80">
        <v>1876</v>
      </c>
      <c r="B55" s="404"/>
      <c r="C55" s="404"/>
      <c r="D55" s="81">
        <v>140910.70000000001</v>
      </c>
      <c r="E55" s="81">
        <v>169523.02499999999</v>
      </c>
    </row>
    <row r="56" spans="1:5" x14ac:dyDescent="0.2">
      <c r="A56" s="80">
        <v>1877</v>
      </c>
      <c r="B56" s="404"/>
      <c r="C56" s="404"/>
      <c r="D56" s="81">
        <v>160693.85</v>
      </c>
      <c r="E56" s="81">
        <v>157193.245</v>
      </c>
    </row>
    <row r="57" spans="1:5" x14ac:dyDescent="0.2">
      <c r="A57" s="80">
        <v>1878</v>
      </c>
      <c r="B57" s="404"/>
      <c r="C57" s="404"/>
      <c r="D57" s="81">
        <v>160693.85</v>
      </c>
      <c r="E57" s="81"/>
    </row>
    <row r="58" spans="1:5" x14ac:dyDescent="0.2">
      <c r="A58" s="80">
        <v>1882</v>
      </c>
      <c r="B58" s="404"/>
      <c r="C58" s="404"/>
      <c r="D58" s="81">
        <v>180000</v>
      </c>
      <c r="E58" s="81">
        <v>213728.15</v>
      </c>
    </row>
    <row r="59" spans="1:5" x14ac:dyDescent="0.2">
      <c r="A59" s="82"/>
      <c r="B59" s="82"/>
      <c r="C59" s="82"/>
      <c r="D59" s="7"/>
      <c r="E59" s="7"/>
    </row>
    <row r="60" spans="1:5" x14ac:dyDescent="0.2">
      <c r="A60" s="82"/>
      <c r="B60" s="82"/>
      <c r="C60" s="82"/>
      <c r="D60" s="7"/>
      <c r="E60" s="7"/>
    </row>
    <row r="61" spans="1:5" x14ac:dyDescent="0.2">
      <c r="A61" s="82"/>
      <c r="B61" s="82"/>
      <c r="C61" s="82"/>
      <c r="D61" s="7"/>
      <c r="E61" s="7"/>
    </row>
    <row r="62" spans="1:5" x14ac:dyDescent="0.2">
      <c r="A62" s="82"/>
      <c r="B62" s="82"/>
      <c r="C62" s="82"/>
      <c r="D62" s="7"/>
      <c r="E62" s="7"/>
    </row>
    <row r="63" spans="1:5" x14ac:dyDescent="0.2">
      <c r="A63" s="82"/>
      <c r="B63" s="82"/>
      <c r="C63" s="82"/>
      <c r="D63" s="7"/>
      <c r="E63" s="7"/>
    </row>
    <row r="64" spans="1:5" x14ac:dyDescent="0.2">
      <c r="A64" s="82"/>
      <c r="B64" s="82"/>
      <c r="C64" s="82"/>
      <c r="D64" s="7"/>
      <c r="E64" s="7"/>
    </row>
    <row r="65" spans="1:5" x14ac:dyDescent="0.2">
      <c r="A65" s="82"/>
      <c r="B65" s="82"/>
      <c r="C65" s="82"/>
      <c r="D65" s="7"/>
      <c r="E65" s="7"/>
    </row>
    <row r="66" spans="1:5" x14ac:dyDescent="0.2">
      <c r="A66" s="82"/>
      <c r="B66" s="82"/>
      <c r="C66" s="82"/>
      <c r="D66" s="7"/>
      <c r="E66" s="7"/>
    </row>
  </sheetData>
  <mergeCells count="32">
    <mergeCell ref="B1:C1"/>
    <mergeCell ref="AZ1:BA1"/>
    <mergeCell ref="BB1:BC1"/>
    <mergeCell ref="BD1:BE1"/>
    <mergeCell ref="BF1:BG1"/>
    <mergeCell ref="BH1:BI1"/>
    <mergeCell ref="D1:E1"/>
    <mergeCell ref="F1:G1"/>
    <mergeCell ref="H1:I1"/>
    <mergeCell ref="J1:K1"/>
    <mergeCell ref="L1:M1"/>
    <mergeCell ref="R1:S1"/>
    <mergeCell ref="T1:U1"/>
    <mergeCell ref="V1:W1"/>
    <mergeCell ref="X1:Y1"/>
    <mergeCell ref="Z1:AA1"/>
    <mergeCell ref="N1:O1"/>
    <mergeCell ref="D28:F28"/>
    <mergeCell ref="D36:F36"/>
    <mergeCell ref="AV1:AW1"/>
    <mergeCell ref="AX1:AY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P1:Q1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BI12"/>
  <sheetViews>
    <sheetView workbookViewId="0">
      <pane xSplit="1" topLeftCell="B1" activePane="topRight" state="frozen"/>
      <selection pane="topRight" activeCell="A21" sqref="A21"/>
    </sheetView>
  </sheetViews>
  <sheetFormatPr baseColWidth="10" defaultRowHeight="15" x14ac:dyDescent="0.2"/>
  <cols>
    <col min="12" max="12" width="14" customWidth="1"/>
  </cols>
  <sheetData>
    <row r="2" spans="1:61" x14ac:dyDescent="0.2">
      <c r="A2" t="s">
        <v>287</v>
      </c>
    </row>
    <row r="4" spans="1:61" x14ac:dyDescent="0.2">
      <c r="A4" s="3" t="s">
        <v>288</v>
      </c>
      <c r="B4" s="780">
        <v>1857</v>
      </c>
      <c r="C4" s="781"/>
      <c r="D4" s="778">
        <v>1858</v>
      </c>
      <c r="E4" s="778"/>
      <c r="F4" s="779">
        <v>1859</v>
      </c>
      <c r="G4" s="779"/>
      <c r="H4" s="778">
        <v>1860</v>
      </c>
      <c r="I4" s="778"/>
      <c r="J4" s="779">
        <v>1861</v>
      </c>
      <c r="K4" s="779"/>
      <c r="L4" s="778">
        <v>1862</v>
      </c>
      <c r="M4" s="778"/>
      <c r="N4" s="779">
        <v>1863</v>
      </c>
      <c r="O4" s="779"/>
      <c r="P4" s="778">
        <v>1864</v>
      </c>
      <c r="Q4" s="778"/>
      <c r="R4" s="778">
        <v>1865</v>
      </c>
      <c r="S4" s="778"/>
      <c r="T4" s="779">
        <v>1866</v>
      </c>
      <c r="U4" s="779"/>
      <c r="V4" s="778">
        <v>1867</v>
      </c>
      <c r="W4" s="778"/>
      <c r="X4" s="779">
        <v>1868</v>
      </c>
      <c r="Y4" s="779"/>
      <c r="Z4" s="778">
        <v>1869</v>
      </c>
      <c r="AA4" s="778"/>
      <c r="AB4" s="779">
        <v>1870</v>
      </c>
      <c r="AC4" s="779"/>
      <c r="AD4" s="778">
        <v>1871</v>
      </c>
      <c r="AE4" s="778"/>
      <c r="AF4" s="778">
        <v>1872</v>
      </c>
      <c r="AG4" s="778"/>
      <c r="AH4" s="779">
        <v>1873</v>
      </c>
      <c r="AI4" s="779"/>
      <c r="AJ4" s="778">
        <v>1874</v>
      </c>
      <c r="AK4" s="778"/>
      <c r="AL4" s="779">
        <v>1875</v>
      </c>
      <c r="AM4" s="779"/>
      <c r="AN4" s="778">
        <v>1876</v>
      </c>
      <c r="AO4" s="778"/>
      <c r="AP4" s="779">
        <v>1877</v>
      </c>
      <c r="AQ4" s="779"/>
      <c r="AR4" s="778">
        <v>1878</v>
      </c>
      <c r="AS4" s="778"/>
      <c r="AT4" s="778">
        <v>1879</v>
      </c>
      <c r="AU4" s="778"/>
      <c r="AV4" s="779">
        <v>1880</v>
      </c>
      <c r="AW4" s="779"/>
      <c r="AX4" s="778">
        <v>1881</v>
      </c>
      <c r="AY4" s="778"/>
      <c r="AZ4" s="779">
        <v>1882</v>
      </c>
      <c r="BA4" s="779"/>
      <c r="BB4" s="778">
        <v>1883</v>
      </c>
      <c r="BC4" s="778"/>
      <c r="BD4" s="778">
        <v>1884</v>
      </c>
      <c r="BE4" s="778"/>
      <c r="BF4" s="779">
        <v>1885</v>
      </c>
      <c r="BG4" s="779"/>
      <c r="BH4" s="778">
        <v>1886</v>
      </c>
      <c r="BI4" s="778"/>
    </row>
    <row r="5" spans="1:61" ht="14.25" customHeight="1" x14ac:dyDescent="0.2">
      <c r="A5" s="3"/>
      <c r="B5" s="3" t="s">
        <v>289</v>
      </c>
      <c r="C5" s="3" t="s">
        <v>290</v>
      </c>
      <c r="D5" s="3" t="s">
        <v>289</v>
      </c>
      <c r="E5" s="3" t="s">
        <v>290</v>
      </c>
      <c r="F5" s="3" t="s">
        <v>289</v>
      </c>
      <c r="G5" s="3" t="s">
        <v>290</v>
      </c>
      <c r="H5" s="3" t="s">
        <v>289</v>
      </c>
      <c r="I5" s="3" t="s">
        <v>290</v>
      </c>
      <c r="J5" s="3" t="s">
        <v>289</v>
      </c>
      <c r="K5" s="3" t="s">
        <v>290</v>
      </c>
      <c r="L5" s="3" t="s">
        <v>289</v>
      </c>
      <c r="M5" s="3" t="s">
        <v>290</v>
      </c>
      <c r="N5" s="3" t="s">
        <v>289</v>
      </c>
      <c r="O5" s="3" t="s">
        <v>290</v>
      </c>
      <c r="P5" s="3" t="s">
        <v>289</v>
      </c>
      <c r="Q5" s="3" t="s">
        <v>290</v>
      </c>
      <c r="R5" s="3" t="s">
        <v>289</v>
      </c>
      <c r="S5" s="3" t="s">
        <v>290</v>
      </c>
      <c r="T5" s="3" t="s">
        <v>289</v>
      </c>
      <c r="U5" s="3" t="s">
        <v>290</v>
      </c>
      <c r="V5" s="3" t="s">
        <v>289</v>
      </c>
      <c r="W5" s="3" t="s">
        <v>290</v>
      </c>
      <c r="X5" s="3" t="s">
        <v>289</v>
      </c>
      <c r="Y5" s="3" t="s">
        <v>290</v>
      </c>
      <c r="Z5" s="3" t="s">
        <v>289</v>
      </c>
      <c r="AA5" s="3" t="s">
        <v>290</v>
      </c>
      <c r="AB5" s="3" t="s">
        <v>289</v>
      </c>
      <c r="AC5" s="3" t="s">
        <v>290</v>
      </c>
      <c r="AD5" s="3" t="s">
        <v>289</v>
      </c>
      <c r="AE5" s="3" t="s">
        <v>290</v>
      </c>
      <c r="AF5" s="3" t="s">
        <v>289</v>
      </c>
      <c r="AG5" s="3" t="s">
        <v>290</v>
      </c>
      <c r="AH5" s="3" t="s">
        <v>289</v>
      </c>
      <c r="AI5" s="3" t="s">
        <v>290</v>
      </c>
      <c r="AJ5" s="3" t="s">
        <v>289</v>
      </c>
      <c r="AK5" s="3" t="s">
        <v>290</v>
      </c>
      <c r="AL5" s="3" t="s">
        <v>289</v>
      </c>
      <c r="AM5" s="3" t="s">
        <v>290</v>
      </c>
      <c r="AN5" s="3" t="s">
        <v>289</v>
      </c>
      <c r="AO5" s="3" t="s">
        <v>290</v>
      </c>
      <c r="AP5" s="3" t="s">
        <v>289</v>
      </c>
      <c r="AQ5" s="3" t="s">
        <v>290</v>
      </c>
      <c r="AR5" s="3" t="s">
        <v>289</v>
      </c>
      <c r="AS5" s="3" t="s">
        <v>290</v>
      </c>
      <c r="AT5" s="3" t="s">
        <v>289</v>
      </c>
      <c r="AU5" s="3" t="s">
        <v>290</v>
      </c>
      <c r="AV5" s="3" t="s">
        <v>289</v>
      </c>
      <c r="AW5" s="3" t="s">
        <v>290</v>
      </c>
      <c r="AX5" s="155" t="s">
        <v>289</v>
      </c>
      <c r="AY5" s="155" t="s">
        <v>290</v>
      </c>
      <c r="AZ5" s="155" t="s">
        <v>289</v>
      </c>
      <c r="BA5" s="155" t="s">
        <v>290</v>
      </c>
      <c r="BB5" s="155" t="s">
        <v>289</v>
      </c>
      <c r="BC5" s="155" t="s">
        <v>290</v>
      </c>
      <c r="BD5" s="155" t="s">
        <v>289</v>
      </c>
      <c r="BE5" s="155" t="s">
        <v>290</v>
      </c>
      <c r="BF5" s="155" t="s">
        <v>289</v>
      </c>
      <c r="BG5" s="155" t="s">
        <v>290</v>
      </c>
      <c r="BH5" s="155" t="s">
        <v>289</v>
      </c>
      <c r="BI5" s="155" t="s">
        <v>290</v>
      </c>
    </row>
    <row r="6" spans="1:61" x14ac:dyDescent="0.2">
      <c r="A6" s="156" t="s">
        <v>291</v>
      </c>
      <c r="B6" s="156"/>
      <c r="C6" s="156">
        <v>5413</v>
      </c>
      <c r="D6" s="156"/>
      <c r="E6" s="3"/>
      <c r="F6" s="3"/>
      <c r="G6" s="3"/>
      <c r="H6" s="3"/>
      <c r="I6" s="3">
        <v>12185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5350.65</v>
      </c>
      <c r="X6" s="3">
        <v>1373.62</v>
      </c>
      <c r="Y6" s="3">
        <v>1818.5</v>
      </c>
      <c r="Z6" s="59">
        <f>387.39+33+56.32+110.8+66+23.32+165+17.82+33+44.45+33.1+11.2+55+66+16.5+28.6</f>
        <v>1147.5</v>
      </c>
      <c r="AA6" s="3">
        <v>959.62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">
      <c r="A7" s="156" t="s">
        <v>292</v>
      </c>
      <c r="B7" s="156"/>
      <c r="C7" s="156"/>
      <c r="D7" s="15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4279.2700000000004</v>
      </c>
      <c r="Y7" s="3">
        <v>6758.35</v>
      </c>
      <c r="Z7" s="5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">
      <c r="A8" s="156" t="s">
        <v>293</v>
      </c>
      <c r="B8" s="156"/>
      <c r="C8" s="156">
        <v>2544</v>
      </c>
      <c r="D8" s="15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5733.65</v>
      </c>
      <c r="Y8" s="3">
        <v>9531.31</v>
      </c>
      <c r="Z8" s="59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">
      <c r="A9" s="156" t="s">
        <v>260</v>
      </c>
      <c r="B9" s="156"/>
      <c r="C9" s="156">
        <v>13014</v>
      </c>
      <c r="D9" s="156"/>
      <c r="E9" s="3"/>
      <c r="F9" s="3"/>
      <c r="G9" s="3"/>
      <c r="H9" s="3"/>
      <c r="I9" s="3">
        <v>9529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5436.52</v>
      </c>
      <c r="Y9" s="3">
        <v>7917.26</v>
      </c>
      <c r="Z9" s="59"/>
      <c r="AA9" s="3"/>
      <c r="AB9" s="3"/>
      <c r="AC9">
        <v>6175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">
      <c r="A10" s="156" t="s">
        <v>294</v>
      </c>
      <c r="B10" s="156"/>
      <c r="C10" s="156"/>
      <c r="D10" s="156"/>
      <c r="E10" s="3"/>
      <c r="F10" s="3"/>
      <c r="G10" s="3"/>
      <c r="H10" s="3"/>
      <c r="I10" s="3">
        <v>4909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8283.42</v>
      </c>
      <c r="Y10" s="3">
        <v>4511.67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">
      <c r="A11" s="156" t="s">
        <v>261</v>
      </c>
      <c r="B11" s="156"/>
      <c r="C11" s="156">
        <v>5256</v>
      </c>
      <c r="D11" s="156"/>
      <c r="E11" s="3"/>
      <c r="F11" s="3"/>
      <c r="G11" s="3"/>
      <c r="H11" s="3"/>
      <c r="I11" s="3">
        <v>5256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1031</v>
      </c>
      <c r="Y11" s="3">
        <v>6312.7</v>
      </c>
      <c r="Z11" s="59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">
      <c r="A12" s="157" t="s">
        <v>14</v>
      </c>
      <c r="B12" s="158">
        <f>SUM(B6:B11)</f>
        <v>0</v>
      </c>
      <c r="C12" s="158">
        <f t="shared" ref="C12:I12" si="0">SUM(C6:C11)</f>
        <v>26227</v>
      </c>
      <c r="D12" s="158">
        <f t="shared" si="0"/>
        <v>0</v>
      </c>
      <c r="E12" s="158">
        <f t="shared" si="0"/>
        <v>0</v>
      </c>
      <c r="F12" s="158">
        <f t="shared" si="0"/>
        <v>0</v>
      </c>
      <c r="G12" s="158">
        <f t="shared" si="0"/>
        <v>0</v>
      </c>
      <c r="H12" s="158">
        <f t="shared" si="0"/>
        <v>0</v>
      </c>
      <c r="I12" s="158">
        <f t="shared" si="0"/>
        <v>31879</v>
      </c>
      <c r="J12" s="158">
        <f>SUM(J6:J11)</f>
        <v>0</v>
      </c>
      <c r="K12" s="158">
        <f>SUM(K6:K11)</f>
        <v>0</v>
      </c>
      <c r="L12" s="158">
        <f>SUM(L6:L11)</f>
        <v>0</v>
      </c>
      <c r="M12" s="158">
        <f>SUM(M6:M11)</f>
        <v>0</v>
      </c>
      <c r="W12">
        <v>5350.65</v>
      </c>
      <c r="X12">
        <v>32338.16</v>
      </c>
      <c r="Y12">
        <f>SUM(Y6:Y11)</f>
        <v>36849.789999999994</v>
      </c>
      <c r="Z12">
        <v>26124</v>
      </c>
      <c r="AA12">
        <v>140802</v>
      </c>
      <c r="AB12">
        <v>26124</v>
      </c>
      <c r="AC12">
        <v>140802</v>
      </c>
    </row>
  </sheetData>
  <mergeCells count="30">
    <mergeCell ref="L4:M4"/>
    <mergeCell ref="B4:C4"/>
    <mergeCell ref="D4:E4"/>
    <mergeCell ref="F4:G4"/>
    <mergeCell ref="H4:I4"/>
    <mergeCell ref="J4:K4"/>
    <mergeCell ref="AJ4:AK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BH4:BI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9"/>
  <sheetViews>
    <sheetView zoomScale="70" zoomScaleNormal="70" workbookViewId="0">
      <pane xSplit="1" topLeftCell="B1" activePane="topRight" state="frozen"/>
      <selection pane="topRight" activeCell="C1" sqref="C1"/>
    </sheetView>
  </sheetViews>
  <sheetFormatPr baseColWidth="10" defaultRowHeight="15" x14ac:dyDescent="0.2"/>
  <cols>
    <col min="1" max="1" width="42.5" style="6" customWidth="1"/>
    <col min="2" max="23" width="11.5" style="1" customWidth="1"/>
    <col min="24" max="29" width="11.5" style="1"/>
  </cols>
  <sheetData>
    <row r="1" spans="1:29" s="15" customFormat="1" x14ac:dyDescent="0.2">
      <c r="A1" s="162" t="s">
        <v>17</v>
      </c>
      <c r="B1" s="163">
        <v>1857</v>
      </c>
      <c r="C1" s="163">
        <v>1858</v>
      </c>
      <c r="D1" s="163">
        <v>1859</v>
      </c>
      <c r="E1" s="163">
        <v>1860</v>
      </c>
      <c r="F1" s="163">
        <v>1862</v>
      </c>
      <c r="G1" s="163">
        <v>1863</v>
      </c>
      <c r="H1" s="163">
        <v>1864</v>
      </c>
      <c r="I1" s="163">
        <v>1865</v>
      </c>
      <c r="J1" s="163">
        <v>1866</v>
      </c>
      <c r="K1" s="163">
        <v>1867</v>
      </c>
      <c r="L1" s="163">
        <v>1868</v>
      </c>
      <c r="M1" s="163">
        <v>1869</v>
      </c>
      <c r="N1" s="163">
        <v>1870</v>
      </c>
      <c r="O1" s="163">
        <v>1871</v>
      </c>
      <c r="P1" s="163">
        <v>1872</v>
      </c>
      <c r="Q1" s="163">
        <v>1873</v>
      </c>
      <c r="R1" s="163">
        <v>1874</v>
      </c>
      <c r="S1" s="163">
        <v>1875</v>
      </c>
      <c r="T1" s="163">
        <v>1876</v>
      </c>
      <c r="U1" s="163">
        <v>1877</v>
      </c>
      <c r="V1" s="163">
        <v>1878</v>
      </c>
      <c r="W1" s="163">
        <v>1879</v>
      </c>
      <c r="X1" s="163">
        <v>1880</v>
      </c>
      <c r="Y1" s="163">
        <v>1881</v>
      </c>
      <c r="Z1" s="163">
        <v>1882</v>
      </c>
      <c r="AA1" s="163">
        <v>1883</v>
      </c>
      <c r="AB1" s="163">
        <v>1885</v>
      </c>
      <c r="AC1" s="164">
        <v>1886</v>
      </c>
    </row>
    <row r="2" spans="1:29" x14ac:dyDescent="0.2">
      <c r="A2" s="165" t="s">
        <v>186</v>
      </c>
      <c r="B2" s="166">
        <v>30000</v>
      </c>
      <c r="C2" s="166">
        <v>26927</v>
      </c>
      <c r="D2" s="166">
        <f>+'[1]pres rentas gastos proy "'!C184</f>
        <v>22580.84</v>
      </c>
      <c r="E2" s="166">
        <v>25875</v>
      </c>
      <c r="F2" s="166">
        <v>25875.7</v>
      </c>
      <c r="G2" s="166">
        <v>34673.199999999997</v>
      </c>
      <c r="H2" s="166">
        <f>+'[1]pres rentas gastos proy "'!C4</f>
        <v>34673.199999999997</v>
      </c>
      <c r="I2" s="166">
        <f>+'[1]pres rentas gastos proy "'!C20</f>
        <v>24000</v>
      </c>
      <c r="J2" s="166">
        <f>+'[1]pres rentas gastos proy "'!C33</f>
        <v>24000</v>
      </c>
      <c r="K2" s="166">
        <f>+'[1]pres rentas gastos proy "'!C47</f>
        <v>24000</v>
      </c>
      <c r="L2" s="166">
        <f>+'[1]pres rentas gastos proy "'!C62</f>
        <v>24000</v>
      </c>
      <c r="M2" s="166">
        <f>+'[1]pres rentas gastos proy "'!C166</f>
        <v>24000</v>
      </c>
      <c r="N2" s="166">
        <f>+'[1]pres rentas gastos proy "'!C391</f>
        <v>26000</v>
      </c>
      <c r="O2" s="166">
        <v>26137</v>
      </c>
      <c r="P2" s="166">
        <v>26590</v>
      </c>
      <c r="Q2" s="166">
        <f>+'[1]pres rentas gastos proy "'!C310</f>
        <v>23165</v>
      </c>
      <c r="R2" s="166">
        <v>28922</v>
      </c>
      <c r="S2" s="166">
        <v>28922</v>
      </c>
      <c r="T2" s="166">
        <v>28922</v>
      </c>
      <c r="U2" s="166">
        <v>28922</v>
      </c>
      <c r="V2" s="166">
        <v>30000</v>
      </c>
      <c r="W2" s="166">
        <f>+'[1]pres rentas gastos proy "'!C113</f>
        <v>34086.400000000001</v>
      </c>
      <c r="X2" s="166">
        <f>+'[1]pres rentas gastos proy "'!C198</f>
        <v>34087</v>
      </c>
      <c r="Y2" s="166">
        <v>34087</v>
      </c>
      <c r="Z2" s="166">
        <v>34057</v>
      </c>
      <c r="AA2" s="166">
        <v>34087</v>
      </c>
      <c r="AB2" s="166">
        <v>37760</v>
      </c>
      <c r="AC2" s="167">
        <v>37760</v>
      </c>
    </row>
    <row r="3" spans="1:29" x14ac:dyDescent="0.2">
      <c r="A3" s="165" t="s">
        <v>187</v>
      </c>
      <c r="B3" s="166">
        <v>10000</v>
      </c>
      <c r="C3" s="166">
        <v>20000</v>
      </c>
      <c r="D3" s="166">
        <f>+'[1]pres rentas gastos proy "'!C185</f>
        <v>11688.42</v>
      </c>
      <c r="E3" s="166">
        <v>20250</v>
      </c>
      <c r="F3" s="166">
        <v>20250</v>
      </c>
      <c r="G3" s="166">
        <v>15000</v>
      </c>
      <c r="H3" s="166">
        <f>+'[1]pres rentas gastos proy "'!C5</f>
        <v>15000</v>
      </c>
      <c r="I3" s="166">
        <f>+'[1]pres rentas gastos proy "'!C22</f>
        <v>12000</v>
      </c>
      <c r="J3" s="166">
        <f>+'[1]pres rentas gastos proy "'!C35</f>
        <v>12000</v>
      </c>
      <c r="K3" s="166">
        <f>+'[1]pres rentas gastos proy "'!C49</f>
        <v>12000</v>
      </c>
      <c r="L3" s="166">
        <f>+'[1]pres rentas gastos proy "'!C64</f>
        <v>12000</v>
      </c>
      <c r="M3" s="166">
        <f>+'[1]pres rentas gastos proy "'!C168</f>
        <v>10000</v>
      </c>
      <c r="N3" s="166">
        <f>+'[1]pres rentas gastos proy "'!C392</f>
        <v>10000</v>
      </c>
      <c r="O3" s="166">
        <v>10000</v>
      </c>
      <c r="P3" s="166">
        <v>12000</v>
      </c>
      <c r="Q3" s="166"/>
      <c r="R3" s="166"/>
      <c r="S3" s="166"/>
      <c r="T3" s="166">
        <v>11303.8</v>
      </c>
      <c r="U3" s="166">
        <v>4854</v>
      </c>
      <c r="V3" s="166">
        <v>12000</v>
      </c>
      <c r="W3" s="166">
        <f>+'[1]pres rentas gastos proy "'!C114</f>
        <v>14000</v>
      </c>
      <c r="X3" s="166">
        <f>+'[1]pres rentas gastos proy "'!C199</f>
        <v>14000</v>
      </c>
      <c r="Y3" s="166">
        <v>14000</v>
      </c>
      <c r="Z3" s="166">
        <v>18000</v>
      </c>
      <c r="AA3" s="595">
        <v>23000</v>
      </c>
      <c r="AB3" s="166">
        <v>24000</v>
      </c>
      <c r="AC3" s="167">
        <v>24000</v>
      </c>
    </row>
    <row r="4" spans="1:29" x14ac:dyDescent="0.2">
      <c r="A4" s="193" t="s">
        <v>188</v>
      </c>
      <c r="B4" s="166"/>
      <c r="C4" s="166"/>
      <c r="D4" s="166"/>
      <c r="E4" s="166"/>
      <c r="F4" s="166">
        <v>391.5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7"/>
    </row>
    <row r="5" spans="1:29" x14ac:dyDescent="0.2">
      <c r="A5" s="165" t="s">
        <v>189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>
        <v>2000</v>
      </c>
      <c r="P5" s="166">
        <v>5000</v>
      </c>
      <c r="Q5" s="166">
        <v>7101.35</v>
      </c>
      <c r="R5" s="166">
        <v>5807.25</v>
      </c>
      <c r="S5" s="166">
        <v>4561</v>
      </c>
      <c r="T5" s="166">
        <v>4248</v>
      </c>
      <c r="U5" s="166">
        <v>1814</v>
      </c>
      <c r="V5" s="166">
        <v>1728.17</v>
      </c>
      <c r="W5" s="166">
        <f>+'[1]pres rentas gastos proy "'!C116</f>
        <v>24000</v>
      </c>
      <c r="X5" s="166">
        <f>+'[1]pres rentas gastos proy "'!C200</f>
        <v>24000</v>
      </c>
      <c r="Y5" s="166">
        <v>28000</v>
      </c>
      <c r="Z5" s="166">
        <v>24200</v>
      </c>
      <c r="AA5" s="595">
        <v>24000</v>
      </c>
      <c r="AB5" s="166">
        <v>46782.95</v>
      </c>
      <c r="AC5" s="167">
        <v>46782.95</v>
      </c>
    </row>
    <row r="6" spans="1:29" x14ac:dyDescent="0.2">
      <c r="A6" s="165" t="s">
        <v>183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>
        <v>3000</v>
      </c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7"/>
    </row>
    <row r="7" spans="1:29" x14ac:dyDescent="0.2">
      <c r="A7" s="165" t="s">
        <v>88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>
        <f>+'[1]pres rentas gastos proy "'!C118</f>
        <v>6000</v>
      </c>
      <c r="X7" s="166">
        <f>+'[1]pres rentas gastos proy "'!C215</f>
        <v>6000</v>
      </c>
      <c r="Y7" s="166">
        <v>6000</v>
      </c>
      <c r="Z7" s="166">
        <v>4000</v>
      </c>
      <c r="AA7" s="595">
        <v>4000</v>
      </c>
      <c r="AB7" s="166"/>
      <c r="AC7" s="167"/>
    </row>
    <row r="8" spans="1:29" x14ac:dyDescent="0.2">
      <c r="A8" s="165" t="s">
        <v>133</v>
      </c>
      <c r="B8" s="166">
        <v>25122.799999999999</v>
      </c>
      <c r="C8" s="166">
        <v>24000</v>
      </c>
      <c r="D8" s="166">
        <v>11602</v>
      </c>
      <c r="E8" s="166">
        <v>23205.599999999999</v>
      </c>
      <c r="F8" s="166">
        <v>11602.85</v>
      </c>
      <c r="G8" s="166">
        <v>32000</v>
      </c>
      <c r="H8" s="166">
        <f>+'[1]pres rentas gastos proy "'!C11</f>
        <v>32000</v>
      </c>
      <c r="I8" s="166">
        <f>+'[1]pres rentas gastos proy "'!C21</f>
        <v>72600</v>
      </c>
      <c r="J8" s="166">
        <f>+'[1]pres rentas gastos proy "'!C34</f>
        <v>55865.86</v>
      </c>
      <c r="K8" s="166">
        <f>+'[1]pres rentas gastos proy "'!C48</f>
        <v>56207</v>
      </c>
      <c r="L8" s="166">
        <f>+'[1]pres rentas gastos proy "'!C63</f>
        <v>56207</v>
      </c>
      <c r="M8" s="166">
        <f>+'[1]pres rentas gastos proy "'!C170</f>
        <v>31461.25</v>
      </c>
      <c r="N8" s="166">
        <f>+'[1]pres rentas gastos proy "'!C401</f>
        <v>44201</v>
      </c>
      <c r="O8" s="166">
        <v>42001</v>
      </c>
      <c r="P8" s="166">
        <v>57288</v>
      </c>
      <c r="Q8" s="166"/>
      <c r="R8" s="166">
        <v>24000</v>
      </c>
      <c r="S8" s="166"/>
      <c r="T8" s="166"/>
      <c r="U8" s="166">
        <v>20917.5</v>
      </c>
      <c r="V8" s="166">
        <v>46921.599999999999</v>
      </c>
      <c r="W8" s="166">
        <f>+'[1]pres rentas gastos proy "'!C117</f>
        <v>66710</v>
      </c>
      <c r="X8" s="166">
        <f>+'[1]pres rentas gastos proy "'!C214</f>
        <v>67240</v>
      </c>
      <c r="Y8" s="166">
        <v>67706</v>
      </c>
      <c r="Z8" s="166">
        <v>69428</v>
      </c>
      <c r="AA8" s="595">
        <v>69753</v>
      </c>
      <c r="AB8" s="166">
        <v>72371.350000000006</v>
      </c>
      <c r="AC8" s="167">
        <v>73616.3</v>
      </c>
    </row>
    <row r="9" spans="1:29" x14ac:dyDescent="0.2">
      <c r="A9" s="165" t="s">
        <v>190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>
        <v>32739.200000000001</v>
      </c>
      <c r="U9" s="166"/>
      <c r="V9" s="166"/>
      <c r="W9" s="166"/>
      <c r="X9" s="166"/>
      <c r="Y9" s="166"/>
      <c r="Z9" s="166"/>
      <c r="AA9" s="166"/>
      <c r="AB9" s="166"/>
      <c r="AC9" s="167"/>
    </row>
    <row r="10" spans="1:29" x14ac:dyDescent="0.2">
      <c r="A10" s="165" t="s">
        <v>191</v>
      </c>
      <c r="B10" s="166"/>
      <c r="C10" s="166"/>
      <c r="D10" s="166">
        <f>+'[1]pres rentas gastos proy "'!C186</f>
        <v>3178.8199999999997</v>
      </c>
      <c r="E10" s="166"/>
      <c r="F10" s="166"/>
      <c r="G10" s="166"/>
      <c r="H10" s="166"/>
      <c r="I10" s="166">
        <v>12000</v>
      </c>
      <c r="J10" s="166">
        <v>8000</v>
      </c>
      <c r="K10" s="166">
        <f>+'[1]pres rentas gastos proy "'!C50</f>
        <v>8000</v>
      </c>
      <c r="L10" s="166">
        <v>8000</v>
      </c>
      <c r="M10" s="166">
        <f>+'[1]pres rentas gastos proy "'!C171</f>
        <v>7633</v>
      </c>
      <c r="N10" s="166"/>
      <c r="O10" s="166"/>
      <c r="P10" s="166">
        <v>2000</v>
      </c>
      <c r="Q10" s="166"/>
      <c r="R10" s="166"/>
      <c r="S10" s="166"/>
      <c r="T10" s="166">
        <v>2000</v>
      </c>
      <c r="U10" s="166">
        <v>1182</v>
      </c>
      <c r="V10" s="166"/>
      <c r="W10" s="166">
        <f>+'[1]pres rentas gastos proy "'!C115</f>
        <v>2000</v>
      </c>
      <c r="X10" s="166">
        <f>+'[1]pres rentas gastos proy "'!C202</f>
        <v>2000</v>
      </c>
      <c r="Y10" s="166">
        <v>2000</v>
      </c>
      <c r="Z10" s="166">
        <v>3500</v>
      </c>
      <c r="AA10" s="166">
        <v>5000</v>
      </c>
      <c r="AB10" s="166">
        <v>6900</v>
      </c>
      <c r="AC10" s="167">
        <v>6900</v>
      </c>
    </row>
    <row r="11" spans="1:29" x14ac:dyDescent="0.2">
      <c r="A11" s="165" t="s">
        <v>192</v>
      </c>
      <c r="B11" s="166"/>
      <c r="C11" s="166"/>
      <c r="D11" s="166">
        <f>+'[1]pres rentas gastos proy "'!C189</f>
        <v>3581.92</v>
      </c>
      <c r="E11" s="166">
        <v>1363.5</v>
      </c>
      <c r="F11" s="166"/>
      <c r="G11" s="166"/>
      <c r="H11" s="166"/>
      <c r="I11" s="166"/>
      <c r="J11" s="166">
        <v>80</v>
      </c>
      <c r="K11" s="166"/>
      <c r="L11" s="166">
        <v>100</v>
      </c>
      <c r="M11" s="166">
        <f>+'[1]pres rentas gastos proy "'!C169</f>
        <v>2891</v>
      </c>
      <c r="N11" s="166"/>
      <c r="O11" s="166"/>
      <c r="P11" s="166">
        <v>100</v>
      </c>
      <c r="Q11" s="166">
        <v>732.3</v>
      </c>
      <c r="R11" s="166">
        <v>1038.72</v>
      </c>
      <c r="S11" s="166"/>
      <c r="T11" s="166"/>
      <c r="U11" s="166">
        <v>239.83</v>
      </c>
      <c r="V11" s="166"/>
      <c r="W11" s="166">
        <f>+'[1]pres rentas gastos proy "'!C129</f>
        <v>2000</v>
      </c>
      <c r="X11" s="166">
        <f>+'[1]pres rentas gastos proy "'!C213</f>
        <v>2000</v>
      </c>
      <c r="Y11" s="166">
        <v>2000</v>
      </c>
      <c r="Z11" s="166"/>
      <c r="AA11" s="595">
        <v>2000</v>
      </c>
      <c r="AB11" s="166">
        <f>+'[1]pres rentas gastos proy "'!C338+'[1]pres rentas gastos proy "'!C339</f>
        <v>4820</v>
      </c>
      <c r="AC11" s="167">
        <f>1500+3320</f>
        <v>4820</v>
      </c>
    </row>
    <row r="12" spans="1:29" x14ac:dyDescent="0.2">
      <c r="A12" s="165" t="s">
        <v>182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>
        <v>1450.88</v>
      </c>
      <c r="M12" s="166">
        <f>+'[1]pres rentas gastos proy "'!C172</f>
        <v>3135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7"/>
    </row>
    <row r="13" spans="1:29" x14ac:dyDescent="0.2">
      <c r="A13" s="165" t="s">
        <v>111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>
        <v>2691.43</v>
      </c>
      <c r="M13" s="166">
        <f>+'[1]pres rentas gastos proy "'!C174</f>
        <v>830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7"/>
    </row>
    <row r="14" spans="1:29" x14ac:dyDescent="0.2">
      <c r="A14" s="165" t="s">
        <v>193</v>
      </c>
      <c r="B14" s="166"/>
      <c r="C14" s="166"/>
      <c r="D14" s="166">
        <f>+'[1]pres rentas gastos proy "'!C188</f>
        <v>53.4</v>
      </c>
      <c r="E14" s="166">
        <v>5.8</v>
      </c>
      <c r="F14" s="166"/>
      <c r="G14" s="166"/>
      <c r="H14" s="166">
        <f>+'[1]pres rentas gastos proy "'!C9</f>
        <v>4</v>
      </c>
      <c r="I14" s="166">
        <f>+'[1]pres rentas gastos proy "'!C25</f>
        <v>100</v>
      </c>
      <c r="J14" s="166">
        <f>+'[1]pres rentas gastos proy "'!C38</f>
        <v>100</v>
      </c>
      <c r="K14" s="166">
        <f>+'[1]pres rentas gastos proy "'!C52</f>
        <v>100</v>
      </c>
      <c r="L14" s="166">
        <v>5</v>
      </c>
      <c r="M14" s="166">
        <v>37</v>
      </c>
      <c r="N14" s="166">
        <f>+'[1]pres rentas gastos proy "'!C399</f>
        <v>7500</v>
      </c>
      <c r="O14" s="166"/>
      <c r="P14" s="166"/>
      <c r="Q14" s="166">
        <v>35.200000000000003</v>
      </c>
      <c r="R14" s="166">
        <v>12</v>
      </c>
      <c r="S14" s="166">
        <v>132.80000000000001</v>
      </c>
      <c r="T14" s="166"/>
      <c r="U14" s="166">
        <v>62.1</v>
      </c>
      <c r="V14" s="166"/>
      <c r="W14" s="166"/>
      <c r="X14" s="166"/>
      <c r="Y14" s="166"/>
      <c r="Z14" s="166"/>
      <c r="AA14" s="166"/>
      <c r="AB14" s="166"/>
      <c r="AC14" s="167"/>
    </row>
    <row r="15" spans="1:29" x14ac:dyDescent="0.2">
      <c r="A15" s="165" t="s">
        <v>194</v>
      </c>
      <c r="B15" s="166"/>
      <c r="C15" s="166"/>
      <c r="D15" s="166">
        <f>+'[1]pres rentas gastos proy "'!C189</f>
        <v>3581.92</v>
      </c>
      <c r="E15" s="166"/>
      <c r="F15" s="166"/>
      <c r="G15" s="166"/>
      <c r="H15" s="166"/>
      <c r="I15" s="166">
        <f>+'[1]pres rentas gastos proy "'!C26</f>
        <v>100</v>
      </c>
      <c r="J15" s="166">
        <f>+'[1]pres rentas gastos proy "'!C39</f>
        <v>100</v>
      </c>
      <c r="K15" s="166">
        <v>100</v>
      </c>
      <c r="L15" s="166"/>
      <c r="M15" s="166">
        <v>2.75</v>
      </c>
      <c r="N15" s="166"/>
      <c r="O15" s="166"/>
      <c r="P15" s="166"/>
      <c r="Q15" s="166"/>
      <c r="R15" s="166"/>
      <c r="S15" s="166">
        <v>2777.9</v>
      </c>
      <c r="T15" s="166"/>
      <c r="U15" s="166"/>
      <c r="V15" s="166">
        <v>2000</v>
      </c>
      <c r="W15" s="166"/>
      <c r="X15" s="166"/>
      <c r="Y15" s="166"/>
      <c r="Z15" s="166"/>
      <c r="AA15" s="166"/>
      <c r="AB15" s="166"/>
      <c r="AC15" s="167"/>
    </row>
    <row r="16" spans="1:29" x14ac:dyDescent="0.2">
      <c r="A16" s="165" t="s">
        <v>114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>
        <v>10.02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7"/>
    </row>
    <row r="17" spans="1:29" x14ac:dyDescent="0.2">
      <c r="A17" s="165" t="s">
        <v>115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>
        <v>6045.86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>
        <v>10000</v>
      </c>
      <c r="Z17" s="166"/>
      <c r="AA17" s="166"/>
      <c r="AB17" s="166"/>
      <c r="AC17" s="167"/>
    </row>
    <row r="18" spans="1:29" x14ac:dyDescent="0.2">
      <c r="A18" s="165" t="s">
        <v>152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>
        <f>+'[1]pres rentas gastos proy "'!C167</f>
        <v>2400</v>
      </c>
      <c r="N18" s="166"/>
      <c r="O18" s="166"/>
      <c r="P18" s="166"/>
      <c r="Q18" s="166">
        <v>27015.200000000001</v>
      </c>
      <c r="R18" s="166">
        <v>19966.599999999999</v>
      </c>
      <c r="S18" s="166">
        <v>18420.2</v>
      </c>
      <c r="T18" s="166"/>
      <c r="U18" s="166"/>
      <c r="V18" s="166"/>
      <c r="W18" s="166">
        <f>+'[1]pres rentas gastos proy "'!C121+'[1]pres rentas gastos proy "'!C122</f>
        <v>85000</v>
      </c>
      <c r="X18" s="166"/>
      <c r="Y18" s="166">
        <v>25000</v>
      </c>
      <c r="Z18" s="166">
        <v>16840</v>
      </c>
      <c r="AA18" s="166">
        <v>16000</v>
      </c>
      <c r="AB18" s="166">
        <v>16000</v>
      </c>
      <c r="AC18" s="167">
        <v>16000</v>
      </c>
    </row>
    <row r="19" spans="1:29" x14ac:dyDescent="0.2">
      <c r="A19" s="165" t="s">
        <v>195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>
        <f>+'[1]pres rentas gastos proy "'!C119</f>
        <v>996.25</v>
      </c>
      <c r="X19" s="166"/>
      <c r="Y19" s="166">
        <v>1000</v>
      </c>
      <c r="Z19" s="166">
        <v>2000</v>
      </c>
      <c r="AA19" s="595">
        <v>2000</v>
      </c>
      <c r="AB19" s="166">
        <v>1300.6500000000001</v>
      </c>
      <c r="AC19" s="167">
        <v>1300.6500000000001</v>
      </c>
    </row>
    <row r="20" spans="1:29" x14ac:dyDescent="0.2">
      <c r="A20" s="165" t="s">
        <v>196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>
        <v>16000</v>
      </c>
      <c r="T20" s="166"/>
      <c r="U20" s="166"/>
      <c r="V20" s="168">
        <v>10000</v>
      </c>
      <c r="W20" s="166">
        <f>+'[1]pres rentas gastos proy "'!C120</f>
        <v>20606</v>
      </c>
      <c r="X20" s="166">
        <f>+'[1]pres rentas gastos proy "'!C204</f>
        <v>20606</v>
      </c>
      <c r="Y20" s="166">
        <v>20606</v>
      </c>
      <c r="Z20" s="166"/>
      <c r="AA20" s="166"/>
      <c r="AB20" s="166"/>
      <c r="AC20" s="167"/>
    </row>
    <row r="21" spans="1:29" x14ac:dyDescent="0.2">
      <c r="A21" s="165" t="s">
        <v>197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>
        <f>+'[1]pres rentas gastos proy "'!C396</f>
        <v>19253.900000000001</v>
      </c>
      <c r="O21" s="166"/>
      <c r="P21" s="166"/>
      <c r="Q21" s="166"/>
      <c r="R21" s="166"/>
      <c r="S21" s="166"/>
      <c r="T21" s="166"/>
      <c r="U21" s="166"/>
      <c r="V21" s="168">
        <v>1668.75</v>
      </c>
      <c r="W21" s="166"/>
      <c r="X21" s="166"/>
      <c r="Y21" s="166"/>
      <c r="Z21" s="166"/>
      <c r="AA21" s="166"/>
      <c r="AB21" s="166"/>
      <c r="AC21" s="167"/>
    </row>
    <row r="22" spans="1:29" x14ac:dyDescent="0.2">
      <c r="A22" s="169" t="s">
        <v>532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>
        <f>+'[1]pres rentas gastos proy "'!C395</f>
        <v>16000</v>
      </c>
      <c r="O22" s="166">
        <v>16000</v>
      </c>
      <c r="P22" s="166"/>
      <c r="Q22" s="166"/>
      <c r="R22" s="166"/>
      <c r="S22" s="166"/>
      <c r="T22" s="166"/>
      <c r="U22" s="166"/>
      <c r="V22" s="166"/>
      <c r="W22" s="166"/>
      <c r="X22" s="166">
        <f>+'[1]pres rentas gastos proy "'!C205</f>
        <v>25000</v>
      </c>
      <c r="Y22" s="166"/>
      <c r="Z22" s="166"/>
      <c r="AA22" s="166"/>
      <c r="AB22" s="166"/>
      <c r="AC22" s="167"/>
    </row>
    <row r="23" spans="1:29" x14ac:dyDescent="0.2">
      <c r="A23" s="169" t="s">
        <v>520</v>
      </c>
      <c r="B23" s="166"/>
      <c r="C23" s="166"/>
      <c r="D23" s="166">
        <v>26425.71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">
        <v>113028.52</v>
      </c>
      <c r="V23" s="166"/>
      <c r="W23" s="166"/>
      <c r="X23" s="166"/>
      <c r="Y23" s="166"/>
      <c r="Z23" s="166"/>
      <c r="AA23" s="166"/>
      <c r="AB23" s="166"/>
      <c r="AC23" s="167"/>
    </row>
    <row r="24" spans="1:29" x14ac:dyDescent="0.2">
      <c r="A24" s="170" t="s">
        <v>531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>
        <f>+'[1]pres rentas gastos proy "'!C206</f>
        <v>70000</v>
      </c>
      <c r="Y24" s="166">
        <v>70000</v>
      </c>
      <c r="Z24" s="166"/>
      <c r="AA24" s="166"/>
      <c r="AB24" s="166"/>
      <c r="AC24" s="167"/>
    </row>
    <row r="25" spans="1:29" x14ac:dyDescent="0.2">
      <c r="A25" s="171" t="s">
        <v>125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>
        <f>+'[1]pres rentas gastos proy "'!C208</f>
        <v>70000</v>
      </c>
      <c r="Y25" s="166">
        <v>70000</v>
      </c>
      <c r="Z25" s="166">
        <v>75000</v>
      </c>
      <c r="AA25" s="595">
        <v>75000</v>
      </c>
      <c r="AB25" s="166"/>
      <c r="AC25" s="167"/>
    </row>
    <row r="26" spans="1:29" ht="25" hidden="1" x14ac:dyDescent="0.2">
      <c r="A26" s="171" t="s">
        <v>126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>
        <f>+'[1]pres rentas gastos proy "'!C209</f>
        <v>10000</v>
      </c>
      <c r="Y26" s="166">
        <v>10000</v>
      </c>
      <c r="Z26" s="166"/>
      <c r="AA26" s="166"/>
      <c r="AB26" s="166"/>
      <c r="AC26" s="167"/>
    </row>
    <row r="27" spans="1:29" x14ac:dyDescent="0.2">
      <c r="A27" s="169" t="s">
        <v>127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>
        <f>+'[1]pres rentas gastos proy "'!C210</f>
        <v>4000</v>
      </c>
      <c r="Y27" s="166">
        <v>4000</v>
      </c>
      <c r="Z27" s="166"/>
      <c r="AA27" s="166"/>
      <c r="AB27" s="166"/>
      <c r="AC27" s="167"/>
    </row>
    <row r="28" spans="1:29" ht="25" x14ac:dyDescent="0.2">
      <c r="A28" s="171" t="s">
        <v>128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>
        <f>+'[1]pres rentas gastos proy "'!C211</f>
        <v>8000</v>
      </c>
      <c r="Y28" s="166">
        <v>8000</v>
      </c>
      <c r="Z28" s="166"/>
      <c r="AA28" s="166"/>
      <c r="AB28" s="166"/>
      <c r="AC28" s="167"/>
    </row>
    <row r="29" spans="1:29" x14ac:dyDescent="0.2">
      <c r="A29" s="165" t="s">
        <v>198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>
        <v>71.900000000000006</v>
      </c>
      <c r="R29" s="166">
        <v>154.30000000000001</v>
      </c>
      <c r="S29" s="166">
        <v>31.3</v>
      </c>
      <c r="T29" s="166"/>
      <c r="U29" s="166"/>
      <c r="V29" s="166"/>
      <c r="W29" s="166"/>
      <c r="X29" s="166"/>
      <c r="Y29" s="166"/>
      <c r="Z29" s="166"/>
      <c r="AA29" s="166"/>
      <c r="AB29" s="166"/>
      <c r="AC29" s="167"/>
    </row>
    <row r="30" spans="1:29" x14ac:dyDescent="0.2">
      <c r="A30" s="165" t="s">
        <v>199</v>
      </c>
      <c r="B30" s="166"/>
      <c r="C30" s="166"/>
      <c r="D30" s="166"/>
      <c r="E30" s="166">
        <v>1502.76</v>
      </c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>
        <v>55380.61</v>
      </c>
      <c r="R30" s="166">
        <v>17827.32</v>
      </c>
      <c r="S30" s="166">
        <v>16024.85</v>
      </c>
      <c r="T30" s="166"/>
      <c r="U30" s="166">
        <v>26763</v>
      </c>
      <c r="V30" s="166"/>
      <c r="W30" s="166"/>
      <c r="X30" s="166"/>
      <c r="Y30" s="166"/>
      <c r="Z30" s="166"/>
      <c r="AA30" s="166"/>
      <c r="AB30" s="166"/>
      <c r="AC30" s="167"/>
    </row>
    <row r="31" spans="1:29" x14ac:dyDescent="0.2">
      <c r="A31" s="165" t="s">
        <v>200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>
        <v>98.67</v>
      </c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7"/>
    </row>
    <row r="32" spans="1:29" x14ac:dyDescent="0.2">
      <c r="A32" s="165" t="s">
        <v>155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>
        <f>SUM(R2:R31)</f>
        <v>97826.86</v>
      </c>
      <c r="S32" s="166"/>
      <c r="T32" s="166"/>
      <c r="U32" s="166"/>
      <c r="V32" s="166"/>
      <c r="W32" s="166"/>
      <c r="X32" s="166"/>
      <c r="Y32" s="166"/>
      <c r="Z32" s="166"/>
      <c r="AA32" s="166"/>
      <c r="AB32" s="166">
        <v>13.85</v>
      </c>
      <c r="AC32" s="167"/>
    </row>
    <row r="33" spans="1:29" x14ac:dyDescent="0.2">
      <c r="A33" s="165" t="s">
        <v>201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>
        <v>886.65</v>
      </c>
      <c r="AC33" s="167"/>
    </row>
    <row r="34" spans="1:29" x14ac:dyDescent="0.2">
      <c r="A34" s="165" t="s">
        <v>202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>
        <v>565.75</v>
      </c>
      <c r="AC34" s="167"/>
    </row>
    <row r="35" spans="1:29" x14ac:dyDescent="0.2">
      <c r="A35" s="193" t="s">
        <v>467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>
        <v>38108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7"/>
    </row>
    <row r="36" spans="1:29" x14ac:dyDescent="0.2">
      <c r="A36" s="165" t="s">
        <v>203</v>
      </c>
      <c r="B36" s="166"/>
      <c r="C36" s="166"/>
      <c r="D36" s="166"/>
      <c r="E36" s="166"/>
      <c r="F36" s="166"/>
      <c r="G36" s="166"/>
      <c r="H36" s="166"/>
      <c r="I36" s="166"/>
      <c r="J36" s="166">
        <f>+'[1]pres rentas gastos proy "'!C40</f>
        <v>20000</v>
      </c>
      <c r="K36" s="166">
        <v>20000</v>
      </c>
      <c r="L36" s="166">
        <v>100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7"/>
    </row>
    <row r="37" spans="1:29" x14ac:dyDescent="0.2">
      <c r="A37" s="172" t="s">
        <v>100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>
        <v>56</v>
      </c>
      <c r="T37" s="86"/>
      <c r="U37" s="86"/>
      <c r="V37" s="86">
        <v>8748.4</v>
      </c>
      <c r="W37" s="86">
        <f>-'[1]pres rentas gastos proy "'!D132</f>
        <v>-8748.4</v>
      </c>
      <c r="X37" s="86">
        <f>+'[1]pres rentas gastos proy "'!D216</f>
        <v>-9743</v>
      </c>
      <c r="Y37" s="86">
        <v>-9749.4</v>
      </c>
      <c r="Z37" s="86">
        <v>-10178.43</v>
      </c>
      <c r="AA37" s="87">
        <v>-21004</v>
      </c>
      <c r="AB37" s="86">
        <v>-9950.4</v>
      </c>
      <c r="AC37" s="173"/>
    </row>
    <row r="38" spans="1:29" x14ac:dyDescent="0.2">
      <c r="A38" s="172" t="s">
        <v>56</v>
      </c>
      <c r="B38" s="86"/>
      <c r="C38" s="86">
        <v>-1440</v>
      </c>
      <c r="D38" s="86">
        <f>-'[1]pres rentas gastos proy "'!D191</f>
        <v>-15031.679999999998</v>
      </c>
      <c r="E38" s="86">
        <f>(10457.83+1805.3+1091.72+1800)*(-1)</f>
        <v>-15154.849999999999</v>
      </c>
      <c r="F38" s="86"/>
      <c r="G38" s="86"/>
      <c r="H38" s="86">
        <f>+'[1]pres rentas gastos proy "'!D13</f>
        <v>-23504.25</v>
      </c>
      <c r="I38" s="86">
        <f>-'[1]pres rentas gastos proy "'!D27</f>
        <v>-28190.45</v>
      </c>
      <c r="J38" s="86">
        <f>-'[1]pres rentas gastos proy "'!D41</f>
        <v>-34570.449999999997</v>
      </c>
      <c r="K38" s="86">
        <f>-'[1]pres rentas gastos proy "'!D55</f>
        <v>-34570</v>
      </c>
      <c r="L38" s="86">
        <v>-118938.45</v>
      </c>
      <c r="M38" s="86">
        <f>+'[1]pres rentas gastos proy "'!D179</f>
        <v>45161.04</v>
      </c>
      <c r="N38" s="86">
        <v>-26658</v>
      </c>
      <c r="O38" s="86">
        <v>-18729</v>
      </c>
      <c r="P38" s="86">
        <v>-24093</v>
      </c>
      <c r="Q38" s="86"/>
      <c r="R38" s="86"/>
      <c r="S38" s="86">
        <v>7614.17</v>
      </c>
      <c r="T38" s="86">
        <f>-'[1]pres rentas gastos proy "'!D249</f>
        <v>-20317.900000000001</v>
      </c>
      <c r="U38" s="86">
        <f>-'[1]pres rentas gastos proy "'!D234</f>
        <v>-7612.9500000000007</v>
      </c>
      <c r="V38" s="86">
        <v>69620</v>
      </c>
      <c r="W38" s="86">
        <f>-'[1]pres rentas gastos proy "'!D130</f>
        <v>-69620</v>
      </c>
      <c r="X38" s="86">
        <f>+'[1]pres rentas gastos proy "'!D217</f>
        <v>-113372</v>
      </c>
      <c r="Y38" s="86">
        <v>-138310</v>
      </c>
      <c r="Z38" s="86">
        <v>-86308</v>
      </c>
      <c r="AA38" s="594">
        <v>-327299</v>
      </c>
      <c r="AB38" s="86">
        <f>(-64405.8-6416.95)</f>
        <v>-70822.75</v>
      </c>
      <c r="AC38" s="173"/>
    </row>
    <row r="39" spans="1:29" x14ac:dyDescent="0.2">
      <c r="A39" s="172" t="s">
        <v>57</v>
      </c>
      <c r="B39" s="86"/>
      <c r="C39" s="86"/>
      <c r="D39" s="86"/>
      <c r="E39" s="86"/>
      <c r="F39" s="86"/>
      <c r="G39" s="86"/>
      <c r="H39" s="86">
        <f>+'[1]pres rentas gastos proy "'!D14</f>
        <v>-25200</v>
      </c>
      <c r="I39" s="86">
        <f>+'[1]pres rentas gastos proy "'!D28</f>
        <v>25900</v>
      </c>
      <c r="J39" s="86">
        <f>-'[1]pres rentas gastos proy "'!D42</f>
        <v>-35041.4</v>
      </c>
      <c r="K39" s="86">
        <v>-15900</v>
      </c>
      <c r="L39" s="86">
        <v>-11300</v>
      </c>
      <c r="M39" s="86"/>
      <c r="N39" s="86">
        <v>-33090</v>
      </c>
      <c r="O39" s="86"/>
      <c r="P39" s="86">
        <v>-11340</v>
      </c>
      <c r="Q39" s="86"/>
      <c r="R39" s="86"/>
      <c r="S39" s="86"/>
      <c r="T39" s="86"/>
      <c r="U39" s="86"/>
      <c r="V39" s="86">
        <v>197360</v>
      </c>
      <c r="W39" s="86">
        <f>-'[1]pres rentas gastos proy "'!D131</f>
        <v>-197360</v>
      </c>
      <c r="X39" s="86">
        <f>+'[1]pres rentas gastos proy "'!D218</f>
        <v>-390400</v>
      </c>
      <c r="Y39" s="86">
        <v>-410520</v>
      </c>
      <c r="Z39" s="86">
        <v>-141200</v>
      </c>
      <c r="AA39" s="86"/>
      <c r="AB39" s="86">
        <v>-2649.95</v>
      </c>
      <c r="AC39" s="173"/>
    </row>
    <row r="40" spans="1:29" x14ac:dyDescent="0.2">
      <c r="A40" s="172" t="s">
        <v>66</v>
      </c>
      <c r="B40" s="86"/>
      <c r="C40" s="86">
        <v>-12600</v>
      </c>
      <c r="D40" s="86">
        <f>-'[1]pres rentas gastos proy "'!D192</f>
        <v>-9977.42</v>
      </c>
      <c r="E40" s="86">
        <f>(+'[1]pres rentas gastos proy "'!D385)*(-1)</f>
        <v>-14798.060000000001</v>
      </c>
      <c r="F40" s="86"/>
      <c r="G40" s="86"/>
      <c r="H40" s="86"/>
      <c r="I40" s="86"/>
      <c r="J40" s="86">
        <f>-'[1]pres rentas gastos proy "'!D43-'[1]pres rentas gastos proy "'!D44</f>
        <v>-30208</v>
      </c>
      <c r="K40" s="86" t="e">
        <f>-'[1]pres rentas gastos proy "'!D58</f>
        <v>#REF!</v>
      </c>
      <c r="L40" s="86"/>
      <c r="M40" s="86"/>
      <c r="N40" s="86"/>
      <c r="O40" s="86">
        <v>-40083.300000000003</v>
      </c>
      <c r="P40" s="86"/>
      <c r="Q40" s="86"/>
      <c r="R40" s="86"/>
      <c r="S40" s="86">
        <v>49293</v>
      </c>
      <c r="T40" s="86">
        <f>-'[1]pres rentas gastos proy "'!D250</f>
        <v>-31424.3</v>
      </c>
      <c r="U40" s="86">
        <f>-'[1]pres rentas gastos proy "'!D235</f>
        <v>-555520</v>
      </c>
      <c r="V40" s="86"/>
      <c r="W40" s="86"/>
      <c r="X40" s="86"/>
      <c r="Y40" s="86"/>
      <c r="Z40" s="86"/>
      <c r="AA40" s="86"/>
      <c r="AB40" s="86">
        <v>-145151.70000000001</v>
      </c>
      <c r="AC40" s="173"/>
    </row>
    <row r="41" spans="1:29" x14ac:dyDescent="0.2">
      <c r="A41" s="172" t="s">
        <v>101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>
        <v>-12400</v>
      </c>
      <c r="Q41" s="86"/>
      <c r="R41" s="86"/>
      <c r="S41" s="86">
        <v>1327.15</v>
      </c>
      <c r="T41" s="86">
        <f>-'[1]pres rentas gastos proy "'!D253</f>
        <v>-33572.75</v>
      </c>
      <c r="U41" s="86"/>
      <c r="V41" s="86">
        <v>32000</v>
      </c>
      <c r="W41" s="86">
        <f>-'[1]pres rentas gastos proy "'!D134</f>
        <v>-32000</v>
      </c>
      <c r="X41" s="86">
        <f>+'[1]pres rentas gastos proy "'!D220</f>
        <v>-26000</v>
      </c>
      <c r="Y41" s="86">
        <v>-26000</v>
      </c>
      <c r="Z41" s="86">
        <v>-26000</v>
      </c>
      <c r="AA41" s="86">
        <v>-26000</v>
      </c>
      <c r="AB41" s="86">
        <v>-25866.15</v>
      </c>
      <c r="AC41" s="173"/>
    </row>
    <row r="42" spans="1:29" x14ac:dyDescent="0.2">
      <c r="A42" s="172" t="s">
        <v>204</v>
      </c>
      <c r="B42" s="86"/>
      <c r="C42" s="86"/>
      <c r="D42" s="86">
        <f>-'[1]pres rentas gastos proy "'!D194</f>
        <v>-10556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173"/>
    </row>
    <row r="43" spans="1:29" x14ac:dyDescent="0.2">
      <c r="A43" s="172" t="s">
        <v>54</v>
      </c>
      <c r="B43" s="86"/>
      <c r="C43" s="86"/>
      <c r="D43" s="86"/>
      <c r="E43" s="86"/>
      <c r="F43" s="86"/>
      <c r="G43" s="86"/>
      <c r="H43" s="86"/>
      <c r="I43" s="86">
        <f>+'[1]pres rentas gastos proy "'!C24</f>
        <v>60</v>
      </c>
      <c r="J43" s="86">
        <f>+'[1]pres rentas gastos proy "'!C37</f>
        <v>3</v>
      </c>
      <c r="K43" s="86">
        <f>+'[1]pres rentas gastos proy "'!C51</f>
        <v>3</v>
      </c>
      <c r="L43" s="86">
        <v>3</v>
      </c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173"/>
    </row>
    <row r="44" spans="1:29" x14ac:dyDescent="0.2">
      <c r="A44" s="172" t="s">
        <v>48</v>
      </c>
      <c r="B44" s="86"/>
      <c r="C44" s="86">
        <v>-15090</v>
      </c>
      <c r="D44" s="86">
        <f>-'[1]pres rentas gastos proy "'!D195</f>
        <v>-9341.2200000000012</v>
      </c>
      <c r="E44" s="86">
        <f>(+'[1]pres rentas gastos proy "'!D387)*(-1)</f>
        <v>-8830.0300000000007</v>
      </c>
      <c r="F44" s="86"/>
      <c r="G44" s="86"/>
      <c r="H44" s="86">
        <f>+'[1]pres rentas gastos proy "'!D16</f>
        <v>-13878</v>
      </c>
      <c r="I44" s="86">
        <f>+'[1]pres rentas gastos proy "'!D29</f>
        <v>14268</v>
      </c>
      <c r="J44" s="86"/>
      <c r="K44" s="86">
        <f>-'[1]pres rentas gastos proy "'!D59</f>
        <v>-14378</v>
      </c>
      <c r="L44" s="86">
        <v>-14378</v>
      </c>
      <c r="M44" s="86"/>
      <c r="N44" s="86">
        <v>-15465</v>
      </c>
      <c r="O44" s="86">
        <v>-5560</v>
      </c>
      <c r="P44" s="86">
        <v>-11160</v>
      </c>
      <c r="Q44" s="86"/>
      <c r="R44" s="86"/>
      <c r="S44" s="86">
        <v>4953.55</v>
      </c>
      <c r="T44" s="86">
        <f>-'[1]pres rentas gastos proy "'!D252</f>
        <v>-5606.65</v>
      </c>
      <c r="U44" s="86">
        <f>-'[1]pres rentas gastos proy "'!D237</f>
        <v>-3393.75</v>
      </c>
      <c r="V44" s="86">
        <v>29262.6</v>
      </c>
      <c r="W44" s="86">
        <f>-'[1]pres rentas gastos proy "'!D133</f>
        <v>-29262.6</v>
      </c>
      <c r="X44" s="86">
        <f>+'[1]pres rentas gastos proy "'!D221</f>
        <v>-28950</v>
      </c>
      <c r="Y44" s="86">
        <v>-87631.2</v>
      </c>
      <c r="Z44" s="86">
        <v>-38295</v>
      </c>
      <c r="AA44" s="87">
        <v>-8148</v>
      </c>
      <c r="AB44" s="86">
        <f>(-24740.15-13897)</f>
        <v>-38637.15</v>
      </c>
      <c r="AC44" s="173"/>
    </row>
    <row r="45" spans="1:29" x14ac:dyDescent="0.2">
      <c r="A45" s="172" t="s">
        <v>47</v>
      </c>
      <c r="B45" s="86"/>
      <c r="C45" s="86">
        <v>-250</v>
      </c>
      <c r="D45" s="86">
        <f>-'[1]pres rentas gastos proy "'!D193</f>
        <v>-19370.8</v>
      </c>
      <c r="E45" s="86">
        <f>(+'[1]pres rentas gastos proy "'!D386)*(-1)</f>
        <v>-16044.060000000001</v>
      </c>
      <c r="F45" s="86"/>
      <c r="G45" s="86"/>
      <c r="H45" s="86">
        <f>+'[1]pres rentas gastos proy "'!D15</f>
        <v>-31611.4</v>
      </c>
      <c r="I45" s="86">
        <f>+'[1]pres rentas gastos proy "'!D30</f>
        <v>35031.4</v>
      </c>
      <c r="J45" s="86"/>
      <c r="K45" s="86">
        <f>(+'[1]pres rentas gastos proy "'!D56)*(-1)</f>
        <v>-35031.4</v>
      </c>
      <c r="L45" s="86">
        <v>-35031.4</v>
      </c>
      <c r="M45" s="86"/>
      <c r="N45" s="86">
        <v>6540</v>
      </c>
      <c r="O45" s="86">
        <v>-6540</v>
      </c>
      <c r="P45" s="86">
        <v>-6540</v>
      </c>
      <c r="Q45" s="86"/>
      <c r="R45" s="86"/>
      <c r="S45" s="86">
        <v>4585.25</v>
      </c>
      <c r="T45" s="86">
        <f>-'[1]pres rentas gastos proy "'!D251</f>
        <v>-27463</v>
      </c>
      <c r="U45" s="86">
        <f>-'[1]pres rentas gastos proy "'!D236</f>
        <v>-7345.85</v>
      </c>
      <c r="V45" s="86">
        <v>11040</v>
      </c>
      <c r="W45" s="86">
        <f>-'[1]pres rentas gastos proy "'!D135</f>
        <v>-11040</v>
      </c>
      <c r="X45" s="86">
        <f>+'[1]pres rentas gastos proy "'!D219</f>
        <v>-11100</v>
      </c>
      <c r="Y45" s="174">
        <v>-14320</v>
      </c>
      <c r="Z45" s="86">
        <v>-42454</v>
      </c>
      <c r="AA45" s="594">
        <v>-35084</v>
      </c>
      <c r="AB45" s="174">
        <f>(-34225.95-38228)</f>
        <v>-72453.95</v>
      </c>
      <c r="AC45" s="173"/>
    </row>
    <row r="46" spans="1:29" ht="16" x14ac:dyDescent="0.2">
      <c r="A46" s="175" t="s">
        <v>205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>
        <v>10400</v>
      </c>
      <c r="T46" s="86"/>
      <c r="U46" s="86"/>
      <c r="V46" s="86"/>
      <c r="W46" s="86">
        <f>+'[1]pres rentas gastos proy "'!C123+'[1]pres rentas gastos proy "'!C124+'[1]pres rentas gastos proy "'!C125+'[1]pres rentas gastos proy "'!C126+'[1]pres rentas gastos proy "'!C127+'[1]pres rentas gastos proy "'!C128</f>
        <v>309500</v>
      </c>
      <c r="X46" s="86"/>
      <c r="Y46" s="86"/>
      <c r="Z46" s="86"/>
      <c r="AA46" s="86"/>
      <c r="AB46" s="86"/>
      <c r="AC46" s="173"/>
    </row>
    <row r="47" spans="1:29" x14ac:dyDescent="0.2">
      <c r="A47" s="172" t="s">
        <v>206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>
        <f>+'[1]pres rentas gastos proy "'!D180</f>
        <v>43138.99</v>
      </c>
      <c r="N47" s="86"/>
      <c r="O47" s="86"/>
      <c r="P47" s="86"/>
      <c r="Q47" s="86"/>
      <c r="R47" s="86"/>
      <c r="S47" s="86"/>
      <c r="T47" s="86"/>
      <c r="U47" s="87">
        <v>-242972.25</v>
      </c>
      <c r="V47" s="86">
        <f>57472+1001</f>
        <v>58473</v>
      </c>
      <c r="W47" s="86">
        <f>-'[1]pres rentas gastos proy "'!D136</f>
        <v>-58473</v>
      </c>
      <c r="X47" s="86"/>
      <c r="Y47" s="86"/>
      <c r="Z47" s="86"/>
      <c r="AA47" s="86"/>
      <c r="AB47" s="86"/>
      <c r="AC47" s="173"/>
    </row>
    <row r="48" spans="1:29" x14ac:dyDescent="0.2">
      <c r="A48" s="172" t="s">
        <v>207</v>
      </c>
      <c r="B48" s="86"/>
      <c r="C48" s="86"/>
      <c r="D48" s="87">
        <v>-28890.6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>
        <v>6243</v>
      </c>
      <c r="V48" s="86"/>
      <c r="W48" s="86"/>
      <c r="X48" s="86"/>
      <c r="Y48" s="86"/>
      <c r="Z48" s="86"/>
      <c r="AA48" s="86"/>
      <c r="AB48" s="86"/>
      <c r="AC48" s="173"/>
    </row>
    <row r="49" spans="1:29" s="1" customFormat="1" hidden="1" x14ac:dyDescent="0.2">
      <c r="A49" s="176" t="s">
        <v>161</v>
      </c>
      <c r="B49" s="86">
        <v>1626.87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>
        <v>1626.87</v>
      </c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173"/>
    </row>
    <row r="50" spans="1:29" s="1" customFormat="1" hidden="1" x14ac:dyDescent="0.2">
      <c r="A50" s="176" t="s">
        <v>162</v>
      </c>
      <c r="B50" s="86">
        <v>5705.8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>
        <v>5705.8</v>
      </c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173"/>
    </row>
    <row r="51" spans="1:29" s="1" customFormat="1" hidden="1" x14ac:dyDescent="0.2">
      <c r="A51" s="176" t="s">
        <v>163</v>
      </c>
      <c r="B51" s="86">
        <v>69778.45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>
        <v>69778.45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173"/>
    </row>
    <row r="52" spans="1:29" s="1" customFormat="1" hidden="1" x14ac:dyDescent="0.2">
      <c r="A52" s="176" t="s">
        <v>164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>
        <v>26832.92</v>
      </c>
      <c r="R52" s="86">
        <v>9899.33</v>
      </c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177">
        <v>2988.9</v>
      </c>
    </row>
    <row r="53" spans="1:29" s="1" customFormat="1" hidden="1" x14ac:dyDescent="0.2">
      <c r="A53" s="176" t="s">
        <v>165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>
        <v>1600</v>
      </c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173"/>
    </row>
    <row r="54" spans="1:29" s="1" customFormat="1" hidden="1" x14ac:dyDescent="0.2">
      <c r="A54" s="176" t="s">
        <v>166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>
        <v>116.4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173"/>
    </row>
    <row r="55" spans="1:29" s="1" customFormat="1" hidden="1" x14ac:dyDescent="0.2">
      <c r="A55" s="176" t="s">
        <v>208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>
        <v>20991.68</v>
      </c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173"/>
    </row>
    <row r="56" spans="1:29" s="1" customFormat="1" x14ac:dyDescent="0.2">
      <c r="A56" s="172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>
        <v>50000</v>
      </c>
      <c r="W56" s="86"/>
      <c r="X56" s="86">
        <f>+'[1]pres rentas gastos proy "'!C207</f>
        <v>225000</v>
      </c>
      <c r="Y56" s="86"/>
      <c r="Z56" s="86">
        <v>26000</v>
      </c>
      <c r="AA56" s="87">
        <v>24000</v>
      </c>
      <c r="AB56" s="86">
        <v>25000</v>
      </c>
      <c r="AC56" s="173">
        <v>25000</v>
      </c>
    </row>
    <row r="57" spans="1:29" s="1" customFormat="1" x14ac:dyDescent="0.2">
      <c r="A57" s="172" t="s">
        <v>173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>
        <v>68000</v>
      </c>
      <c r="AC57" s="173">
        <f>18000+50000</f>
        <v>68000</v>
      </c>
    </row>
    <row r="58" spans="1:29" s="1" customFormat="1" x14ac:dyDescent="0.2">
      <c r="A58" s="172" t="s">
        <v>210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>
        <v>-22675.57</v>
      </c>
      <c r="AC58" s="173">
        <v>254249.85</v>
      </c>
    </row>
    <row r="59" spans="1:29" s="1" customFormat="1" x14ac:dyDescent="0.2">
      <c r="A59" s="172" t="s">
        <v>178</v>
      </c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>
        <v>-18091.38</v>
      </c>
      <c r="AC59" s="173"/>
    </row>
    <row r="60" spans="1:29" s="1" customFormat="1" x14ac:dyDescent="0.2">
      <c r="A60" s="172" t="s">
        <v>211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173">
        <v>70650.350000000006</v>
      </c>
    </row>
    <row r="61" spans="1:29" s="1" customFormat="1" x14ac:dyDescent="0.2">
      <c r="A61" s="172" t="s">
        <v>212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173">
        <v>48980.9</v>
      </c>
    </row>
    <row r="62" spans="1:29" s="1" customFormat="1" x14ac:dyDescent="0.2">
      <c r="A62" s="178" t="s">
        <v>213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>
        <v>-2471.5</v>
      </c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173"/>
    </row>
    <row r="63" spans="1:29" s="1" customFormat="1" x14ac:dyDescent="0.2">
      <c r="A63" s="178" t="s">
        <v>214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>
        <v>-8551.2999999999993</v>
      </c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173"/>
    </row>
    <row r="64" spans="1:29" s="1" customFormat="1" x14ac:dyDescent="0.2">
      <c r="A64" s="178" t="s">
        <v>215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>
        <v>-9899.2999999999993</v>
      </c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173"/>
    </row>
    <row r="65" spans="1:29" s="1" customFormat="1" x14ac:dyDescent="0.2">
      <c r="A65" s="178" t="s">
        <v>216</v>
      </c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>
        <v>-23707.599999999999</v>
      </c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173"/>
    </row>
    <row r="66" spans="1:29" s="1" customFormat="1" x14ac:dyDescent="0.2">
      <c r="A66" s="178" t="s">
        <v>217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>
        <v>-832.15</v>
      </c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173"/>
    </row>
    <row r="67" spans="1:29" s="1" customFormat="1" ht="32" x14ac:dyDescent="0.2">
      <c r="A67" s="179" t="s">
        <v>94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>
        <v>10000</v>
      </c>
      <c r="W67" s="86"/>
      <c r="X67" s="86"/>
      <c r="Y67" s="86"/>
      <c r="Z67" s="86"/>
      <c r="AA67" s="86"/>
      <c r="AB67" s="86"/>
      <c r="AC67" s="173"/>
    </row>
    <row r="68" spans="1:29" s="1" customFormat="1" ht="16" x14ac:dyDescent="0.2">
      <c r="A68" s="179" t="s">
        <v>95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>
        <v>26000</v>
      </c>
      <c r="W68" s="86"/>
      <c r="X68" s="86"/>
      <c r="Y68" s="86"/>
      <c r="Z68" s="86"/>
      <c r="AA68" s="86"/>
      <c r="AB68" s="86"/>
      <c r="AC68" s="173"/>
    </row>
    <row r="69" spans="1:29" s="1" customFormat="1" ht="16" x14ac:dyDescent="0.2">
      <c r="A69" s="179" t="s">
        <v>95</v>
      </c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>
        <v>26000</v>
      </c>
      <c r="W69" s="86"/>
      <c r="X69" s="86"/>
      <c r="Y69" s="86"/>
      <c r="Z69" s="86"/>
      <c r="AA69" s="86"/>
      <c r="AB69" s="86"/>
      <c r="AC69" s="173"/>
    </row>
    <row r="70" spans="1:29" s="1" customFormat="1" ht="16" x14ac:dyDescent="0.2">
      <c r="A70" s="179" t="s">
        <v>96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>
        <v>200000</v>
      </c>
      <c r="W70" s="86"/>
      <c r="X70" s="86"/>
      <c r="Y70" s="86"/>
      <c r="Z70" s="86"/>
      <c r="AA70" s="86"/>
      <c r="AB70" s="86"/>
      <c r="AC70" s="173"/>
    </row>
    <row r="71" spans="1:29" s="1" customFormat="1" ht="16" x14ac:dyDescent="0.2">
      <c r="A71" s="179" t="s">
        <v>97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>
        <v>24000</v>
      </c>
      <c r="W71" s="86"/>
      <c r="X71" s="86"/>
      <c r="Y71" s="86"/>
      <c r="Z71" s="86"/>
      <c r="AA71" s="86"/>
      <c r="AB71" s="86"/>
      <c r="AC71" s="173"/>
    </row>
    <row r="72" spans="1:29" s="1" customFormat="1" ht="32" x14ac:dyDescent="0.2">
      <c r="A72" s="385" t="s">
        <v>98</v>
      </c>
      <c r="B72" s="386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>
        <v>24500</v>
      </c>
      <c r="W72" s="386"/>
      <c r="X72" s="386"/>
      <c r="Y72" s="386"/>
      <c r="Z72" s="87">
        <v>225000</v>
      </c>
      <c r="AA72" s="386"/>
      <c r="AB72" s="386"/>
      <c r="AC72" s="387"/>
    </row>
    <row r="73" spans="1:29" s="1" customFormat="1" x14ac:dyDescent="0.2">
      <c r="A73" s="388" t="s">
        <v>448</v>
      </c>
      <c r="B73" s="388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  <c r="X73" s="388"/>
      <c r="Y73" s="388"/>
      <c r="Z73" s="388">
        <v>726</v>
      </c>
      <c r="AA73" s="388"/>
      <c r="AB73" s="388"/>
      <c r="AC73" s="388"/>
    </row>
    <row r="74" spans="1:29" s="1" customFormat="1" x14ac:dyDescent="0.2">
      <c r="A74" s="6"/>
    </row>
    <row r="75" spans="1:29" s="1" customFormat="1" x14ac:dyDescent="0.2">
      <c r="A75" s="6"/>
    </row>
    <row r="76" spans="1:29" s="1" customFormat="1" x14ac:dyDescent="0.2">
      <c r="A76" s="6"/>
    </row>
    <row r="77" spans="1:29" s="1" customFormat="1" x14ac:dyDescent="0.2">
      <c r="A77" s="6"/>
    </row>
    <row r="78" spans="1:29" s="1" customFormat="1" x14ac:dyDescent="0.2">
      <c r="A78" s="6"/>
    </row>
    <row r="79" spans="1:29" s="1" customFormat="1" x14ac:dyDescent="0.2">
      <c r="A79" s="6"/>
    </row>
    <row r="80" spans="1:29" s="1" customFormat="1" x14ac:dyDescent="0.2">
      <c r="A80" s="6"/>
    </row>
    <row r="81" spans="1:1" s="1" customFormat="1" x14ac:dyDescent="0.2">
      <c r="A81" s="6"/>
    </row>
    <row r="82" spans="1:1" s="1" customFormat="1" x14ac:dyDescent="0.2">
      <c r="A82" s="6"/>
    </row>
    <row r="83" spans="1:1" s="1" customFormat="1" x14ac:dyDescent="0.2">
      <c r="A83" s="6"/>
    </row>
    <row r="84" spans="1:1" s="1" customFormat="1" x14ac:dyDescent="0.2">
      <c r="A84" s="6"/>
    </row>
    <row r="85" spans="1:1" s="1" customFormat="1" x14ac:dyDescent="0.2">
      <c r="A85" s="6"/>
    </row>
    <row r="86" spans="1:1" s="1" customFormat="1" x14ac:dyDescent="0.2">
      <c r="A86" s="6"/>
    </row>
    <row r="87" spans="1:1" s="1" customFormat="1" x14ac:dyDescent="0.2">
      <c r="A87" s="6"/>
    </row>
    <row r="88" spans="1:1" s="1" customFormat="1" x14ac:dyDescent="0.2">
      <c r="A88" s="6"/>
    </row>
    <row r="89" spans="1:1" s="1" customFormat="1" x14ac:dyDescent="0.2">
      <c r="A89" s="6"/>
    </row>
    <row r="90" spans="1:1" s="1" customFormat="1" x14ac:dyDescent="0.2">
      <c r="A90" s="6"/>
    </row>
    <row r="91" spans="1:1" s="1" customFormat="1" x14ac:dyDescent="0.2">
      <c r="A91" s="6"/>
    </row>
    <row r="92" spans="1:1" s="1" customFormat="1" x14ac:dyDescent="0.2">
      <c r="A92" s="6"/>
    </row>
    <row r="93" spans="1:1" s="1" customFormat="1" x14ac:dyDescent="0.2">
      <c r="A93" s="6"/>
    </row>
    <row r="94" spans="1:1" s="1" customFormat="1" x14ac:dyDescent="0.2">
      <c r="A94" s="6"/>
    </row>
    <row r="95" spans="1:1" s="1" customFormat="1" x14ac:dyDescent="0.2">
      <c r="A95" s="6"/>
    </row>
    <row r="96" spans="1:1" s="1" customFormat="1" x14ac:dyDescent="0.2">
      <c r="A96" s="6"/>
    </row>
    <row r="97" spans="1:1" s="1" customFormat="1" x14ac:dyDescent="0.2">
      <c r="A97" s="6"/>
    </row>
    <row r="98" spans="1:1" s="1" customFormat="1" x14ac:dyDescent="0.2">
      <c r="A98" s="6"/>
    </row>
    <row r="99" spans="1:1" s="1" customFormat="1" x14ac:dyDescent="0.2">
      <c r="A99" s="6"/>
    </row>
    <row r="100" spans="1:1" s="1" customFormat="1" x14ac:dyDescent="0.2">
      <c r="A100" s="6"/>
    </row>
    <row r="101" spans="1:1" s="1" customFormat="1" x14ac:dyDescent="0.2">
      <c r="A101" s="6"/>
    </row>
    <row r="102" spans="1:1" s="1" customFormat="1" x14ac:dyDescent="0.2">
      <c r="A102" s="6"/>
    </row>
    <row r="103" spans="1:1" s="1" customFormat="1" x14ac:dyDescent="0.2">
      <c r="A103" s="6"/>
    </row>
    <row r="104" spans="1:1" s="1" customFormat="1" x14ac:dyDescent="0.2">
      <c r="A104" s="6"/>
    </row>
    <row r="105" spans="1:1" s="1" customFormat="1" x14ac:dyDescent="0.2">
      <c r="A105" s="6"/>
    </row>
    <row r="106" spans="1:1" s="1" customFormat="1" x14ac:dyDescent="0.2">
      <c r="A106" s="6"/>
    </row>
    <row r="107" spans="1:1" s="1" customFormat="1" x14ac:dyDescent="0.2">
      <c r="A107" s="6"/>
    </row>
    <row r="108" spans="1:1" s="1" customFormat="1" x14ac:dyDescent="0.2">
      <c r="A108" s="6"/>
    </row>
    <row r="109" spans="1:1" s="1" customFormat="1" x14ac:dyDescent="0.2">
      <c r="A109" s="6"/>
    </row>
    <row r="110" spans="1:1" s="1" customFormat="1" x14ac:dyDescent="0.2">
      <c r="A110" s="6"/>
    </row>
    <row r="111" spans="1:1" s="1" customFormat="1" x14ac:dyDescent="0.2">
      <c r="A111" s="6"/>
    </row>
    <row r="112" spans="1:1" s="1" customFormat="1" x14ac:dyDescent="0.2">
      <c r="A112" s="6"/>
    </row>
    <row r="113" spans="1:1" s="1" customFormat="1" x14ac:dyDescent="0.2">
      <c r="A113" s="6"/>
    </row>
    <row r="114" spans="1:1" s="1" customFormat="1" x14ac:dyDescent="0.2">
      <c r="A114" s="6"/>
    </row>
    <row r="115" spans="1:1" s="1" customFormat="1" x14ac:dyDescent="0.2">
      <c r="A115" s="6"/>
    </row>
    <row r="116" spans="1:1" s="1" customFormat="1" x14ac:dyDescent="0.2">
      <c r="A116" s="6"/>
    </row>
    <row r="117" spans="1:1" s="1" customFormat="1" x14ac:dyDescent="0.2">
      <c r="A117" s="6"/>
    </row>
    <row r="118" spans="1:1" s="1" customFormat="1" x14ac:dyDescent="0.2">
      <c r="A118" s="6"/>
    </row>
    <row r="119" spans="1:1" s="1" customFormat="1" x14ac:dyDescent="0.2">
      <c r="A119" s="6"/>
    </row>
    <row r="120" spans="1:1" s="1" customFormat="1" x14ac:dyDescent="0.2">
      <c r="A120" s="6"/>
    </row>
    <row r="121" spans="1:1" s="1" customFormat="1" x14ac:dyDescent="0.2">
      <c r="A121" s="6"/>
    </row>
    <row r="122" spans="1:1" s="1" customFormat="1" x14ac:dyDescent="0.2">
      <c r="A122" s="6"/>
    </row>
    <row r="123" spans="1:1" s="1" customFormat="1" x14ac:dyDescent="0.2">
      <c r="A123" s="6"/>
    </row>
    <row r="124" spans="1:1" s="1" customFormat="1" x14ac:dyDescent="0.2">
      <c r="A124" s="6"/>
    </row>
    <row r="125" spans="1:1" s="1" customFormat="1" x14ac:dyDescent="0.2">
      <c r="A125" s="6"/>
    </row>
    <row r="126" spans="1:1" s="1" customFormat="1" x14ac:dyDescent="0.2">
      <c r="A126" s="6"/>
    </row>
    <row r="127" spans="1:1" s="1" customFormat="1" x14ac:dyDescent="0.2">
      <c r="A127" s="6"/>
    </row>
    <row r="128" spans="1:1" s="1" customFormat="1" x14ac:dyDescent="0.2">
      <c r="A128" s="6"/>
    </row>
    <row r="129" spans="1:1" s="1" customFormat="1" x14ac:dyDescent="0.2">
      <c r="A129" s="6"/>
    </row>
    <row r="130" spans="1:1" s="1" customFormat="1" x14ac:dyDescent="0.2">
      <c r="A130" s="6"/>
    </row>
    <row r="131" spans="1:1" s="1" customFormat="1" x14ac:dyDescent="0.2">
      <c r="A131" s="6"/>
    </row>
    <row r="132" spans="1:1" s="1" customFormat="1" x14ac:dyDescent="0.2">
      <c r="A132" s="6"/>
    </row>
    <row r="133" spans="1:1" s="1" customFormat="1" x14ac:dyDescent="0.2">
      <c r="A133" s="6"/>
    </row>
    <row r="134" spans="1:1" s="1" customFormat="1" x14ac:dyDescent="0.2">
      <c r="A134" s="6"/>
    </row>
    <row r="135" spans="1:1" s="1" customFormat="1" x14ac:dyDescent="0.2">
      <c r="A135" s="6"/>
    </row>
    <row r="136" spans="1:1" s="1" customFormat="1" x14ac:dyDescent="0.2">
      <c r="A136" s="6"/>
    </row>
    <row r="137" spans="1:1" s="1" customFormat="1" x14ac:dyDescent="0.2">
      <c r="A137" s="6"/>
    </row>
    <row r="138" spans="1:1" s="1" customFormat="1" x14ac:dyDescent="0.2">
      <c r="A138" s="6"/>
    </row>
    <row r="139" spans="1:1" s="1" customFormat="1" x14ac:dyDescent="0.2">
      <c r="A139" s="6"/>
    </row>
    <row r="140" spans="1:1" s="1" customFormat="1" x14ac:dyDescent="0.2">
      <c r="A140" s="6"/>
    </row>
    <row r="141" spans="1:1" s="1" customFormat="1" x14ac:dyDescent="0.2">
      <c r="A141" s="6"/>
    </row>
    <row r="142" spans="1:1" s="1" customFormat="1" x14ac:dyDescent="0.2">
      <c r="A142" s="6"/>
    </row>
    <row r="143" spans="1:1" s="1" customFormat="1" x14ac:dyDescent="0.2">
      <c r="A143" s="6"/>
    </row>
    <row r="144" spans="1:1" s="1" customFormat="1" x14ac:dyDescent="0.2">
      <c r="A144" s="6"/>
    </row>
    <row r="145" spans="1:1" s="1" customFormat="1" x14ac:dyDescent="0.2">
      <c r="A145" s="6"/>
    </row>
    <row r="146" spans="1:1" s="1" customFormat="1" x14ac:dyDescent="0.2">
      <c r="A146" s="6"/>
    </row>
    <row r="147" spans="1:1" s="1" customFormat="1" x14ac:dyDescent="0.2">
      <c r="A147" s="6"/>
    </row>
    <row r="148" spans="1:1" s="1" customFormat="1" x14ac:dyDescent="0.2">
      <c r="A148" s="6"/>
    </row>
    <row r="149" spans="1:1" s="1" customFormat="1" x14ac:dyDescent="0.2">
      <c r="A149" s="6"/>
    </row>
    <row r="150" spans="1:1" s="1" customFormat="1" x14ac:dyDescent="0.2">
      <c r="A150" s="6"/>
    </row>
    <row r="151" spans="1:1" s="1" customFormat="1" x14ac:dyDescent="0.2">
      <c r="A151" s="6"/>
    </row>
    <row r="152" spans="1:1" s="1" customFormat="1" x14ac:dyDescent="0.2">
      <c r="A152" s="6"/>
    </row>
    <row r="153" spans="1:1" s="1" customFormat="1" x14ac:dyDescent="0.2">
      <c r="A153" s="6"/>
    </row>
    <row r="154" spans="1:1" s="1" customFormat="1" x14ac:dyDescent="0.2">
      <c r="A154" s="6"/>
    </row>
    <row r="155" spans="1:1" s="1" customFormat="1" x14ac:dyDescent="0.2">
      <c r="A155" s="6"/>
    </row>
    <row r="156" spans="1:1" s="1" customFormat="1" x14ac:dyDescent="0.2">
      <c r="A156" s="6"/>
    </row>
    <row r="157" spans="1:1" s="1" customFormat="1" x14ac:dyDescent="0.2">
      <c r="A157" s="6"/>
    </row>
    <row r="158" spans="1:1" s="1" customFormat="1" x14ac:dyDescent="0.2">
      <c r="A158" s="6"/>
    </row>
    <row r="159" spans="1:1" s="1" customFormat="1" x14ac:dyDescent="0.2">
      <c r="A159" s="6"/>
    </row>
    <row r="160" spans="1:1" s="1" customFormat="1" x14ac:dyDescent="0.2">
      <c r="A160" s="6"/>
    </row>
    <row r="161" spans="1:1" s="1" customFormat="1" x14ac:dyDescent="0.2">
      <c r="A161" s="6"/>
    </row>
    <row r="162" spans="1:1" s="1" customFormat="1" x14ac:dyDescent="0.2">
      <c r="A162" s="6"/>
    </row>
    <row r="163" spans="1:1" s="1" customFormat="1" x14ac:dyDescent="0.2">
      <c r="A163" s="6"/>
    </row>
    <row r="164" spans="1:1" s="1" customFormat="1" x14ac:dyDescent="0.2">
      <c r="A164" s="6"/>
    </row>
    <row r="165" spans="1:1" s="1" customFormat="1" x14ac:dyDescent="0.2">
      <c r="A165" s="6"/>
    </row>
    <row r="166" spans="1:1" s="1" customFormat="1" x14ac:dyDescent="0.2">
      <c r="A166" s="6"/>
    </row>
    <row r="167" spans="1:1" s="1" customFormat="1" x14ac:dyDescent="0.2">
      <c r="A167" s="6"/>
    </row>
    <row r="168" spans="1:1" s="1" customFormat="1" x14ac:dyDescent="0.2">
      <c r="A168" s="6"/>
    </row>
    <row r="169" spans="1:1" s="1" customFormat="1" x14ac:dyDescent="0.2">
      <c r="A169" s="6"/>
    </row>
    <row r="170" spans="1:1" s="1" customFormat="1" x14ac:dyDescent="0.2">
      <c r="A170" s="6"/>
    </row>
    <row r="171" spans="1:1" s="1" customFormat="1" x14ac:dyDescent="0.2">
      <c r="A171" s="6"/>
    </row>
    <row r="172" spans="1:1" s="1" customFormat="1" x14ac:dyDescent="0.2">
      <c r="A172" s="6"/>
    </row>
    <row r="173" spans="1:1" s="1" customFormat="1" x14ac:dyDescent="0.2">
      <c r="A173" s="6"/>
    </row>
    <row r="174" spans="1:1" s="1" customFormat="1" x14ac:dyDescent="0.2">
      <c r="A174" s="6"/>
    </row>
    <row r="175" spans="1:1" s="1" customFormat="1" x14ac:dyDescent="0.2">
      <c r="A175" s="6"/>
    </row>
    <row r="176" spans="1:1" s="1" customFormat="1" x14ac:dyDescent="0.2">
      <c r="A176" s="6"/>
    </row>
    <row r="177" spans="1:1" s="1" customFormat="1" x14ac:dyDescent="0.2">
      <c r="A177" s="6"/>
    </row>
    <row r="178" spans="1:1" s="1" customFormat="1" x14ac:dyDescent="0.2">
      <c r="A178" s="6"/>
    </row>
    <row r="179" spans="1:1" s="1" customFormat="1" x14ac:dyDescent="0.2">
      <c r="A179" s="6"/>
    </row>
    <row r="180" spans="1:1" s="1" customFormat="1" x14ac:dyDescent="0.2">
      <c r="A180" s="6"/>
    </row>
    <row r="181" spans="1:1" s="1" customFormat="1" x14ac:dyDescent="0.2">
      <c r="A181" s="6"/>
    </row>
    <row r="182" spans="1:1" s="1" customFormat="1" x14ac:dyDescent="0.2">
      <c r="A182" s="6"/>
    </row>
    <row r="183" spans="1:1" s="1" customFormat="1" x14ac:dyDescent="0.2">
      <c r="A183" s="6"/>
    </row>
    <row r="184" spans="1:1" s="1" customFormat="1" x14ac:dyDescent="0.2">
      <c r="A184" s="6"/>
    </row>
    <row r="185" spans="1:1" s="1" customFormat="1" x14ac:dyDescent="0.2">
      <c r="A185" s="6"/>
    </row>
    <row r="186" spans="1:1" s="1" customFormat="1" x14ac:dyDescent="0.2">
      <c r="A186" s="6"/>
    </row>
    <row r="187" spans="1:1" s="1" customFormat="1" x14ac:dyDescent="0.2">
      <c r="A187" s="6"/>
    </row>
    <row r="188" spans="1:1" s="1" customFormat="1" x14ac:dyDescent="0.2">
      <c r="A188" s="6"/>
    </row>
    <row r="189" spans="1:1" s="1" customFormat="1" x14ac:dyDescent="0.2">
      <c r="A189" s="6"/>
    </row>
    <row r="190" spans="1:1" s="1" customFormat="1" x14ac:dyDescent="0.2">
      <c r="A190" s="6"/>
    </row>
    <row r="191" spans="1:1" s="1" customFormat="1" x14ac:dyDescent="0.2">
      <c r="A191" s="6"/>
    </row>
    <row r="192" spans="1:1" s="1" customFormat="1" x14ac:dyDescent="0.2">
      <c r="A192" s="6"/>
    </row>
    <row r="193" spans="1:1" s="1" customFormat="1" x14ac:dyDescent="0.2">
      <c r="A193" s="6"/>
    </row>
    <row r="194" spans="1:1" s="1" customFormat="1" x14ac:dyDescent="0.2">
      <c r="A194" s="6"/>
    </row>
    <row r="195" spans="1:1" s="1" customFormat="1" x14ac:dyDescent="0.2">
      <c r="A195" s="6"/>
    </row>
    <row r="196" spans="1:1" s="1" customFormat="1" x14ac:dyDescent="0.2">
      <c r="A196" s="6"/>
    </row>
    <row r="197" spans="1:1" s="1" customFormat="1" x14ac:dyDescent="0.2">
      <c r="A197" s="6"/>
    </row>
    <row r="198" spans="1:1" s="1" customFormat="1" x14ac:dyDescent="0.2">
      <c r="A198" s="6"/>
    </row>
    <row r="199" spans="1:1" s="1" customFormat="1" x14ac:dyDescent="0.2">
      <c r="A199" s="6"/>
    </row>
    <row r="200" spans="1:1" s="1" customFormat="1" x14ac:dyDescent="0.2">
      <c r="A200" s="6"/>
    </row>
    <row r="201" spans="1:1" s="1" customFormat="1" x14ac:dyDescent="0.2">
      <c r="A201" s="6"/>
    </row>
    <row r="202" spans="1:1" s="1" customFormat="1" x14ac:dyDescent="0.2">
      <c r="A202" s="6"/>
    </row>
    <row r="203" spans="1:1" s="1" customFormat="1" x14ac:dyDescent="0.2">
      <c r="A203" s="6"/>
    </row>
    <row r="204" spans="1:1" s="1" customFormat="1" x14ac:dyDescent="0.2">
      <c r="A204" s="6"/>
    </row>
    <row r="205" spans="1:1" s="1" customFormat="1" x14ac:dyDescent="0.2">
      <c r="A205" s="6"/>
    </row>
    <row r="206" spans="1:1" s="1" customFormat="1" x14ac:dyDescent="0.2">
      <c r="A206" s="6"/>
    </row>
    <row r="207" spans="1:1" s="1" customFormat="1" x14ac:dyDescent="0.2">
      <c r="A207" s="6"/>
    </row>
    <row r="208" spans="1:1" s="1" customFormat="1" x14ac:dyDescent="0.2">
      <c r="A208" s="6"/>
    </row>
    <row r="209" spans="1:1" s="1" customFormat="1" x14ac:dyDescent="0.2">
      <c r="A209" s="6"/>
    </row>
    <row r="210" spans="1:1" s="1" customFormat="1" x14ac:dyDescent="0.2">
      <c r="A210" s="6"/>
    </row>
    <row r="211" spans="1:1" s="1" customFormat="1" x14ac:dyDescent="0.2">
      <c r="A211" s="6"/>
    </row>
    <row r="212" spans="1:1" s="1" customFormat="1" x14ac:dyDescent="0.2">
      <c r="A212" s="6"/>
    </row>
    <row r="213" spans="1:1" s="1" customFormat="1" x14ac:dyDescent="0.2">
      <c r="A213" s="6"/>
    </row>
    <row r="214" spans="1:1" s="1" customFormat="1" x14ac:dyDescent="0.2">
      <c r="A214" s="6"/>
    </row>
    <row r="215" spans="1:1" s="1" customFormat="1" x14ac:dyDescent="0.2">
      <c r="A215" s="6"/>
    </row>
    <row r="216" spans="1:1" s="1" customFormat="1" x14ac:dyDescent="0.2">
      <c r="A216" s="6"/>
    </row>
    <row r="217" spans="1:1" s="1" customFormat="1" x14ac:dyDescent="0.2">
      <c r="A217" s="6"/>
    </row>
    <row r="218" spans="1:1" s="1" customFormat="1" x14ac:dyDescent="0.2">
      <c r="A218" s="6"/>
    </row>
    <row r="219" spans="1:1" s="1" customFormat="1" x14ac:dyDescent="0.2">
      <c r="A219" s="6"/>
    </row>
    <row r="220" spans="1:1" s="1" customFormat="1" x14ac:dyDescent="0.2">
      <c r="A220" s="6"/>
    </row>
    <row r="221" spans="1:1" s="1" customFormat="1" x14ac:dyDescent="0.2">
      <c r="A221" s="6"/>
    </row>
    <row r="222" spans="1:1" s="1" customFormat="1" x14ac:dyDescent="0.2">
      <c r="A222" s="6"/>
    </row>
    <row r="223" spans="1:1" s="1" customFormat="1" x14ac:dyDescent="0.2">
      <c r="A223" s="6"/>
    </row>
    <row r="224" spans="1:1" s="1" customFormat="1" x14ac:dyDescent="0.2">
      <c r="A224" s="6"/>
    </row>
    <row r="225" spans="1:1" s="1" customFormat="1" x14ac:dyDescent="0.2">
      <c r="A225" s="6"/>
    </row>
    <row r="226" spans="1:1" s="1" customFormat="1" x14ac:dyDescent="0.2">
      <c r="A226" s="6"/>
    </row>
    <row r="227" spans="1:1" s="1" customFormat="1" x14ac:dyDescent="0.2">
      <c r="A227" s="6"/>
    </row>
    <row r="228" spans="1:1" s="1" customFormat="1" x14ac:dyDescent="0.2">
      <c r="A228" s="6"/>
    </row>
    <row r="229" spans="1:1" s="1" customFormat="1" x14ac:dyDescent="0.2">
      <c r="A229" s="6"/>
    </row>
    <row r="230" spans="1:1" s="1" customFormat="1" x14ac:dyDescent="0.2">
      <c r="A230" s="6"/>
    </row>
    <row r="231" spans="1:1" s="1" customFormat="1" x14ac:dyDescent="0.2">
      <c r="A231" s="6"/>
    </row>
    <row r="232" spans="1:1" s="1" customFormat="1" x14ac:dyDescent="0.2">
      <c r="A232" s="6"/>
    </row>
    <row r="233" spans="1:1" s="1" customFormat="1" x14ac:dyDescent="0.2">
      <c r="A233" s="6"/>
    </row>
    <row r="234" spans="1:1" s="1" customFormat="1" x14ac:dyDescent="0.2">
      <c r="A234" s="6"/>
    </row>
    <row r="235" spans="1:1" s="1" customFormat="1" x14ac:dyDescent="0.2">
      <c r="A235" s="6"/>
    </row>
    <row r="236" spans="1:1" s="1" customFormat="1" x14ac:dyDescent="0.2">
      <c r="A236" s="6"/>
    </row>
    <row r="237" spans="1:1" s="1" customFormat="1" x14ac:dyDescent="0.2">
      <c r="A237" s="6"/>
    </row>
    <row r="238" spans="1:1" s="1" customFormat="1" x14ac:dyDescent="0.2">
      <c r="A238" s="6"/>
    </row>
    <row r="239" spans="1:1" s="1" customFormat="1" x14ac:dyDescent="0.2">
      <c r="A239" s="6"/>
    </row>
    <row r="240" spans="1:1" s="1" customFormat="1" x14ac:dyDescent="0.2">
      <c r="A240" s="6"/>
    </row>
    <row r="241" spans="1:1" s="1" customFormat="1" x14ac:dyDescent="0.2">
      <c r="A241" s="6"/>
    </row>
    <row r="242" spans="1:1" s="1" customFormat="1" x14ac:dyDescent="0.2">
      <c r="A242" s="6"/>
    </row>
    <row r="243" spans="1:1" s="1" customFormat="1" x14ac:dyDescent="0.2">
      <c r="A243" s="6"/>
    </row>
    <row r="244" spans="1:1" s="1" customFormat="1" x14ac:dyDescent="0.2">
      <c r="A244" s="6"/>
    </row>
    <row r="245" spans="1:1" s="1" customFormat="1" x14ac:dyDescent="0.2">
      <c r="A245" s="6"/>
    </row>
    <row r="246" spans="1:1" s="1" customFormat="1" x14ac:dyDescent="0.2">
      <c r="A246" s="6"/>
    </row>
    <row r="247" spans="1:1" s="1" customFormat="1" x14ac:dyDescent="0.2">
      <c r="A247" s="6"/>
    </row>
    <row r="248" spans="1:1" s="1" customFormat="1" x14ac:dyDescent="0.2">
      <c r="A248" s="6"/>
    </row>
    <row r="249" spans="1:1" s="1" customFormat="1" x14ac:dyDescent="0.2">
      <c r="A249" s="6"/>
    </row>
    <row r="250" spans="1:1" s="1" customFormat="1" x14ac:dyDescent="0.2">
      <c r="A250" s="6"/>
    </row>
    <row r="251" spans="1:1" s="1" customFormat="1" x14ac:dyDescent="0.2">
      <c r="A251" s="6"/>
    </row>
    <row r="252" spans="1:1" s="1" customFormat="1" x14ac:dyDescent="0.2">
      <c r="A252" s="6"/>
    </row>
    <row r="253" spans="1:1" s="1" customFormat="1" x14ac:dyDescent="0.2">
      <c r="A253" s="6"/>
    </row>
    <row r="254" spans="1:1" s="1" customFormat="1" x14ac:dyDescent="0.2">
      <c r="A254" s="6"/>
    </row>
    <row r="255" spans="1:1" s="1" customFormat="1" x14ac:dyDescent="0.2">
      <c r="A255" s="6"/>
    </row>
    <row r="256" spans="1:1" s="1" customFormat="1" x14ac:dyDescent="0.2">
      <c r="A256" s="6"/>
    </row>
    <row r="257" spans="1:1" s="1" customFormat="1" x14ac:dyDescent="0.2">
      <c r="A257" s="6"/>
    </row>
    <row r="258" spans="1:1" s="1" customFormat="1" x14ac:dyDescent="0.2">
      <c r="A258" s="6"/>
    </row>
    <row r="259" spans="1:1" s="1" customFormat="1" x14ac:dyDescent="0.2">
      <c r="A259" s="6"/>
    </row>
    <row r="260" spans="1:1" s="1" customFormat="1" x14ac:dyDescent="0.2">
      <c r="A260" s="6"/>
    </row>
    <row r="261" spans="1:1" s="1" customFormat="1" x14ac:dyDescent="0.2">
      <c r="A261" s="6"/>
    </row>
    <row r="262" spans="1:1" s="1" customFormat="1" x14ac:dyDescent="0.2">
      <c r="A262" s="6"/>
    </row>
    <row r="263" spans="1:1" s="1" customFormat="1" x14ac:dyDescent="0.2">
      <c r="A263" s="6"/>
    </row>
    <row r="264" spans="1:1" s="1" customFormat="1" x14ac:dyDescent="0.2">
      <c r="A264" s="6"/>
    </row>
    <row r="265" spans="1:1" s="1" customFormat="1" x14ac:dyDescent="0.2">
      <c r="A265" s="6"/>
    </row>
    <row r="266" spans="1:1" s="1" customFormat="1" x14ac:dyDescent="0.2">
      <c r="A266" s="6"/>
    </row>
    <row r="267" spans="1:1" s="1" customFormat="1" x14ac:dyDescent="0.2">
      <c r="A267" s="6"/>
    </row>
    <row r="268" spans="1:1" s="1" customFormat="1" x14ac:dyDescent="0.2">
      <c r="A268" s="6"/>
    </row>
    <row r="269" spans="1:1" s="1" customFormat="1" x14ac:dyDescent="0.2">
      <c r="A269" s="6"/>
    </row>
    <row r="270" spans="1:1" s="1" customFormat="1" x14ac:dyDescent="0.2">
      <c r="A270" s="6"/>
    </row>
    <row r="271" spans="1:1" s="1" customFormat="1" x14ac:dyDescent="0.2">
      <c r="A271" s="6"/>
    </row>
    <row r="272" spans="1:1" s="1" customFormat="1" x14ac:dyDescent="0.2">
      <c r="A272" s="6"/>
    </row>
    <row r="273" spans="1:1" s="1" customFormat="1" x14ac:dyDescent="0.2">
      <c r="A273" s="6"/>
    </row>
    <row r="274" spans="1:1" s="1" customFormat="1" x14ac:dyDescent="0.2">
      <c r="A274" s="6"/>
    </row>
    <row r="275" spans="1:1" s="1" customFormat="1" x14ac:dyDescent="0.2">
      <c r="A275" s="6"/>
    </row>
    <row r="276" spans="1:1" s="1" customFormat="1" x14ac:dyDescent="0.2">
      <c r="A276" s="6"/>
    </row>
    <row r="277" spans="1:1" s="1" customFormat="1" x14ac:dyDescent="0.2">
      <c r="A277" s="6"/>
    </row>
    <row r="278" spans="1:1" s="1" customFormat="1" x14ac:dyDescent="0.2">
      <c r="A278" s="6"/>
    </row>
    <row r="279" spans="1:1" s="1" customFormat="1" x14ac:dyDescent="0.2">
      <c r="A279" s="6"/>
    </row>
    <row r="280" spans="1:1" s="1" customFormat="1" x14ac:dyDescent="0.2">
      <c r="A280" s="6"/>
    </row>
    <row r="281" spans="1:1" s="1" customFormat="1" x14ac:dyDescent="0.2">
      <c r="A281" s="6"/>
    </row>
    <row r="282" spans="1:1" s="1" customFormat="1" x14ac:dyDescent="0.2">
      <c r="A282" s="6"/>
    </row>
    <row r="283" spans="1:1" s="1" customFormat="1" x14ac:dyDescent="0.2">
      <c r="A283" s="6"/>
    </row>
    <row r="284" spans="1:1" s="1" customFormat="1" x14ac:dyDescent="0.2">
      <c r="A284" s="6"/>
    </row>
    <row r="285" spans="1:1" s="1" customFormat="1" x14ac:dyDescent="0.2">
      <c r="A285" s="6"/>
    </row>
    <row r="286" spans="1:1" s="1" customFormat="1" x14ac:dyDescent="0.2">
      <c r="A286" s="6"/>
    </row>
    <row r="287" spans="1:1" s="1" customFormat="1" x14ac:dyDescent="0.2">
      <c r="A287" s="6"/>
    </row>
    <row r="288" spans="1:1" s="1" customFormat="1" x14ac:dyDescent="0.2">
      <c r="A288" s="6"/>
    </row>
    <row r="289" spans="1:1" s="1" customFormat="1" x14ac:dyDescent="0.2">
      <c r="A289" s="6"/>
    </row>
    <row r="290" spans="1:1" s="1" customFormat="1" x14ac:dyDescent="0.2">
      <c r="A290" s="6"/>
    </row>
    <row r="291" spans="1:1" s="1" customFormat="1" x14ac:dyDescent="0.2">
      <c r="A291" s="6"/>
    </row>
    <row r="292" spans="1:1" s="1" customFormat="1" x14ac:dyDescent="0.2">
      <c r="A292" s="6"/>
    </row>
    <row r="293" spans="1:1" s="1" customFormat="1" x14ac:dyDescent="0.2">
      <c r="A293" s="6"/>
    </row>
    <row r="294" spans="1:1" s="1" customFormat="1" x14ac:dyDescent="0.2">
      <c r="A294" s="6"/>
    </row>
    <row r="295" spans="1:1" s="1" customFormat="1" x14ac:dyDescent="0.2">
      <c r="A295" s="6"/>
    </row>
    <row r="296" spans="1:1" s="1" customFormat="1" x14ac:dyDescent="0.2">
      <c r="A296" s="6"/>
    </row>
    <row r="297" spans="1:1" s="1" customFormat="1" x14ac:dyDescent="0.2">
      <c r="A297" s="6"/>
    </row>
    <row r="298" spans="1:1" s="1" customFormat="1" x14ac:dyDescent="0.2">
      <c r="A298" s="6"/>
    </row>
    <row r="299" spans="1:1" s="1" customFormat="1" x14ac:dyDescent="0.2">
      <c r="A299" s="6"/>
    </row>
    <row r="300" spans="1:1" s="1" customFormat="1" x14ac:dyDescent="0.2">
      <c r="A300" s="6"/>
    </row>
    <row r="301" spans="1:1" s="1" customFormat="1" x14ac:dyDescent="0.2">
      <c r="A301" s="6"/>
    </row>
    <row r="302" spans="1:1" s="1" customFormat="1" x14ac:dyDescent="0.2">
      <c r="A302" s="6"/>
    </row>
    <row r="303" spans="1:1" s="1" customFormat="1" x14ac:dyDescent="0.2">
      <c r="A303" s="6"/>
    </row>
    <row r="304" spans="1:1" s="1" customFormat="1" x14ac:dyDescent="0.2">
      <c r="A304" s="6"/>
    </row>
    <row r="305" spans="1:1" s="1" customFormat="1" x14ac:dyDescent="0.2">
      <c r="A305" s="6"/>
    </row>
    <row r="306" spans="1:1" s="1" customFormat="1" x14ac:dyDescent="0.2">
      <c r="A306" s="6"/>
    </row>
    <row r="307" spans="1:1" s="1" customFormat="1" x14ac:dyDescent="0.2">
      <c r="A307" s="6"/>
    </row>
    <row r="308" spans="1:1" s="1" customFormat="1" x14ac:dyDescent="0.2">
      <c r="A308" s="6"/>
    </row>
    <row r="309" spans="1:1" s="1" customFormat="1" x14ac:dyDescent="0.2">
      <c r="A309" s="6"/>
    </row>
    <row r="310" spans="1:1" s="1" customFormat="1" x14ac:dyDescent="0.2">
      <c r="A310" s="6"/>
    </row>
    <row r="311" spans="1:1" s="1" customFormat="1" x14ac:dyDescent="0.2">
      <c r="A311" s="6"/>
    </row>
    <row r="312" spans="1:1" s="1" customFormat="1" x14ac:dyDescent="0.2">
      <c r="A312" s="6"/>
    </row>
    <row r="313" spans="1:1" s="1" customFormat="1" x14ac:dyDescent="0.2">
      <c r="A313" s="6"/>
    </row>
    <row r="314" spans="1:1" s="1" customFormat="1" x14ac:dyDescent="0.2">
      <c r="A314" s="6"/>
    </row>
    <row r="315" spans="1:1" s="1" customFormat="1" x14ac:dyDescent="0.2">
      <c r="A315" s="6"/>
    </row>
    <row r="316" spans="1:1" s="1" customFormat="1" x14ac:dyDescent="0.2">
      <c r="A316" s="6"/>
    </row>
    <row r="317" spans="1:1" s="1" customFormat="1" x14ac:dyDescent="0.2">
      <c r="A317" s="6"/>
    </row>
    <row r="318" spans="1:1" s="1" customFormat="1" x14ac:dyDescent="0.2">
      <c r="A318" s="6"/>
    </row>
    <row r="319" spans="1:1" s="1" customFormat="1" x14ac:dyDescent="0.2">
      <c r="A319" s="6"/>
    </row>
    <row r="320" spans="1:1" s="1" customFormat="1" x14ac:dyDescent="0.2">
      <c r="A320" s="6"/>
    </row>
    <row r="321" spans="1:1" s="1" customFormat="1" x14ac:dyDescent="0.2">
      <c r="A321" s="6"/>
    </row>
    <row r="322" spans="1:1" s="1" customFormat="1" x14ac:dyDescent="0.2">
      <c r="A322" s="6"/>
    </row>
    <row r="323" spans="1:1" s="1" customFormat="1" x14ac:dyDescent="0.2">
      <c r="A323" s="6"/>
    </row>
    <row r="324" spans="1:1" s="1" customFormat="1" x14ac:dyDescent="0.2">
      <c r="A324" s="6"/>
    </row>
    <row r="325" spans="1:1" s="1" customFormat="1" x14ac:dyDescent="0.2">
      <c r="A325" s="6"/>
    </row>
    <row r="326" spans="1:1" s="1" customFormat="1" x14ac:dyDescent="0.2">
      <c r="A326" s="6"/>
    </row>
    <row r="327" spans="1:1" s="1" customFormat="1" x14ac:dyDescent="0.2">
      <c r="A327" s="6"/>
    </row>
    <row r="328" spans="1:1" s="1" customFormat="1" x14ac:dyDescent="0.2">
      <c r="A328" s="6"/>
    </row>
    <row r="329" spans="1:1" s="1" customFormat="1" x14ac:dyDescent="0.2">
      <c r="A329" s="6"/>
    </row>
    <row r="330" spans="1:1" s="1" customFormat="1" x14ac:dyDescent="0.2">
      <c r="A330" s="6"/>
    </row>
    <row r="331" spans="1:1" s="1" customFormat="1" x14ac:dyDescent="0.2">
      <c r="A331" s="6"/>
    </row>
    <row r="332" spans="1:1" s="1" customFormat="1" x14ac:dyDescent="0.2">
      <c r="A332" s="6"/>
    </row>
    <row r="333" spans="1:1" s="1" customFormat="1" x14ac:dyDescent="0.2">
      <c r="A333" s="6"/>
    </row>
    <row r="334" spans="1:1" s="1" customFormat="1" x14ac:dyDescent="0.2">
      <c r="A334" s="6"/>
    </row>
    <row r="335" spans="1:1" s="1" customFormat="1" x14ac:dyDescent="0.2">
      <c r="A335" s="6"/>
    </row>
    <row r="336" spans="1:1" s="1" customFormat="1" x14ac:dyDescent="0.2">
      <c r="A336" s="6"/>
    </row>
    <row r="337" spans="1:1" s="1" customFormat="1" x14ac:dyDescent="0.2">
      <c r="A337" s="6"/>
    </row>
    <row r="338" spans="1:1" s="1" customFormat="1" x14ac:dyDescent="0.2">
      <c r="A338" s="6"/>
    </row>
    <row r="339" spans="1:1" s="1" customFormat="1" x14ac:dyDescent="0.2">
      <c r="A339" s="6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3"/>
  <sheetViews>
    <sheetView topLeftCell="A74" workbookViewId="0">
      <pane ySplit="600" topLeftCell="A38" activePane="bottomLeft"/>
      <selection activeCell="G84" sqref="G84"/>
      <selection pane="bottomLeft" sqref="A1:E1"/>
    </sheetView>
  </sheetViews>
  <sheetFormatPr baseColWidth="10" defaultRowHeight="15" x14ac:dyDescent="0.2"/>
  <cols>
    <col min="1" max="1" width="11" customWidth="1"/>
    <col min="2" max="2" width="21.33203125" style="1" customWidth="1"/>
    <col min="3" max="3" width="14.83203125" customWidth="1"/>
    <col min="4" max="4" width="19" customWidth="1"/>
    <col min="5" max="5" width="15.5" customWidth="1"/>
    <col min="6" max="6" width="16.83203125" customWidth="1"/>
    <col min="7" max="7" width="12.1640625" bestFit="1" customWidth="1"/>
    <col min="9" max="9" width="14.5" customWidth="1"/>
  </cols>
  <sheetData>
    <row r="1" spans="1:13" s="83" customFormat="1" ht="16" x14ac:dyDescent="0.2">
      <c r="A1" s="672" t="s">
        <v>229</v>
      </c>
      <c r="B1" s="672"/>
      <c r="C1" s="672"/>
      <c r="D1" s="672"/>
      <c r="E1" s="672"/>
      <c r="L1"/>
      <c r="M1"/>
    </row>
    <row r="2" spans="1:13" s="83" customFormat="1" ht="16" x14ac:dyDescent="0.2">
      <c r="A2" s="672" t="s">
        <v>230</v>
      </c>
      <c r="B2" s="672"/>
      <c r="C2" s="672"/>
      <c r="D2" s="672"/>
      <c r="E2" s="672"/>
      <c r="L2"/>
      <c r="M2"/>
    </row>
    <row r="3" spans="1:13" s="15" customFormat="1" x14ac:dyDescent="0.2">
      <c r="A3" s="84" t="s">
        <v>231</v>
      </c>
      <c r="B3" s="4" t="s">
        <v>543</v>
      </c>
      <c r="C3" s="84" t="s">
        <v>0</v>
      </c>
      <c r="D3" s="84" t="s">
        <v>510</v>
      </c>
      <c r="E3" s="84" t="s">
        <v>232</v>
      </c>
      <c r="F3" s="84" t="s">
        <v>233</v>
      </c>
      <c r="L3"/>
      <c r="M3"/>
    </row>
    <row r="4" spans="1:13" x14ac:dyDescent="0.2">
      <c r="A4" s="3">
        <v>1857</v>
      </c>
      <c r="B4" s="412">
        <v>73158</v>
      </c>
      <c r="C4" s="85">
        <v>72374.399999999994</v>
      </c>
      <c r="D4" s="85">
        <f>+C4-B4</f>
        <v>-783.60000000000582</v>
      </c>
      <c r="E4" s="85"/>
      <c r="F4" s="85">
        <f>+B4-C4</f>
        <v>783.60000000000582</v>
      </c>
    </row>
    <row r="5" spans="1:13" x14ac:dyDescent="0.2">
      <c r="A5" s="3">
        <v>1858</v>
      </c>
      <c r="B5" s="412">
        <v>74485.8</v>
      </c>
      <c r="C5" s="85">
        <v>74635.72</v>
      </c>
      <c r="D5" s="85">
        <f t="shared" ref="D5:D33" si="0">+C5-B5</f>
        <v>149.91999999999825</v>
      </c>
      <c r="E5" s="85">
        <f>+C5-B5</f>
        <v>149.91999999999825</v>
      </c>
      <c r="F5" s="85"/>
    </row>
    <row r="6" spans="1:13" x14ac:dyDescent="0.2">
      <c r="A6" s="3">
        <v>1859</v>
      </c>
      <c r="B6" s="412">
        <v>50671</v>
      </c>
      <c r="C6" s="85">
        <v>84315.72</v>
      </c>
      <c r="D6" s="85">
        <f t="shared" si="0"/>
        <v>33644.720000000001</v>
      </c>
      <c r="E6" s="85">
        <f t="shared" ref="E6:E32" si="1">+C6-B6</f>
        <v>33644.720000000001</v>
      </c>
      <c r="F6" s="85"/>
    </row>
    <row r="7" spans="1:13" x14ac:dyDescent="0.2">
      <c r="A7" s="86">
        <v>1860</v>
      </c>
      <c r="B7" s="412">
        <v>72452</v>
      </c>
      <c r="C7" s="85">
        <v>136401.5</v>
      </c>
      <c r="D7" s="85">
        <f t="shared" si="0"/>
        <v>63949.5</v>
      </c>
      <c r="E7" s="85">
        <f t="shared" si="1"/>
        <v>63949.5</v>
      </c>
      <c r="F7" s="85"/>
    </row>
    <row r="8" spans="1:13" hidden="1" x14ac:dyDescent="0.2">
      <c r="A8" s="86">
        <v>1861</v>
      </c>
      <c r="B8" s="412" t="s">
        <v>234</v>
      </c>
      <c r="C8" s="85"/>
      <c r="D8" s="85" t="e">
        <f t="shared" si="0"/>
        <v>#VALUE!</v>
      </c>
      <c r="E8" s="85"/>
      <c r="F8" s="85"/>
    </row>
    <row r="9" spans="1:13" x14ac:dyDescent="0.2">
      <c r="A9" s="86">
        <v>1862</v>
      </c>
      <c r="B9" s="412">
        <v>50671</v>
      </c>
      <c r="C9" s="85">
        <v>84315.72</v>
      </c>
      <c r="D9" s="85">
        <f t="shared" si="0"/>
        <v>33644.720000000001</v>
      </c>
      <c r="E9" s="85">
        <f t="shared" si="1"/>
        <v>33644.720000000001</v>
      </c>
      <c r="F9" s="85"/>
    </row>
    <row r="10" spans="1:13" x14ac:dyDescent="0.2">
      <c r="A10" s="86">
        <v>1863</v>
      </c>
      <c r="B10" s="412">
        <v>81677.2</v>
      </c>
      <c r="C10" s="85">
        <v>94193.65</v>
      </c>
      <c r="D10" s="85">
        <f t="shared" si="0"/>
        <v>12516.449999999997</v>
      </c>
      <c r="E10" s="85">
        <f t="shared" si="1"/>
        <v>12516.449999999997</v>
      </c>
      <c r="F10" s="85"/>
      <c r="H10" s="87"/>
      <c r="I10" t="s">
        <v>235</v>
      </c>
    </row>
    <row r="11" spans="1:13" x14ac:dyDescent="0.2">
      <c r="A11" s="5">
        <v>1864</v>
      </c>
      <c r="B11" s="412">
        <v>93200</v>
      </c>
      <c r="C11" s="412">
        <v>99812.55</v>
      </c>
      <c r="D11" s="85">
        <f t="shared" si="0"/>
        <v>6612.5500000000029</v>
      </c>
      <c r="E11" s="412">
        <f t="shared" si="1"/>
        <v>6612.5500000000029</v>
      </c>
      <c r="F11" s="412"/>
    </row>
    <row r="12" spans="1:13" x14ac:dyDescent="0.2">
      <c r="A12" s="5">
        <v>1865</v>
      </c>
      <c r="B12" s="412">
        <v>120280</v>
      </c>
      <c r="C12" s="412">
        <v>120604.05</v>
      </c>
      <c r="D12" s="85">
        <f t="shared" si="0"/>
        <v>324.05000000000291</v>
      </c>
      <c r="E12" s="412">
        <f t="shared" si="1"/>
        <v>324.05000000000291</v>
      </c>
      <c r="F12" s="412"/>
      <c r="H12" s="88"/>
      <c r="I12" t="s">
        <v>236</v>
      </c>
    </row>
    <row r="13" spans="1:13" x14ac:dyDescent="0.2">
      <c r="A13" s="5">
        <v>1866</v>
      </c>
      <c r="B13" s="412">
        <v>120410</v>
      </c>
      <c r="C13" s="412">
        <v>119687.75</v>
      </c>
      <c r="D13" s="85">
        <f t="shared" si="0"/>
        <v>-722.25</v>
      </c>
      <c r="E13" s="412"/>
      <c r="F13" s="412">
        <f>+B13-C13</f>
        <v>722.25</v>
      </c>
    </row>
    <row r="14" spans="1:13" x14ac:dyDescent="0.2">
      <c r="A14" s="5">
        <v>1867</v>
      </c>
      <c r="B14" s="412">
        <v>100415</v>
      </c>
      <c r="C14" s="412">
        <v>198158.25</v>
      </c>
      <c r="D14" s="85">
        <f t="shared" si="0"/>
        <v>97743.25</v>
      </c>
      <c r="E14" s="412">
        <f t="shared" si="1"/>
        <v>97743.25</v>
      </c>
      <c r="F14" s="412"/>
      <c r="H14" s="96"/>
      <c r="I14" t="s">
        <v>253</v>
      </c>
    </row>
    <row r="15" spans="1:13" x14ac:dyDescent="0.2">
      <c r="A15" s="5">
        <v>1868</v>
      </c>
      <c r="B15" s="414">
        <v>100415</v>
      </c>
      <c r="C15" s="412">
        <v>179647.85</v>
      </c>
      <c r="D15" s="85">
        <f t="shared" si="0"/>
        <v>79232.850000000006</v>
      </c>
      <c r="E15" s="412">
        <f t="shared" si="1"/>
        <v>79232.850000000006</v>
      </c>
      <c r="F15" s="412"/>
    </row>
    <row r="16" spans="1:13" x14ac:dyDescent="0.2">
      <c r="A16" s="5">
        <v>1869</v>
      </c>
      <c r="B16" s="414">
        <v>126554.9</v>
      </c>
      <c r="C16" s="412">
        <v>198530.82</v>
      </c>
      <c r="D16" s="85">
        <f t="shared" si="0"/>
        <v>71975.920000000013</v>
      </c>
      <c r="E16" s="412">
        <f t="shared" si="1"/>
        <v>71975.920000000013</v>
      </c>
      <c r="F16" s="412"/>
    </row>
    <row r="17" spans="1:16" x14ac:dyDescent="0.2">
      <c r="A17" s="5">
        <v>1870</v>
      </c>
      <c r="B17" s="412">
        <v>45690</v>
      </c>
      <c r="C17" s="412">
        <v>102978</v>
      </c>
      <c r="D17" s="85">
        <f t="shared" si="0"/>
        <v>57288</v>
      </c>
      <c r="E17" s="412">
        <f t="shared" si="1"/>
        <v>57288</v>
      </c>
      <c r="F17" s="412"/>
    </row>
    <row r="18" spans="1:16" x14ac:dyDescent="0.2">
      <c r="A18" s="5">
        <v>1871</v>
      </c>
      <c r="B18" s="412">
        <f>+'año a año pres rent gast'!C179</f>
        <v>96138.5</v>
      </c>
      <c r="C18" s="412">
        <f>+'año a año pres rent gast'!D179</f>
        <v>70912.3</v>
      </c>
      <c r="D18" s="85">
        <f t="shared" si="0"/>
        <v>-25226.199999999997</v>
      </c>
      <c r="E18" s="412"/>
      <c r="F18" s="412">
        <f>+B18-C18</f>
        <v>25226.199999999997</v>
      </c>
    </row>
    <row r="19" spans="1:16" x14ac:dyDescent="0.2">
      <c r="A19" s="5">
        <v>1872</v>
      </c>
      <c r="B19" s="412">
        <f>+'año a año pres rent gast'!C197</f>
        <v>102978</v>
      </c>
      <c r="C19" s="412">
        <f>+'año a año pres rent gast'!D197</f>
        <v>65533</v>
      </c>
      <c r="D19" s="85">
        <f t="shared" si="0"/>
        <v>-37445</v>
      </c>
      <c r="E19" s="412"/>
      <c r="F19" s="412">
        <f>+B19-C19</f>
        <v>37445</v>
      </c>
    </row>
    <row r="20" spans="1:16" x14ac:dyDescent="0.2">
      <c r="A20" s="5">
        <v>1873</v>
      </c>
      <c r="B20" s="412">
        <v>341754.23</v>
      </c>
      <c r="C20" s="412">
        <f>381041.23</f>
        <v>381041.23</v>
      </c>
      <c r="D20" s="85">
        <f t="shared" si="0"/>
        <v>39287</v>
      </c>
      <c r="E20" s="412"/>
      <c r="F20" s="412"/>
    </row>
    <row r="21" spans="1:16" x14ac:dyDescent="0.2">
      <c r="A21" s="5">
        <v>1874</v>
      </c>
      <c r="B21" s="412">
        <f>+'año a año pres rent gast'!C245</f>
        <v>671071.42999999993</v>
      </c>
      <c r="C21" s="412">
        <f>+'año a año pres rent gast'!D245</f>
        <v>45461.85</v>
      </c>
      <c r="D21" s="85">
        <f t="shared" si="0"/>
        <v>-625609.57999999996</v>
      </c>
      <c r="E21" s="412"/>
      <c r="F21" s="412">
        <f>+B21-C21</f>
        <v>625609.57999999996</v>
      </c>
    </row>
    <row r="22" spans="1:16" x14ac:dyDescent="0.2">
      <c r="A22" s="5">
        <v>1875</v>
      </c>
      <c r="B22" s="412">
        <f>+'año a año pres rent gast'!C270</f>
        <v>82540.12000000001</v>
      </c>
      <c r="C22" s="412">
        <f>+'año a año pres rent gast'!D270</f>
        <v>67829.119999999995</v>
      </c>
      <c r="D22" s="85">
        <f t="shared" si="0"/>
        <v>-14711.000000000015</v>
      </c>
      <c r="E22" s="412"/>
      <c r="F22" s="412">
        <f>+B22-C22</f>
        <v>14711.000000000015</v>
      </c>
    </row>
    <row r="23" spans="1:16" x14ac:dyDescent="0.2">
      <c r="A23" s="5">
        <v>1876</v>
      </c>
      <c r="B23" s="415">
        <f>+'año a año pres rent gast'!C286</f>
        <v>73772.009999999995</v>
      </c>
      <c r="C23" s="412">
        <f>+'año a año pres rent gast'!D286</f>
        <v>118384.59999999999</v>
      </c>
      <c r="D23" s="85">
        <f t="shared" si="0"/>
        <v>44612.59</v>
      </c>
      <c r="E23" s="412">
        <f t="shared" si="1"/>
        <v>44612.59</v>
      </c>
      <c r="F23" s="412"/>
    </row>
    <row r="24" spans="1:16" x14ac:dyDescent="0.2">
      <c r="A24" s="5">
        <v>1877</v>
      </c>
      <c r="B24" s="412">
        <v>181474</v>
      </c>
      <c r="C24" s="412">
        <v>266879.75</v>
      </c>
      <c r="D24" s="85">
        <f t="shared" si="0"/>
        <v>85405.75</v>
      </c>
      <c r="E24" s="412">
        <f t="shared" si="1"/>
        <v>85405.75</v>
      </c>
      <c r="F24" s="412"/>
      <c r="G24" s="89" t="s">
        <v>237</v>
      </c>
    </row>
    <row r="25" spans="1:16" x14ac:dyDescent="0.2">
      <c r="A25" s="5">
        <v>1878</v>
      </c>
      <c r="B25" s="412">
        <v>226919.15</v>
      </c>
      <c r="C25" s="412">
        <v>308978</v>
      </c>
      <c r="D25" s="85">
        <f t="shared" si="0"/>
        <v>82058.850000000006</v>
      </c>
      <c r="E25" s="412">
        <f t="shared" si="1"/>
        <v>82058.850000000006</v>
      </c>
      <c r="F25" s="412"/>
      <c r="G25" s="90" t="s">
        <v>238</v>
      </c>
      <c r="H25" s="90"/>
      <c r="I25" s="90"/>
      <c r="J25" s="90"/>
      <c r="K25" s="90"/>
      <c r="L25" s="90"/>
      <c r="M25" s="90"/>
      <c r="N25" s="90"/>
      <c r="O25" s="90"/>
      <c r="P25" s="90"/>
    </row>
    <row r="26" spans="1:16" x14ac:dyDescent="0.2">
      <c r="A26" s="5">
        <v>1879</v>
      </c>
      <c r="B26" s="416">
        <f>+'año a año pres rent gast'!C356</f>
        <v>564898.65</v>
      </c>
      <c r="C26" s="412">
        <f>+'año a año pres rent gast'!D356</f>
        <v>406504</v>
      </c>
      <c r="D26" s="85">
        <f t="shared" si="0"/>
        <v>-158394.65000000002</v>
      </c>
      <c r="E26" s="412"/>
      <c r="F26" s="412">
        <f>+B26-C26</f>
        <v>158394.65000000002</v>
      </c>
    </row>
    <row r="27" spans="1:16" x14ac:dyDescent="0.2">
      <c r="A27" s="5">
        <v>1880</v>
      </c>
      <c r="B27" s="412">
        <f>+'año a año pres rent gast'!C383</f>
        <v>582933</v>
      </c>
      <c r="C27" s="412">
        <f>(+'año a año pres rent gast'!D383)*(-1)</f>
        <v>579565</v>
      </c>
      <c r="D27" s="85">
        <f t="shared" si="0"/>
        <v>-3368</v>
      </c>
      <c r="E27" s="412"/>
      <c r="F27" s="412">
        <f>+B27-C27</f>
        <v>3368</v>
      </c>
    </row>
    <row r="28" spans="1:16" x14ac:dyDescent="0.2">
      <c r="A28" s="3">
        <v>1881</v>
      </c>
      <c r="B28" s="412">
        <v>597399</v>
      </c>
      <c r="C28" s="85">
        <v>686530.6</v>
      </c>
      <c r="D28" s="85">
        <f t="shared" si="0"/>
        <v>89131.599999999977</v>
      </c>
      <c r="E28" s="85">
        <f t="shared" si="1"/>
        <v>89131.599999999977</v>
      </c>
      <c r="F28" s="85"/>
    </row>
    <row r="29" spans="1:16" x14ac:dyDescent="0.2">
      <c r="A29" s="3">
        <v>1882</v>
      </c>
      <c r="B29" s="412">
        <v>273751</v>
      </c>
      <c r="C29" s="85">
        <v>344435.43</v>
      </c>
      <c r="D29" s="85">
        <f>+C29-B29</f>
        <v>70684.429999999993</v>
      </c>
      <c r="E29" s="85">
        <f t="shared" si="1"/>
        <v>70684.429999999993</v>
      </c>
      <c r="F29" s="85"/>
      <c r="H29" s="14">
        <v>102978</v>
      </c>
      <c r="I29" s="14">
        <v>65533</v>
      </c>
    </row>
    <row r="30" spans="1:16" x14ac:dyDescent="0.2">
      <c r="A30" s="3">
        <v>1883</v>
      </c>
      <c r="B30" s="412">
        <v>278840</v>
      </c>
      <c r="C30" s="412">
        <v>391535</v>
      </c>
      <c r="D30" s="85">
        <f>+C30-B30</f>
        <v>112695</v>
      </c>
      <c r="E30" s="85">
        <f>+C30-B30</f>
        <v>112695</v>
      </c>
      <c r="F30" s="412" t="s">
        <v>476</v>
      </c>
    </row>
    <row r="31" spans="1:16" hidden="1" x14ac:dyDescent="0.2">
      <c r="A31" s="3">
        <v>1884</v>
      </c>
      <c r="B31" s="412" t="s">
        <v>476</v>
      </c>
      <c r="C31" s="412" t="s">
        <v>476</v>
      </c>
      <c r="D31" s="85" t="e">
        <f>+C31-B31</f>
        <v>#VALUE!</v>
      </c>
      <c r="E31" s="85" t="e">
        <f>+C31-B31</f>
        <v>#VALUE!</v>
      </c>
      <c r="F31" s="412" t="s">
        <v>476</v>
      </c>
    </row>
    <row r="32" spans="1:16" x14ac:dyDescent="0.2">
      <c r="A32" s="91">
        <v>1885</v>
      </c>
      <c r="B32" s="413">
        <f>+'año a año pres rent gast'!C497</f>
        <v>302934.94999999995</v>
      </c>
      <c r="C32" s="413">
        <f>+'año a año pres rent gast'!D497</f>
        <v>426299.00000000006</v>
      </c>
      <c r="D32" s="85">
        <f t="shared" si="0"/>
        <v>123364.0500000001</v>
      </c>
      <c r="E32" s="85">
        <f t="shared" si="1"/>
        <v>123364.0500000001</v>
      </c>
      <c r="F32" s="413"/>
    </row>
    <row r="33" spans="1:8" x14ac:dyDescent="0.2">
      <c r="A33" s="3">
        <v>1886</v>
      </c>
      <c r="B33" s="412">
        <f>+'año a año pres rent gast'!C515</f>
        <v>377562.75</v>
      </c>
      <c r="C33" s="85">
        <f>+'año a año pres rent gast'!D515</f>
        <v>306219.65000000002</v>
      </c>
      <c r="D33" s="85">
        <f t="shared" si="0"/>
        <v>-71343.099999999977</v>
      </c>
      <c r="E33" s="85"/>
      <c r="F33" s="413">
        <f>+B33-C33</f>
        <v>71343.099999999977</v>
      </c>
    </row>
    <row r="34" spans="1:8" x14ac:dyDescent="0.2">
      <c r="E34" s="92"/>
    </row>
    <row r="35" spans="1:8" x14ac:dyDescent="0.2">
      <c r="A35" s="93" t="s">
        <v>239</v>
      </c>
      <c r="B35" s="94"/>
      <c r="C35" s="93"/>
      <c r="D35" s="93"/>
      <c r="E35" s="95"/>
      <c r="F35" s="93"/>
      <c r="G35" s="93"/>
      <c r="H35" s="93"/>
    </row>
    <row r="36" spans="1:8" x14ac:dyDescent="0.2">
      <c r="A36" s="93" t="s">
        <v>240</v>
      </c>
      <c r="B36" s="94"/>
      <c r="C36" s="93"/>
      <c r="D36" s="93"/>
      <c r="E36" s="93"/>
      <c r="F36" s="93"/>
      <c r="G36" s="93"/>
      <c r="H36" s="93"/>
    </row>
    <row r="37" spans="1:8" x14ac:dyDescent="0.2">
      <c r="A37" s="93" t="s">
        <v>241</v>
      </c>
      <c r="B37" s="94"/>
      <c r="C37" s="93"/>
      <c r="D37" s="93"/>
      <c r="E37" s="93"/>
      <c r="F37" s="93"/>
      <c r="G37" s="93"/>
      <c r="H37" s="93"/>
    </row>
    <row r="38" spans="1:8" ht="61.5" customHeight="1" x14ac:dyDescent="0.2"/>
    <row r="39" spans="1:8" s="2" customFormat="1" ht="16" thickBot="1" x14ac:dyDescent="0.25">
      <c r="A39" s="2" t="s">
        <v>242</v>
      </c>
      <c r="B39" s="6"/>
    </row>
    <row r="40" spans="1:8" s="2" customFormat="1" ht="16" thickBot="1" x14ac:dyDescent="0.25">
      <c r="A40" s="249" t="s">
        <v>243</v>
      </c>
      <c r="B40" s="365" t="s">
        <v>244</v>
      </c>
      <c r="C40" s="249" t="s">
        <v>245</v>
      </c>
      <c r="D40" s="249"/>
      <c r="E40" s="249" t="s">
        <v>246</v>
      </c>
      <c r="F40" s="249" t="s">
        <v>247</v>
      </c>
    </row>
    <row r="41" spans="1:8" ht="16" thickBot="1" x14ac:dyDescent="0.25">
      <c r="A41" s="673">
        <v>1876</v>
      </c>
      <c r="B41" s="360" t="s">
        <v>248</v>
      </c>
      <c r="C41" s="71">
        <v>28922</v>
      </c>
      <c r="D41" s="71"/>
      <c r="E41" s="71">
        <v>23484.02</v>
      </c>
      <c r="F41" s="71">
        <f>+C41-E41</f>
        <v>5437.98</v>
      </c>
    </row>
    <row r="42" spans="1:8" ht="16" thickBot="1" x14ac:dyDescent="0.25">
      <c r="A42" s="673"/>
      <c r="B42" s="360" t="s">
        <v>37</v>
      </c>
      <c r="C42" s="71">
        <v>14000</v>
      </c>
      <c r="D42" s="71"/>
      <c r="E42" s="71">
        <v>11303.8</v>
      </c>
      <c r="F42" s="71">
        <f>+C42-E42</f>
        <v>2696.2000000000007</v>
      </c>
    </row>
    <row r="43" spans="1:8" ht="16" thickBot="1" x14ac:dyDescent="0.25">
      <c r="A43" s="673"/>
      <c r="B43" s="360" t="s">
        <v>86</v>
      </c>
      <c r="C43" s="71">
        <v>10300</v>
      </c>
      <c r="D43" s="71"/>
      <c r="E43" s="71">
        <v>4248</v>
      </c>
      <c r="F43" s="71">
        <f>+C43-E43</f>
        <v>6052</v>
      </c>
    </row>
    <row r="44" spans="1:8" ht="16" thickBot="1" x14ac:dyDescent="0.25">
      <c r="A44" s="673"/>
      <c r="B44" s="360" t="s">
        <v>43</v>
      </c>
      <c r="C44" s="71">
        <v>49108.800000000003</v>
      </c>
      <c r="D44" s="71"/>
      <c r="E44" s="71">
        <v>32739.200000000001</v>
      </c>
      <c r="F44" s="71">
        <f>+C44-E44</f>
        <v>16369.600000000002</v>
      </c>
    </row>
    <row r="45" spans="1:8" ht="17" thickBot="1" x14ac:dyDescent="0.25">
      <c r="A45" s="673"/>
      <c r="B45" s="366" t="s">
        <v>249</v>
      </c>
      <c r="C45" s="71">
        <v>2000</v>
      </c>
      <c r="D45" s="71"/>
      <c r="E45" s="71">
        <v>2000</v>
      </c>
      <c r="F45" s="71">
        <f>+C45-E45</f>
        <v>0</v>
      </c>
    </row>
    <row r="46" spans="1:8" s="15" customFormat="1" ht="16" thickBot="1" x14ac:dyDescent="0.25">
      <c r="A46" s="673"/>
      <c r="B46" s="367" t="s">
        <v>14</v>
      </c>
      <c r="C46" s="367">
        <f>SUM(C41:C45)</f>
        <v>104330.8</v>
      </c>
      <c r="D46" s="367"/>
      <c r="E46" s="367">
        <f>SUM(E41:E45)</f>
        <v>73775.02</v>
      </c>
      <c r="F46" s="367">
        <f>SUM(F41:F45)</f>
        <v>30555.780000000002</v>
      </c>
    </row>
    <row r="47" spans="1:8" s="8" customFormat="1" ht="16" thickBot="1" x14ac:dyDescent="0.25">
      <c r="A47" s="364"/>
      <c r="B47" s="364"/>
      <c r="C47" s="364"/>
      <c r="D47" s="364"/>
      <c r="E47" s="364"/>
      <c r="F47" s="364"/>
    </row>
    <row r="48" spans="1:8" ht="16" thickBot="1" x14ac:dyDescent="0.25">
      <c r="A48" s="674">
        <v>1877</v>
      </c>
      <c r="B48" s="360" t="s">
        <v>248</v>
      </c>
      <c r="C48" s="71">
        <v>28922</v>
      </c>
      <c r="D48" s="71"/>
      <c r="E48" s="71">
        <v>6370.05</v>
      </c>
      <c r="F48" s="71">
        <f>+C48-E48</f>
        <v>22551.95</v>
      </c>
    </row>
    <row r="49" spans="1:10" ht="16" thickBot="1" x14ac:dyDescent="0.25">
      <c r="A49" s="675"/>
      <c r="B49" s="360" t="s">
        <v>37</v>
      </c>
      <c r="C49" s="71">
        <v>14000</v>
      </c>
      <c r="D49" s="71"/>
      <c r="E49" s="71">
        <v>4854</v>
      </c>
      <c r="F49" s="71">
        <f>+C49-E49</f>
        <v>9146</v>
      </c>
    </row>
    <row r="50" spans="1:10" ht="16" thickBot="1" x14ac:dyDescent="0.25">
      <c r="A50" s="675"/>
      <c r="B50" s="360" t="s">
        <v>86</v>
      </c>
      <c r="C50" s="71">
        <v>10300</v>
      </c>
      <c r="D50" s="71"/>
      <c r="E50" s="71">
        <v>1814</v>
      </c>
      <c r="F50" s="71">
        <f>+C50-E50</f>
        <v>8486</v>
      </c>
    </row>
    <row r="51" spans="1:10" ht="16" thickBot="1" x14ac:dyDescent="0.25">
      <c r="A51" s="675"/>
      <c r="B51" s="360" t="s">
        <v>43</v>
      </c>
      <c r="C51" s="71">
        <v>49108.800000000003</v>
      </c>
      <c r="D51" s="71"/>
      <c r="E51" s="71">
        <v>20917.5</v>
      </c>
      <c r="F51" s="71">
        <f>+C51-E51</f>
        <v>28191.300000000003</v>
      </c>
    </row>
    <row r="52" spans="1:10" ht="17" thickBot="1" x14ac:dyDescent="0.25">
      <c r="A52" s="676"/>
      <c r="B52" s="366" t="s">
        <v>249</v>
      </c>
      <c r="C52" s="71">
        <v>2000</v>
      </c>
      <c r="D52" s="71"/>
      <c r="E52" s="71">
        <v>1182</v>
      </c>
      <c r="F52" s="71">
        <f>+C52-E52</f>
        <v>818</v>
      </c>
    </row>
    <row r="53" spans="1:10" ht="16" thickBot="1" x14ac:dyDescent="0.25">
      <c r="A53" s="71"/>
      <c r="B53" s="367" t="s">
        <v>14</v>
      </c>
      <c r="C53" s="367">
        <f>SUM(C48:C52)</f>
        <v>104330.8</v>
      </c>
      <c r="D53" s="367"/>
      <c r="E53" s="367">
        <f>SUM(E48:E52)</f>
        <v>35137.550000000003</v>
      </c>
      <c r="F53" s="367">
        <f>SUM(F48:F52)</f>
        <v>69193.25</v>
      </c>
    </row>
    <row r="55" spans="1:10" x14ac:dyDescent="0.2">
      <c r="A55" s="93" t="s">
        <v>250</v>
      </c>
      <c r="B55" s="94"/>
      <c r="C55" s="93"/>
      <c r="D55" s="93"/>
      <c r="E55" s="93"/>
      <c r="F55" s="93"/>
      <c r="G55" s="93"/>
      <c r="H55" s="93"/>
      <c r="I55" s="93"/>
      <c r="J55" s="93"/>
    </row>
    <row r="56" spans="1:10" x14ac:dyDescent="0.2">
      <c r="A56" s="93" t="s">
        <v>251</v>
      </c>
      <c r="B56" s="94"/>
      <c r="C56" s="93"/>
      <c r="D56" s="93"/>
      <c r="E56" s="93"/>
      <c r="F56" s="93"/>
      <c r="G56" s="93"/>
      <c r="H56" s="93"/>
      <c r="I56" s="93"/>
      <c r="J56" s="93"/>
    </row>
    <row r="57" spans="1:10" x14ac:dyDescent="0.2">
      <c r="A57" s="93" t="s">
        <v>252</v>
      </c>
      <c r="B57" s="94"/>
      <c r="C57" s="93"/>
      <c r="D57" s="93"/>
      <c r="E57" s="93"/>
      <c r="F57" s="93"/>
      <c r="G57" s="93"/>
      <c r="H57" s="93"/>
      <c r="I57" s="93"/>
      <c r="J57" s="93"/>
    </row>
    <row r="60" spans="1:10" x14ac:dyDescent="0.2">
      <c r="A60" s="93" t="s">
        <v>254</v>
      </c>
    </row>
    <row r="61" spans="1:10" s="101" customFormat="1" ht="32" x14ac:dyDescent="0.2">
      <c r="A61" s="98" t="s">
        <v>255</v>
      </c>
      <c r="B61" s="99" t="s">
        <v>256</v>
      </c>
      <c r="C61" s="100" t="s">
        <v>258</v>
      </c>
      <c r="D61" s="100"/>
      <c r="E61" s="80" t="s">
        <v>257</v>
      </c>
    </row>
    <row r="62" spans="1:10" x14ac:dyDescent="0.2">
      <c r="A62" s="97" t="s">
        <v>259</v>
      </c>
      <c r="B62" s="5">
        <v>17000</v>
      </c>
      <c r="C62" s="3">
        <v>8264</v>
      </c>
      <c r="D62" s="3"/>
      <c r="E62" s="3">
        <f>+B62-C62</f>
        <v>8736</v>
      </c>
    </row>
    <row r="63" spans="1:10" x14ac:dyDescent="0.2">
      <c r="A63" s="97" t="s">
        <v>260</v>
      </c>
      <c r="B63" s="5">
        <v>17000</v>
      </c>
      <c r="C63" s="3">
        <v>13499</v>
      </c>
      <c r="D63" s="3"/>
      <c r="E63" s="3">
        <f>+B63-C63</f>
        <v>3501</v>
      </c>
    </row>
    <row r="64" spans="1:10" x14ac:dyDescent="0.2">
      <c r="A64" s="97" t="s">
        <v>261</v>
      </c>
      <c r="B64" s="5">
        <v>15000</v>
      </c>
      <c r="C64" s="3">
        <v>5112</v>
      </c>
      <c r="D64" s="3"/>
      <c r="E64" s="3">
        <f>+B64-C64</f>
        <v>9888</v>
      </c>
    </row>
    <row r="65" spans="1:6" x14ac:dyDescent="0.2">
      <c r="A65" s="97" t="s">
        <v>262</v>
      </c>
      <c r="B65" s="5">
        <v>1000</v>
      </c>
      <c r="C65" s="3">
        <v>1000</v>
      </c>
      <c r="D65" s="3"/>
      <c r="E65" s="3">
        <f>+B65-C65</f>
        <v>0</v>
      </c>
    </row>
    <row r="66" spans="1:6" x14ac:dyDescent="0.2">
      <c r="A66" s="97" t="s">
        <v>263</v>
      </c>
      <c r="B66" s="5">
        <f>SUM(B62:B65)</f>
        <v>50000</v>
      </c>
      <c r="C66" s="3">
        <f>SUM(C62:C65)</f>
        <v>27875</v>
      </c>
      <c r="D66" s="3"/>
      <c r="E66" s="3">
        <f>SUM(E62:E65)</f>
        <v>22125</v>
      </c>
    </row>
    <row r="68" spans="1:6" x14ac:dyDescent="0.2">
      <c r="A68" s="102" t="s">
        <v>264</v>
      </c>
    </row>
    <row r="69" spans="1:6" x14ac:dyDescent="0.2">
      <c r="A69" s="98" t="s">
        <v>255</v>
      </c>
      <c r="B69" s="5" t="s">
        <v>265</v>
      </c>
    </row>
    <row r="70" spans="1:6" x14ac:dyDescent="0.2">
      <c r="A70" s="97" t="s">
        <v>259</v>
      </c>
      <c r="B70" s="5">
        <v>10314</v>
      </c>
    </row>
    <row r="71" spans="1:6" x14ac:dyDescent="0.2">
      <c r="A71" s="97" t="s">
        <v>260</v>
      </c>
      <c r="B71" s="5">
        <v>8217</v>
      </c>
    </row>
    <row r="72" spans="1:6" x14ac:dyDescent="0.2">
      <c r="A72" s="97" t="s">
        <v>261</v>
      </c>
      <c r="B72" s="5">
        <v>4383</v>
      </c>
    </row>
    <row r="73" spans="1:6" x14ac:dyDescent="0.2">
      <c r="A73" s="97" t="s">
        <v>262</v>
      </c>
      <c r="B73" s="5">
        <v>278</v>
      </c>
    </row>
    <row r="74" spans="1:6" x14ac:dyDescent="0.2">
      <c r="A74" s="97" t="s">
        <v>263</v>
      </c>
      <c r="B74" s="5">
        <f>SUM(B70:B73)</f>
        <v>23192</v>
      </c>
    </row>
    <row r="75" spans="1:6" x14ac:dyDescent="0.2">
      <c r="A75" s="481"/>
      <c r="B75" s="368"/>
    </row>
    <row r="76" spans="1:6" x14ac:dyDescent="0.2">
      <c r="A76" s="481"/>
      <c r="B76" s="368"/>
    </row>
    <row r="78" spans="1:6" x14ac:dyDescent="0.2">
      <c r="A78" t="s">
        <v>482</v>
      </c>
    </row>
    <row r="79" spans="1:6" x14ac:dyDescent="0.2">
      <c r="A79" s="3" t="s">
        <v>231</v>
      </c>
      <c r="B79" s="3" t="s">
        <v>543</v>
      </c>
      <c r="C79" s="3" t="s">
        <v>0</v>
      </c>
      <c r="D79" s="3"/>
      <c r="E79" s="3" t="s">
        <v>232</v>
      </c>
      <c r="F79" s="3" t="s">
        <v>233</v>
      </c>
    </row>
    <row r="80" spans="1:6" x14ac:dyDescent="0.2">
      <c r="A80" s="3">
        <v>1857</v>
      </c>
      <c r="B80" s="628">
        <v>73158</v>
      </c>
      <c r="C80" s="628">
        <v>72374.399999999994</v>
      </c>
      <c r="D80" s="3"/>
      <c r="E80" s="3"/>
      <c r="F80" s="3">
        <v>783.60000000000582</v>
      </c>
    </row>
    <row r="81" spans="1:7" x14ac:dyDescent="0.2">
      <c r="A81" s="3">
        <v>1858</v>
      </c>
      <c r="B81" s="628">
        <v>74485.8</v>
      </c>
      <c r="C81" s="628">
        <v>74635.72</v>
      </c>
      <c r="D81" s="3"/>
      <c r="E81" s="3">
        <v>149.91999999999825</v>
      </c>
      <c r="F81" s="3"/>
    </row>
    <row r="82" spans="1:7" x14ac:dyDescent="0.2">
      <c r="A82" s="3">
        <v>1859</v>
      </c>
      <c r="B82" s="628">
        <v>50671</v>
      </c>
      <c r="C82" s="628">
        <v>84315.72</v>
      </c>
      <c r="D82" s="3"/>
      <c r="E82" s="3">
        <v>33644.720000000001</v>
      </c>
      <c r="F82" s="3"/>
    </row>
    <row r="83" spans="1:7" x14ac:dyDescent="0.2">
      <c r="A83" s="3">
        <v>1860</v>
      </c>
      <c r="B83" s="628">
        <v>72452</v>
      </c>
      <c r="C83" s="628">
        <v>136401.5</v>
      </c>
      <c r="D83" s="3"/>
      <c r="E83" s="3">
        <v>63949.5</v>
      </c>
      <c r="F83" s="3"/>
    </row>
    <row r="84" spans="1:7" x14ac:dyDescent="0.2">
      <c r="A84" s="3">
        <v>1862</v>
      </c>
      <c r="B84" s="628">
        <v>50671</v>
      </c>
      <c r="C84" s="628">
        <v>84315.72</v>
      </c>
      <c r="D84" s="3"/>
      <c r="E84" s="3">
        <v>33644.720000000001</v>
      </c>
      <c r="F84" s="3"/>
    </row>
    <row r="85" spans="1:7" x14ac:dyDescent="0.2">
      <c r="A85" s="3">
        <v>1863</v>
      </c>
      <c r="B85" s="628">
        <v>81677.2</v>
      </c>
      <c r="C85" s="628">
        <v>94193.65</v>
      </c>
      <c r="D85" s="3"/>
      <c r="E85" s="3">
        <v>12516.449999999997</v>
      </c>
      <c r="F85" s="3"/>
    </row>
    <row r="86" spans="1:7" x14ac:dyDescent="0.2">
      <c r="A86" s="3">
        <v>1864</v>
      </c>
      <c r="B86" s="628">
        <v>93200</v>
      </c>
      <c r="C86" s="628">
        <v>99812.55</v>
      </c>
      <c r="D86" s="3"/>
      <c r="E86" s="3">
        <v>6612.5500000000029</v>
      </c>
      <c r="F86" s="3"/>
    </row>
    <row r="87" spans="1:7" x14ac:dyDescent="0.2">
      <c r="A87" s="3">
        <v>1865</v>
      </c>
      <c r="B87" s="628">
        <v>120280</v>
      </c>
      <c r="C87" s="628">
        <v>120604.05</v>
      </c>
      <c r="D87" s="3"/>
      <c r="E87" s="3">
        <v>324.05000000000291</v>
      </c>
      <c r="F87" s="3"/>
    </row>
    <row r="88" spans="1:7" x14ac:dyDescent="0.2">
      <c r="A88" s="3">
        <v>1866</v>
      </c>
      <c r="B88" s="628">
        <v>120410</v>
      </c>
      <c r="C88" s="628">
        <v>119687.75</v>
      </c>
      <c r="D88" s="3"/>
      <c r="E88" s="3"/>
      <c r="F88" s="3">
        <v>722.25</v>
      </c>
    </row>
    <row r="89" spans="1:7" x14ac:dyDescent="0.2">
      <c r="A89" s="3">
        <v>1867</v>
      </c>
      <c r="B89" s="628">
        <v>100415</v>
      </c>
      <c r="C89" s="628">
        <v>198158.25</v>
      </c>
      <c r="D89" s="3"/>
      <c r="E89" s="3">
        <v>97743.25</v>
      </c>
      <c r="F89" s="3"/>
    </row>
    <row r="90" spans="1:7" x14ac:dyDescent="0.2">
      <c r="A90" s="3">
        <v>1868</v>
      </c>
      <c r="B90" s="628">
        <v>100415</v>
      </c>
      <c r="C90" s="628">
        <v>179647.85</v>
      </c>
      <c r="D90" s="3"/>
      <c r="E90" s="3">
        <v>79232.850000000006</v>
      </c>
      <c r="F90" s="3"/>
    </row>
    <row r="91" spans="1:7" x14ac:dyDescent="0.2">
      <c r="A91" s="3">
        <v>1869</v>
      </c>
      <c r="B91" s="628">
        <v>126554.9</v>
      </c>
      <c r="C91" s="628">
        <v>198530.82</v>
      </c>
      <c r="D91" s="3"/>
      <c r="E91" s="3">
        <v>71975.920000000013</v>
      </c>
      <c r="F91" s="3"/>
      <c r="G91" s="632">
        <f>+(B80-B91)/B80</f>
        <v>-0.72988463325952047</v>
      </c>
    </row>
    <row r="92" spans="1:7" x14ac:dyDescent="0.2">
      <c r="A92" s="3">
        <v>1870</v>
      </c>
      <c r="B92" s="628">
        <v>45690</v>
      </c>
      <c r="C92" s="628">
        <v>102978</v>
      </c>
      <c r="D92" s="3"/>
      <c r="E92" s="3">
        <v>57288</v>
      </c>
      <c r="F92" s="3"/>
      <c r="G92" s="192">
        <f>+G91/12</f>
        <v>-6.0823719438293372E-2</v>
      </c>
    </row>
    <row r="93" spans="1:7" x14ac:dyDescent="0.2">
      <c r="A93" s="3">
        <v>1871</v>
      </c>
      <c r="B93" s="628">
        <v>96138.5</v>
      </c>
      <c r="C93" s="628">
        <v>70912.3</v>
      </c>
      <c r="D93" s="3"/>
      <c r="E93" s="3"/>
      <c r="F93" s="3">
        <v>25226.199999999997</v>
      </c>
    </row>
    <row r="94" spans="1:7" x14ac:dyDescent="0.2">
      <c r="A94" s="3">
        <v>1872</v>
      </c>
      <c r="B94" s="628">
        <v>102978</v>
      </c>
      <c r="C94" s="628">
        <v>65533</v>
      </c>
      <c r="D94" s="3"/>
      <c r="E94" s="3"/>
      <c r="F94" s="3">
        <v>37445</v>
      </c>
    </row>
    <row r="95" spans="1:7" x14ac:dyDescent="0.2">
      <c r="A95" s="3">
        <v>1873</v>
      </c>
      <c r="B95" s="628">
        <v>381041.23</v>
      </c>
      <c r="C95" s="628"/>
      <c r="D95" s="3"/>
      <c r="E95" s="3"/>
      <c r="F95" s="3"/>
    </row>
    <row r="96" spans="1:7" x14ac:dyDescent="0.2">
      <c r="A96" s="3">
        <v>1874</v>
      </c>
      <c r="B96" s="628">
        <v>710358.43</v>
      </c>
      <c r="C96" s="628">
        <v>45461.85</v>
      </c>
      <c r="D96" s="3"/>
      <c r="E96" s="3"/>
      <c r="F96" s="3">
        <v>664896.57999999996</v>
      </c>
      <c r="G96" s="632">
        <f>+B103+B104+B105+B106+B107</f>
        <v>1830487.7</v>
      </c>
    </row>
    <row r="97" spans="1:7" x14ac:dyDescent="0.2">
      <c r="A97" s="3">
        <v>1875</v>
      </c>
      <c r="B97" s="628">
        <v>82540.12000000001</v>
      </c>
      <c r="C97" s="628">
        <v>67829.119999999995</v>
      </c>
      <c r="D97" s="3"/>
      <c r="E97" s="3"/>
      <c r="F97" s="3">
        <v>14711.000000000015</v>
      </c>
      <c r="G97" s="633">
        <f>+(B107-B103)/B103</f>
        <v>-0.36798898223800175</v>
      </c>
    </row>
    <row r="98" spans="1:7" x14ac:dyDescent="0.2">
      <c r="A98" s="3">
        <v>1876</v>
      </c>
      <c r="B98" s="628">
        <v>73772.009999999995</v>
      </c>
      <c r="C98" s="628">
        <v>118384.59999999999</v>
      </c>
      <c r="D98" s="3"/>
      <c r="E98" s="3">
        <v>44612.59</v>
      </c>
      <c r="F98" s="3"/>
      <c r="G98" s="209">
        <f>+G97/5</f>
        <v>-7.3597796447600353E-2</v>
      </c>
    </row>
    <row r="99" spans="1:7" x14ac:dyDescent="0.2">
      <c r="A99" s="3">
        <v>1877</v>
      </c>
      <c r="B99" s="628">
        <v>181474.8</v>
      </c>
      <c r="C99" s="628">
        <v>266880.40000000002</v>
      </c>
      <c r="D99" s="3"/>
      <c r="E99" s="3">
        <v>85405.600000000035</v>
      </c>
      <c r="F99" s="3"/>
      <c r="G99" s="566">
        <f>+(B104-B103)/B103</f>
        <v>-0.54176187104431039</v>
      </c>
    </row>
    <row r="100" spans="1:7" x14ac:dyDescent="0.2">
      <c r="A100" s="3">
        <v>1878</v>
      </c>
      <c r="B100" s="628">
        <v>226919.15</v>
      </c>
      <c r="C100" s="628">
        <v>308978</v>
      </c>
      <c r="D100" s="3"/>
      <c r="E100" s="3">
        <v>82058.850000000006</v>
      </c>
      <c r="F100" s="3"/>
    </row>
    <row r="101" spans="1:7" x14ac:dyDescent="0.2">
      <c r="A101" s="3">
        <v>1879</v>
      </c>
      <c r="B101" s="628">
        <v>564898.65</v>
      </c>
      <c r="C101" s="628">
        <v>406504</v>
      </c>
      <c r="D101" s="3"/>
      <c r="E101" s="3"/>
      <c r="F101" s="3">
        <v>158394.65000000002</v>
      </c>
      <c r="G101" s="633">
        <f>AVERAGE(B94:B103)</f>
        <v>350431.43900000001</v>
      </c>
    </row>
    <row r="102" spans="1:7" x14ac:dyDescent="0.2">
      <c r="A102" s="3">
        <v>1880</v>
      </c>
      <c r="B102" s="628">
        <v>582933</v>
      </c>
      <c r="C102" s="628">
        <v>579565</v>
      </c>
      <c r="D102" s="3"/>
      <c r="E102" s="3"/>
      <c r="F102" s="3">
        <v>3368</v>
      </c>
      <c r="G102" s="631"/>
    </row>
    <row r="103" spans="1:7" x14ac:dyDescent="0.2">
      <c r="A103" s="3">
        <v>1881</v>
      </c>
      <c r="B103" s="628">
        <v>597399</v>
      </c>
      <c r="C103" s="628">
        <v>686530.6</v>
      </c>
      <c r="D103" s="3"/>
      <c r="E103" s="3">
        <v>89131.599999999977</v>
      </c>
      <c r="F103" s="3"/>
    </row>
    <row r="104" spans="1:7" x14ac:dyDescent="0.2">
      <c r="A104" s="3">
        <v>1882</v>
      </c>
      <c r="B104" s="628">
        <v>273751</v>
      </c>
      <c r="C104" s="628">
        <v>344435.43</v>
      </c>
      <c r="D104" s="3"/>
      <c r="E104" s="3">
        <v>70684.429999999993</v>
      </c>
      <c r="F104" s="3"/>
    </row>
    <row r="105" spans="1:7" x14ac:dyDescent="0.2">
      <c r="A105" s="3">
        <v>1883</v>
      </c>
      <c r="B105" s="629">
        <v>278840</v>
      </c>
      <c r="C105" s="629">
        <v>391535</v>
      </c>
      <c r="D105" s="3"/>
      <c r="E105" s="3"/>
      <c r="F105" s="3"/>
    </row>
    <row r="106" spans="1:7" x14ac:dyDescent="0.2">
      <c r="A106" s="3">
        <v>1885</v>
      </c>
      <c r="B106" s="628">
        <v>302934.94999999995</v>
      </c>
      <c r="C106" s="628">
        <v>426299.00000000006</v>
      </c>
      <c r="D106" s="3"/>
      <c r="E106" s="3">
        <v>123364.0500000001</v>
      </c>
      <c r="F106" s="3"/>
    </row>
    <row r="107" spans="1:7" x14ac:dyDescent="0.2">
      <c r="A107" s="3">
        <v>1886</v>
      </c>
      <c r="B107" s="628">
        <v>377562.75</v>
      </c>
      <c r="C107" s="628">
        <v>306219.65000000002</v>
      </c>
      <c r="D107" s="3"/>
      <c r="E107" s="3"/>
      <c r="F107" s="3">
        <v>71343.099999999977</v>
      </c>
    </row>
    <row r="109" spans="1:7" x14ac:dyDescent="0.2">
      <c r="A109" s="600" t="s">
        <v>299</v>
      </c>
      <c r="B109" s="630">
        <f>AVERAGE(B80:B107)</f>
        <v>212272.19607142854</v>
      </c>
      <c r="C109" s="630">
        <f>AVERAGE(C80:C107)</f>
        <v>209286.07148148151</v>
      </c>
    </row>
    <row r="110" spans="1:7" x14ac:dyDescent="0.2">
      <c r="A110" s="600" t="s">
        <v>304</v>
      </c>
      <c r="B110" s="631">
        <f>VAR(B80:B107)</f>
        <v>37457890112.473564</v>
      </c>
      <c r="C110" s="631">
        <f>VAR(C80:C107)</f>
        <v>28726119829.241879</v>
      </c>
    </row>
    <row r="111" spans="1:7" x14ac:dyDescent="0.2">
      <c r="A111" s="600" t="s">
        <v>305</v>
      </c>
      <c r="B111" s="631">
        <f>SQRT(B110)</f>
        <v>193540.40950786884</v>
      </c>
      <c r="C111" s="631">
        <f>SQRT(C110)</f>
        <v>169487.81616754012</v>
      </c>
    </row>
    <row r="115" spans="1:6" x14ac:dyDescent="0.2">
      <c r="A115" s="84" t="s">
        <v>231</v>
      </c>
      <c r="B115" s="4" t="s">
        <v>545</v>
      </c>
      <c r="C115" t="s">
        <v>546</v>
      </c>
      <c r="D115" t="s">
        <v>547</v>
      </c>
    </row>
    <row r="116" spans="1:6" x14ac:dyDescent="0.2">
      <c r="A116" s="84">
        <v>1857</v>
      </c>
      <c r="B116" s="637">
        <f>+F116</f>
        <v>107576.08786880071</v>
      </c>
      <c r="C116" s="628">
        <v>73158</v>
      </c>
      <c r="D116" s="633">
        <f>+C116-B116</f>
        <v>-34418.087868800707</v>
      </c>
      <c r="E116" s="638">
        <f>+B116/C116</f>
        <v>1.4704623946636144</v>
      </c>
      <c r="F116" s="635">
        <f>+C116*E118</f>
        <v>107576.08786880071</v>
      </c>
    </row>
    <row r="117" spans="1:6" x14ac:dyDescent="0.2">
      <c r="A117" s="84">
        <v>1858</v>
      </c>
      <c r="B117" s="637">
        <f>+F117</f>
        <v>74229.460777176602</v>
      </c>
      <c r="C117" s="628">
        <v>74485.8</v>
      </c>
      <c r="D117" s="633">
        <f>+C117-B117</f>
        <v>256.33922282340063</v>
      </c>
      <c r="F117" s="635">
        <f>+C117*E119</f>
        <v>74229.460777176602</v>
      </c>
    </row>
    <row r="118" spans="1:6" x14ac:dyDescent="0.2">
      <c r="A118" s="3">
        <v>1859</v>
      </c>
      <c r="B118" s="1">
        <v>74509.8</v>
      </c>
      <c r="C118" s="628">
        <v>50671</v>
      </c>
      <c r="D118" s="633">
        <f>+C118-B118</f>
        <v>-23838.800000000003</v>
      </c>
      <c r="E118" s="634">
        <f>+B118/C118</f>
        <v>1.4704623946636144</v>
      </c>
      <c r="F118" s="635">
        <f t="shared" ref="F118:F143" si="2">+C118*E118</f>
        <v>74509.8</v>
      </c>
    </row>
    <row r="119" spans="1:6" x14ac:dyDescent="0.2">
      <c r="A119" s="86">
        <v>1860</v>
      </c>
      <c r="B119" s="412">
        <v>72202.659999999989</v>
      </c>
      <c r="C119" s="628">
        <v>72452</v>
      </c>
      <c r="D119" s="633">
        <f t="shared" ref="D119:D143" si="3">+C119-B119</f>
        <v>249.34000000001106</v>
      </c>
      <c r="E119" s="634">
        <f>+B119/C119</f>
        <v>0.99655854910837505</v>
      </c>
      <c r="F119" s="635">
        <f t="shared" si="2"/>
        <v>72202.659999999989</v>
      </c>
    </row>
    <row r="120" spans="1:6" x14ac:dyDescent="0.2">
      <c r="A120" s="86">
        <v>1862</v>
      </c>
      <c r="B120" s="1">
        <v>74509.8</v>
      </c>
      <c r="C120" s="412">
        <v>50671</v>
      </c>
      <c r="D120" s="633">
        <f t="shared" si="3"/>
        <v>-23838.800000000003</v>
      </c>
      <c r="E120" s="634">
        <f>+B120/C120</f>
        <v>1.4704623946636144</v>
      </c>
      <c r="F120" s="635">
        <f t="shared" si="2"/>
        <v>74509.8</v>
      </c>
    </row>
    <row r="121" spans="1:6" x14ac:dyDescent="0.2">
      <c r="A121" s="86">
        <v>1863</v>
      </c>
      <c r="B121" s="636">
        <f>+F121</f>
        <v>81399.497520000004</v>
      </c>
      <c r="C121" s="412">
        <v>81677.2</v>
      </c>
      <c r="D121" s="633">
        <f t="shared" si="3"/>
        <v>277.70247999999265</v>
      </c>
      <c r="E121" s="634">
        <v>0.99660000000000004</v>
      </c>
      <c r="F121" s="635">
        <f t="shared" si="2"/>
        <v>81399.497520000004</v>
      </c>
    </row>
    <row r="122" spans="1:6" x14ac:dyDescent="0.2">
      <c r="A122" s="5">
        <v>1864</v>
      </c>
      <c r="B122" s="412">
        <v>81677.2</v>
      </c>
      <c r="C122" s="628">
        <v>93200</v>
      </c>
      <c r="D122" s="633">
        <f t="shared" si="3"/>
        <v>11522.800000000003</v>
      </c>
      <c r="E122" s="634">
        <f t="shared" ref="E122:E133" si="4">+B122/C122</f>
        <v>0.87636480686695273</v>
      </c>
      <c r="F122" s="635">
        <f t="shared" si="2"/>
        <v>81677.2</v>
      </c>
    </row>
    <row r="123" spans="1:6" x14ac:dyDescent="0.2">
      <c r="A123" s="5">
        <v>1865</v>
      </c>
      <c r="B123" s="412">
        <v>120860</v>
      </c>
      <c r="C123" s="628">
        <v>120280</v>
      </c>
      <c r="D123" s="633">
        <f t="shared" si="3"/>
        <v>-580</v>
      </c>
      <c r="E123" s="634">
        <f t="shared" si="4"/>
        <v>1.004822081809112</v>
      </c>
      <c r="F123" s="635">
        <f t="shared" si="2"/>
        <v>120860</v>
      </c>
    </row>
    <row r="124" spans="1:6" x14ac:dyDescent="0.2">
      <c r="A124" s="5">
        <v>1866</v>
      </c>
      <c r="B124" s="412">
        <v>120068.86</v>
      </c>
      <c r="C124" s="628">
        <v>120410</v>
      </c>
      <c r="D124" s="633">
        <f t="shared" si="3"/>
        <v>341.13999999999942</v>
      </c>
      <c r="E124" s="634">
        <f t="shared" si="4"/>
        <v>0.99716684660742461</v>
      </c>
      <c r="F124" s="635">
        <f t="shared" si="2"/>
        <v>120068.86</v>
      </c>
    </row>
    <row r="125" spans="1:6" x14ac:dyDescent="0.2">
      <c r="A125" s="5">
        <v>1867</v>
      </c>
      <c r="B125" s="412">
        <v>100415</v>
      </c>
      <c r="C125" s="628">
        <v>100415</v>
      </c>
      <c r="D125" s="633">
        <f t="shared" si="3"/>
        <v>0</v>
      </c>
      <c r="E125" s="634">
        <f t="shared" si="4"/>
        <v>1</v>
      </c>
      <c r="F125" s="635">
        <f t="shared" si="2"/>
        <v>100415</v>
      </c>
    </row>
    <row r="126" spans="1:6" x14ac:dyDescent="0.2">
      <c r="A126" s="5">
        <v>1868</v>
      </c>
      <c r="B126" s="414">
        <v>100415</v>
      </c>
      <c r="C126" s="628">
        <v>100415</v>
      </c>
      <c r="D126" s="633">
        <f t="shared" si="3"/>
        <v>0</v>
      </c>
      <c r="E126" s="634">
        <f t="shared" si="4"/>
        <v>1</v>
      </c>
      <c r="F126" s="635">
        <f t="shared" si="2"/>
        <v>100415</v>
      </c>
    </row>
    <row r="127" spans="1:6" x14ac:dyDescent="0.2">
      <c r="A127" s="5">
        <v>1869</v>
      </c>
      <c r="B127" s="414">
        <v>126553.88</v>
      </c>
      <c r="C127" s="628">
        <v>126554.9</v>
      </c>
      <c r="D127" s="633">
        <f t="shared" si="3"/>
        <v>1.0199999999895226</v>
      </c>
      <c r="E127" s="634">
        <f t="shared" si="4"/>
        <v>0.99999194025675819</v>
      </c>
      <c r="F127" s="635">
        <f t="shared" si="2"/>
        <v>126553.88</v>
      </c>
    </row>
    <row r="128" spans="1:6" x14ac:dyDescent="0.2">
      <c r="A128" s="5">
        <v>1870</v>
      </c>
      <c r="B128" s="412">
        <v>125954.9</v>
      </c>
      <c r="C128" s="628">
        <v>45690</v>
      </c>
      <c r="D128" s="633">
        <f t="shared" si="3"/>
        <v>-80264.899999999994</v>
      </c>
      <c r="E128" s="634">
        <f t="shared" si="4"/>
        <v>2.7567279492230248</v>
      </c>
      <c r="F128" s="635">
        <f t="shared" si="2"/>
        <v>125954.90000000001</v>
      </c>
    </row>
    <row r="129" spans="1:9" x14ac:dyDescent="0.2">
      <c r="A129" s="5">
        <v>1871</v>
      </c>
      <c r="B129" s="412">
        <v>96138.5</v>
      </c>
      <c r="C129" s="628">
        <v>96138.5</v>
      </c>
      <c r="D129" s="633">
        <f t="shared" si="3"/>
        <v>0</v>
      </c>
      <c r="E129" s="634">
        <f t="shared" si="4"/>
        <v>1</v>
      </c>
      <c r="F129" s="635">
        <f t="shared" si="2"/>
        <v>96138.5</v>
      </c>
    </row>
    <row r="130" spans="1:9" x14ac:dyDescent="0.2">
      <c r="A130" s="5">
        <v>1872</v>
      </c>
      <c r="B130" s="412">
        <v>102978</v>
      </c>
      <c r="C130" s="628">
        <v>102978</v>
      </c>
      <c r="D130" s="633">
        <f t="shared" si="3"/>
        <v>0</v>
      </c>
      <c r="E130" s="634">
        <f t="shared" si="4"/>
        <v>1</v>
      </c>
      <c r="F130" s="635">
        <f t="shared" si="2"/>
        <v>102978</v>
      </c>
    </row>
    <row r="131" spans="1:9" x14ac:dyDescent="0.2">
      <c r="A131" s="5">
        <v>1873</v>
      </c>
      <c r="B131" s="412">
        <v>341754.23</v>
      </c>
      <c r="C131" s="628">
        <v>381041.23</v>
      </c>
      <c r="D131" s="633">
        <f t="shared" si="3"/>
        <v>39287</v>
      </c>
      <c r="E131" s="634">
        <f t="shared" si="4"/>
        <v>0.89689567189356389</v>
      </c>
      <c r="F131" s="635">
        <f t="shared" si="2"/>
        <v>341754.23</v>
      </c>
    </row>
    <row r="132" spans="1:9" x14ac:dyDescent="0.2">
      <c r="A132" s="5">
        <v>1874</v>
      </c>
      <c r="B132" s="412">
        <v>671071.42999999993</v>
      </c>
      <c r="C132" s="628">
        <v>710358.43</v>
      </c>
      <c r="D132" s="633">
        <f t="shared" si="3"/>
        <v>39287.000000000116</v>
      </c>
      <c r="E132" s="634">
        <f t="shared" si="4"/>
        <v>0.94469411730638553</v>
      </c>
      <c r="F132" s="635">
        <f t="shared" si="2"/>
        <v>671071.42999999993</v>
      </c>
    </row>
    <row r="133" spans="1:9" x14ac:dyDescent="0.2">
      <c r="A133" s="5">
        <v>1875</v>
      </c>
      <c r="B133" s="412">
        <v>82540.12000000001</v>
      </c>
      <c r="C133" s="628">
        <v>82540.12000000001</v>
      </c>
      <c r="D133" s="633">
        <f t="shared" si="3"/>
        <v>0</v>
      </c>
      <c r="E133" s="634">
        <f t="shared" si="4"/>
        <v>1</v>
      </c>
      <c r="F133" s="635">
        <f t="shared" si="2"/>
        <v>82540.12000000001</v>
      </c>
    </row>
    <row r="134" spans="1:9" x14ac:dyDescent="0.2">
      <c r="A134" s="5">
        <v>1876</v>
      </c>
      <c r="B134" s="415">
        <f>+F134</f>
        <v>203367.29996699997</v>
      </c>
      <c r="C134" s="628">
        <v>73772.009999999995</v>
      </c>
      <c r="D134" s="633">
        <f t="shared" si="3"/>
        <v>-129595.28996699998</v>
      </c>
      <c r="E134" s="632">
        <v>2.7566999999999999</v>
      </c>
      <c r="F134" s="635">
        <f t="shared" si="2"/>
        <v>203367.29996699997</v>
      </c>
    </row>
    <row r="135" spans="1:9" x14ac:dyDescent="0.2">
      <c r="A135" s="5">
        <v>1877</v>
      </c>
      <c r="B135" s="412">
        <v>181474</v>
      </c>
      <c r="C135" s="628">
        <v>181474.8</v>
      </c>
      <c r="D135" s="633">
        <f t="shared" si="3"/>
        <v>0.79999999998835847</v>
      </c>
      <c r="E135" s="632">
        <f t="shared" ref="E135:E142" si="5">+B135/C135</f>
        <v>0.99999559167443641</v>
      </c>
      <c r="F135" s="635">
        <f t="shared" si="2"/>
        <v>181474</v>
      </c>
    </row>
    <row r="136" spans="1:9" x14ac:dyDescent="0.2">
      <c r="A136" s="5">
        <v>1878</v>
      </c>
      <c r="B136" s="412">
        <v>438818.52</v>
      </c>
      <c r="C136" s="628">
        <v>226919.15</v>
      </c>
      <c r="D136" s="633">
        <f t="shared" si="3"/>
        <v>-211899.37000000002</v>
      </c>
      <c r="E136" s="632">
        <f t="shared" si="5"/>
        <v>1.9338099935593802</v>
      </c>
      <c r="F136" s="635">
        <f t="shared" si="2"/>
        <v>438818.52</v>
      </c>
    </row>
    <row r="137" spans="1:9" x14ac:dyDescent="0.2">
      <c r="A137" s="5">
        <v>1879</v>
      </c>
      <c r="B137" s="416">
        <v>564898.65</v>
      </c>
      <c r="C137" s="628">
        <v>564898.65</v>
      </c>
      <c r="D137" s="633">
        <f t="shared" si="3"/>
        <v>0</v>
      </c>
      <c r="E137" s="632">
        <f t="shared" si="5"/>
        <v>1</v>
      </c>
      <c r="F137" s="635">
        <f t="shared" si="2"/>
        <v>564898.65</v>
      </c>
    </row>
    <row r="138" spans="1:9" x14ac:dyDescent="0.2">
      <c r="A138" s="5">
        <v>1880</v>
      </c>
      <c r="B138" s="412">
        <v>582933</v>
      </c>
      <c r="C138" s="628">
        <v>582933</v>
      </c>
      <c r="D138" s="633">
        <f t="shared" si="3"/>
        <v>0</v>
      </c>
      <c r="E138" s="632">
        <f t="shared" si="5"/>
        <v>1</v>
      </c>
      <c r="F138" s="635">
        <f t="shared" si="2"/>
        <v>582933</v>
      </c>
    </row>
    <row r="139" spans="1:9" x14ac:dyDescent="0.2">
      <c r="A139" s="3">
        <v>1881</v>
      </c>
      <c r="B139" s="412">
        <v>597399</v>
      </c>
      <c r="C139" s="628">
        <v>597399</v>
      </c>
      <c r="D139" s="633">
        <f t="shared" si="3"/>
        <v>0</v>
      </c>
      <c r="E139" s="632">
        <f t="shared" si="5"/>
        <v>1</v>
      </c>
      <c r="F139" s="635">
        <f t="shared" si="2"/>
        <v>597399</v>
      </c>
    </row>
    <row r="140" spans="1:9" x14ac:dyDescent="0.2">
      <c r="A140" s="3">
        <v>1882</v>
      </c>
      <c r="B140" s="412">
        <v>273751</v>
      </c>
      <c r="C140" s="628">
        <v>273751</v>
      </c>
      <c r="D140" s="633">
        <f t="shared" si="3"/>
        <v>0</v>
      </c>
      <c r="E140" s="632">
        <f t="shared" si="5"/>
        <v>1</v>
      </c>
      <c r="F140" s="635">
        <f t="shared" si="2"/>
        <v>273751</v>
      </c>
      <c r="G140" s="14">
        <v>102978</v>
      </c>
      <c r="H140" s="14">
        <v>65533</v>
      </c>
      <c r="I140" t="s">
        <v>544</v>
      </c>
    </row>
    <row r="141" spans="1:9" x14ac:dyDescent="0.2">
      <c r="A141" s="3">
        <v>1883</v>
      </c>
      <c r="B141" s="412">
        <v>278840</v>
      </c>
      <c r="C141" s="629">
        <v>278840</v>
      </c>
      <c r="D141" s="633">
        <f t="shared" si="3"/>
        <v>0</v>
      </c>
      <c r="E141" s="632">
        <f t="shared" si="5"/>
        <v>1</v>
      </c>
      <c r="F141" s="635">
        <f t="shared" si="2"/>
        <v>278840</v>
      </c>
    </row>
    <row r="142" spans="1:9" x14ac:dyDescent="0.2">
      <c r="A142" s="91">
        <v>1885</v>
      </c>
      <c r="B142" s="413">
        <v>302934.94999999995</v>
      </c>
      <c r="C142" s="628">
        <v>302934.94999999995</v>
      </c>
      <c r="D142" s="633">
        <f t="shared" si="3"/>
        <v>0</v>
      </c>
      <c r="E142" s="632">
        <f t="shared" si="5"/>
        <v>1</v>
      </c>
      <c r="F142" s="635">
        <f t="shared" si="2"/>
        <v>302934.94999999995</v>
      </c>
    </row>
    <row r="143" spans="1:9" x14ac:dyDescent="0.2">
      <c r="A143" s="3">
        <v>1886</v>
      </c>
      <c r="B143" s="412">
        <f>+F143</f>
        <v>555206.02387499996</v>
      </c>
      <c r="C143" s="628">
        <v>377562.75</v>
      </c>
      <c r="D143" s="633">
        <f t="shared" si="3"/>
        <v>-177643.27387499996</v>
      </c>
      <c r="E143" s="632">
        <v>1.4704999999999999</v>
      </c>
      <c r="F143" s="635">
        <f t="shared" si="2"/>
        <v>555206.02387499996</v>
      </c>
    </row>
  </sheetData>
  <mergeCells count="4">
    <mergeCell ref="A1:E1"/>
    <mergeCell ref="A2:E2"/>
    <mergeCell ref="A41:A46"/>
    <mergeCell ref="A48:A5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1"/>
  <sheetViews>
    <sheetView zoomScale="70" zoomScaleNormal="70" workbookViewId="0">
      <selection activeCell="S57" sqref="S56:S57"/>
    </sheetView>
  </sheetViews>
  <sheetFormatPr baseColWidth="10" defaultRowHeight="15" x14ac:dyDescent="0.2"/>
  <cols>
    <col min="2" max="2" width="13" bestFit="1" customWidth="1"/>
    <col min="3" max="3" width="15" bestFit="1" customWidth="1"/>
    <col min="4" max="4" width="14.1640625" bestFit="1" customWidth="1"/>
    <col min="5" max="5" width="11.5" bestFit="1" customWidth="1"/>
    <col min="6" max="6" width="15.5" bestFit="1" customWidth="1"/>
    <col min="7" max="7" width="16.33203125" bestFit="1" customWidth="1"/>
    <col min="8" max="8" width="10.33203125" bestFit="1" customWidth="1"/>
    <col min="9" max="9" width="12.6640625" customWidth="1"/>
    <col min="10" max="10" width="16.33203125" customWidth="1"/>
    <col min="13" max="13" width="13" bestFit="1" customWidth="1"/>
    <col min="14" max="14" width="15" bestFit="1" customWidth="1"/>
    <col min="15" max="15" width="14.1640625" bestFit="1" customWidth="1"/>
    <col min="16" max="16" width="11.5" bestFit="1" customWidth="1"/>
    <col min="17" max="17" width="15.5" bestFit="1" customWidth="1"/>
    <col min="18" max="18" width="10.33203125" bestFit="1" customWidth="1"/>
    <col min="19" max="19" width="12.6640625" customWidth="1"/>
    <col min="20" max="20" width="16.33203125" bestFit="1" customWidth="1"/>
    <col min="21" max="21" width="14.5" customWidth="1"/>
    <col min="24" max="24" width="15.33203125" customWidth="1"/>
    <col min="25" max="25" width="15.1640625" customWidth="1"/>
    <col min="28" max="28" width="15.5" customWidth="1"/>
    <col min="29" max="29" width="13.6640625" hidden="1" customWidth="1"/>
    <col min="30" max="30" width="14.83203125" hidden="1" customWidth="1"/>
    <col min="31" max="31" width="11.5" hidden="1" customWidth="1"/>
    <col min="32" max="32" width="11.5" style="566" customWidth="1"/>
    <col min="33" max="33" width="11.5" hidden="1" customWidth="1"/>
    <col min="34" max="34" width="13.1640625" bestFit="1" customWidth="1"/>
  </cols>
  <sheetData>
    <row r="1" spans="1:34" ht="16" thickBot="1" x14ac:dyDescent="0.25"/>
    <row r="2" spans="1:34" x14ac:dyDescent="0.2">
      <c r="A2" s="677" t="s">
        <v>298</v>
      </c>
      <c r="B2" s="678"/>
      <c r="C2" s="678"/>
      <c r="D2" s="678"/>
      <c r="E2" s="678"/>
      <c r="F2" s="678"/>
      <c r="G2" s="678"/>
      <c r="H2" s="678"/>
      <c r="I2" s="678"/>
      <c r="J2" s="679"/>
      <c r="L2" s="677" t="s">
        <v>440</v>
      </c>
      <c r="M2" s="678"/>
      <c r="N2" s="678"/>
      <c r="O2" s="678"/>
      <c r="P2" s="678"/>
      <c r="Q2" s="678"/>
      <c r="R2" s="678"/>
      <c r="S2" s="678"/>
      <c r="T2" s="678"/>
      <c r="U2" s="679"/>
    </row>
    <row r="3" spans="1:34" x14ac:dyDescent="0.2">
      <c r="A3" s="680" t="s">
        <v>277</v>
      </c>
      <c r="B3" s="681"/>
      <c r="C3" s="681"/>
      <c r="D3" s="681"/>
      <c r="E3" s="681"/>
      <c r="F3" s="681"/>
      <c r="G3" s="681"/>
      <c r="H3" s="681"/>
      <c r="I3" s="681"/>
      <c r="J3" s="682"/>
      <c r="L3" s="680" t="s">
        <v>277</v>
      </c>
      <c r="M3" s="681"/>
      <c r="N3" s="681"/>
      <c r="O3" s="681"/>
      <c r="P3" s="681"/>
      <c r="Q3" s="681"/>
      <c r="R3" s="681"/>
      <c r="S3" s="681"/>
      <c r="T3" s="681"/>
      <c r="U3" s="682"/>
    </row>
    <row r="4" spans="1:34" x14ac:dyDescent="0.2">
      <c r="A4" s="680" t="s">
        <v>295</v>
      </c>
      <c r="B4" s="681"/>
      <c r="C4" s="681"/>
      <c r="D4" s="681"/>
      <c r="E4" s="681"/>
      <c r="F4" s="681"/>
      <c r="G4" s="681"/>
      <c r="H4" s="681"/>
      <c r="I4" s="681"/>
      <c r="J4" s="682"/>
      <c r="L4" s="680" t="s">
        <v>295</v>
      </c>
      <c r="M4" s="681"/>
      <c r="N4" s="681"/>
      <c r="O4" s="681"/>
      <c r="P4" s="681"/>
      <c r="Q4" s="681"/>
      <c r="R4" s="681"/>
      <c r="S4" s="681"/>
      <c r="T4" s="681"/>
      <c r="U4" s="682"/>
    </row>
    <row r="5" spans="1:34" ht="16" thickBot="1" x14ac:dyDescent="0.25">
      <c r="A5" s="683" t="s">
        <v>280</v>
      </c>
      <c r="B5" s="681"/>
      <c r="C5" s="681"/>
      <c r="D5" s="684"/>
      <c r="E5" s="684"/>
      <c r="F5" s="684"/>
      <c r="G5" s="684"/>
      <c r="H5" s="684"/>
      <c r="I5" s="684"/>
      <c r="J5" s="685"/>
      <c r="L5" s="683" t="s">
        <v>280</v>
      </c>
      <c r="M5" s="681"/>
      <c r="N5" s="681"/>
      <c r="O5" s="684"/>
      <c r="P5" s="684"/>
      <c r="Q5" s="684"/>
      <c r="R5" s="684"/>
      <c r="S5" s="684"/>
      <c r="T5" s="684"/>
      <c r="U5" s="685"/>
    </row>
    <row r="6" spans="1:34" ht="49" thickBot="1" x14ac:dyDescent="0.25">
      <c r="A6" s="361" t="s">
        <v>296</v>
      </c>
      <c r="B6" s="362" t="s">
        <v>186</v>
      </c>
      <c r="C6" s="363" t="s">
        <v>187</v>
      </c>
      <c r="D6" s="362" t="s">
        <v>189</v>
      </c>
      <c r="E6" s="362" t="s">
        <v>133</v>
      </c>
      <c r="F6" s="362" t="s">
        <v>191</v>
      </c>
      <c r="G6" s="362" t="s">
        <v>192</v>
      </c>
      <c r="H6" s="362" t="s">
        <v>193</v>
      </c>
      <c r="I6" s="362" t="s">
        <v>203</v>
      </c>
      <c r="J6" s="362" t="s">
        <v>49</v>
      </c>
      <c r="L6" s="361" t="s">
        <v>296</v>
      </c>
      <c r="M6" s="362" t="s">
        <v>186</v>
      </c>
      <c r="N6" s="363" t="s">
        <v>187</v>
      </c>
      <c r="O6" s="362" t="s">
        <v>189</v>
      </c>
      <c r="P6" s="362" t="s">
        <v>133</v>
      </c>
      <c r="Q6" s="362" t="s">
        <v>191</v>
      </c>
      <c r="R6" s="362" t="s">
        <v>193</v>
      </c>
      <c r="S6" s="362" t="s">
        <v>203</v>
      </c>
      <c r="T6" s="362" t="s">
        <v>192</v>
      </c>
      <c r="U6" s="362" t="s">
        <v>49</v>
      </c>
      <c r="V6" s="181"/>
      <c r="W6" s="361" t="s">
        <v>296</v>
      </c>
      <c r="X6" s="624" t="s">
        <v>186</v>
      </c>
      <c r="Y6" s="616" t="s">
        <v>187</v>
      </c>
      <c r="Z6" s="624" t="s">
        <v>189</v>
      </c>
      <c r="AA6" s="624" t="s">
        <v>133</v>
      </c>
      <c r="AB6" s="624" t="s">
        <v>191</v>
      </c>
      <c r="AC6" s="624" t="s">
        <v>193</v>
      </c>
      <c r="AD6" s="624" t="s">
        <v>203</v>
      </c>
      <c r="AE6" s="624" t="s">
        <v>192</v>
      </c>
      <c r="AF6" s="625" t="s">
        <v>540</v>
      </c>
      <c r="AG6" s="382" t="s">
        <v>49</v>
      </c>
      <c r="AH6" s="623"/>
    </row>
    <row r="7" spans="1:34" ht="16" thickBot="1" x14ac:dyDescent="0.25">
      <c r="A7" s="180">
        <v>1857</v>
      </c>
      <c r="B7" s="617">
        <v>30000</v>
      </c>
      <c r="C7" s="617">
        <v>10000</v>
      </c>
      <c r="D7" s="617"/>
      <c r="E7" s="617">
        <v>25122.799999999999</v>
      </c>
      <c r="F7" s="617"/>
      <c r="G7" s="617"/>
      <c r="H7" s="617"/>
      <c r="I7" s="617"/>
      <c r="J7" s="190">
        <f>SUM(B7:I7)</f>
        <v>65122.8</v>
      </c>
      <c r="L7" s="601">
        <v>1857</v>
      </c>
      <c r="M7" s="602">
        <v>30000</v>
      </c>
      <c r="N7" s="602">
        <v>10000</v>
      </c>
      <c r="O7" s="602"/>
      <c r="P7" s="602">
        <v>25122.799999999999</v>
      </c>
      <c r="Q7" s="602"/>
      <c r="R7" s="602"/>
      <c r="S7" s="602"/>
      <c r="T7" s="602"/>
      <c r="U7" s="114">
        <f>SUM(M7:T7)</f>
        <v>65122.8</v>
      </c>
      <c r="V7" s="181"/>
      <c r="W7" s="596">
        <v>1857</v>
      </c>
      <c r="X7" s="185">
        <v>0.46066815308924064</v>
      </c>
      <c r="Y7" s="185">
        <v>0.15355605102974687</v>
      </c>
      <c r="Z7" s="185"/>
      <c r="AA7" s="185">
        <v>0.38577579588101246</v>
      </c>
      <c r="AB7" s="185"/>
      <c r="AC7" s="185">
        <v>0</v>
      </c>
      <c r="AD7" s="185">
        <v>0</v>
      </c>
      <c r="AE7" s="185">
        <v>0</v>
      </c>
      <c r="AF7" s="282">
        <f>+X7+Y7+Z7+AA7+AB7+AC7+AD7+AE7</f>
        <v>1</v>
      </c>
      <c r="AG7" s="626">
        <v>65122.8</v>
      </c>
      <c r="AH7" s="623"/>
    </row>
    <row r="8" spans="1:34" ht="16" thickBot="1" x14ac:dyDescent="0.25">
      <c r="A8" s="180">
        <v>1858</v>
      </c>
      <c r="B8" s="617">
        <v>26927</v>
      </c>
      <c r="C8" s="617">
        <v>20000</v>
      </c>
      <c r="D8" s="617"/>
      <c r="E8" s="617">
        <v>24000</v>
      </c>
      <c r="F8" s="617"/>
      <c r="G8" s="617"/>
      <c r="H8" s="617"/>
      <c r="I8" s="617"/>
      <c r="J8" s="190">
        <f>SUM(B8:I8)</f>
        <v>70927</v>
      </c>
      <c r="L8" s="596"/>
      <c r="M8" s="185">
        <f>M7/$U$7</f>
        <v>0.46066815308924064</v>
      </c>
      <c r="N8" s="185">
        <f t="shared" ref="N8:T8" si="0">N7/$U$7</f>
        <v>0.15355605102974687</v>
      </c>
      <c r="O8" s="185">
        <f t="shared" si="0"/>
        <v>0</v>
      </c>
      <c r="P8" s="185">
        <f t="shared" si="0"/>
        <v>0.38577579588101246</v>
      </c>
      <c r="Q8" s="185">
        <f t="shared" si="0"/>
        <v>0</v>
      </c>
      <c r="R8" s="185">
        <f t="shared" si="0"/>
        <v>0</v>
      </c>
      <c r="S8" s="185">
        <f t="shared" si="0"/>
        <v>0</v>
      </c>
      <c r="T8" s="185">
        <f t="shared" si="0"/>
        <v>0</v>
      </c>
      <c r="U8" s="185">
        <f>SUM(M8:T8)</f>
        <v>1</v>
      </c>
      <c r="W8" s="596">
        <v>1858</v>
      </c>
      <c r="X8" s="185">
        <v>0.37964385917915605</v>
      </c>
      <c r="Y8" s="185">
        <v>0.28198006400947451</v>
      </c>
      <c r="Z8" s="185"/>
      <c r="AA8" s="185">
        <v>0.33837607681136944</v>
      </c>
      <c r="AB8" s="185"/>
      <c r="AC8" s="185">
        <v>0</v>
      </c>
      <c r="AD8" s="185">
        <v>0</v>
      </c>
      <c r="AE8" s="185">
        <v>0</v>
      </c>
      <c r="AF8" s="282">
        <f t="shared" ref="AF8:AF34" si="1">+X8+Y8+Z8+AA8+AB8+AC8+AD8+AE8</f>
        <v>1</v>
      </c>
      <c r="AG8" s="626">
        <v>70927</v>
      </c>
      <c r="AH8" s="623"/>
    </row>
    <row r="9" spans="1:34" ht="16" thickBot="1" x14ac:dyDescent="0.25">
      <c r="A9" s="180">
        <v>1859</v>
      </c>
      <c r="B9" s="617">
        <v>22580.84</v>
      </c>
      <c r="C9" s="617">
        <v>11688.42</v>
      </c>
      <c r="D9" s="617"/>
      <c r="E9" s="617">
        <v>11602</v>
      </c>
      <c r="F9" s="617">
        <v>3178.8199999999997</v>
      </c>
      <c r="G9" s="617">
        <v>3581.92</v>
      </c>
      <c r="H9" s="617">
        <v>53.4</v>
      </c>
      <c r="I9" s="617"/>
      <c r="J9" s="190">
        <f>SUM(B9:I9)</f>
        <v>52685.4</v>
      </c>
      <c r="L9" s="596"/>
      <c r="M9" s="597"/>
      <c r="N9" s="597"/>
      <c r="O9" s="597"/>
      <c r="P9" s="597"/>
      <c r="Q9" s="597"/>
      <c r="R9" s="5"/>
      <c r="S9" s="5"/>
      <c r="T9" s="5"/>
      <c r="U9" s="112"/>
      <c r="W9" s="596">
        <v>1859</v>
      </c>
      <c r="X9" s="185">
        <v>0.4285976760165055</v>
      </c>
      <c r="Y9" s="185">
        <v>0.2218531130066394</v>
      </c>
      <c r="Z9" s="185"/>
      <c r="AA9" s="185">
        <v>0.22021281038010529</v>
      </c>
      <c r="AB9" s="185">
        <v>6.0335880528571473E-2</v>
      </c>
      <c r="AC9" s="185">
        <v>1.013563529934289E-3</v>
      </c>
      <c r="AD9" s="185">
        <v>0</v>
      </c>
      <c r="AE9" s="185">
        <v>6.7986956538243992E-2</v>
      </c>
      <c r="AF9" s="282">
        <f t="shared" si="1"/>
        <v>1</v>
      </c>
      <c r="AG9" s="626">
        <v>52685.4</v>
      </c>
      <c r="AH9" s="623"/>
    </row>
    <row r="10" spans="1:34" ht="16" thickBot="1" x14ac:dyDescent="0.25">
      <c r="A10" s="180">
        <v>1860</v>
      </c>
      <c r="B10" s="617">
        <v>25875</v>
      </c>
      <c r="C10" s="617">
        <v>20250</v>
      </c>
      <c r="D10" s="617"/>
      <c r="E10" s="617">
        <v>23205.599999999999</v>
      </c>
      <c r="F10" s="617"/>
      <c r="G10" s="617">
        <v>1363.5</v>
      </c>
      <c r="H10" s="617">
        <v>5.8</v>
      </c>
      <c r="I10" s="617"/>
      <c r="J10" s="190">
        <f t="shared" ref="J10:J34" si="2">SUM(B10:I10)</f>
        <v>70699.900000000009</v>
      </c>
      <c r="L10" s="596">
        <v>1858</v>
      </c>
      <c r="M10" s="5">
        <v>26927</v>
      </c>
      <c r="N10" s="5">
        <v>20000</v>
      </c>
      <c r="O10" s="5"/>
      <c r="P10" s="5">
        <v>24000</v>
      </c>
      <c r="Q10" s="5"/>
      <c r="R10" s="5"/>
      <c r="S10" s="5"/>
      <c r="T10" s="5"/>
      <c r="U10" s="112">
        <f>SUM(M10:T10)</f>
        <v>70927</v>
      </c>
      <c r="W10" s="596">
        <v>1860</v>
      </c>
      <c r="X10" s="185">
        <v>0.36598354453118032</v>
      </c>
      <c r="Y10" s="185">
        <v>0.28642190441570636</v>
      </c>
      <c r="Z10" s="185"/>
      <c r="AA10" s="185">
        <v>0.328226772597981</v>
      </c>
      <c r="AB10" s="185"/>
      <c r="AC10" s="185">
        <v>8.203689114128873E-5</v>
      </c>
      <c r="AD10" s="185">
        <v>0</v>
      </c>
      <c r="AE10" s="185">
        <v>1.9285741563990894E-2</v>
      </c>
      <c r="AF10" s="282">
        <f t="shared" si="1"/>
        <v>0.99999999999999989</v>
      </c>
      <c r="AG10" s="626">
        <v>70699.900000000009</v>
      </c>
      <c r="AH10" s="623"/>
    </row>
    <row r="11" spans="1:34" ht="16" thickBot="1" x14ac:dyDescent="0.25">
      <c r="A11" s="180">
        <v>1862</v>
      </c>
      <c r="B11" s="617">
        <v>25875.7</v>
      </c>
      <c r="C11" s="617">
        <v>20250</v>
      </c>
      <c r="D11" s="617"/>
      <c r="E11" s="617">
        <v>11602.85</v>
      </c>
      <c r="F11" s="617"/>
      <c r="G11" s="617"/>
      <c r="H11" s="617"/>
      <c r="I11" s="617"/>
      <c r="J11" s="190">
        <f t="shared" si="2"/>
        <v>57728.549999999996</v>
      </c>
      <c r="L11" s="596"/>
      <c r="M11" s="185">
        <f>M10/$U$10</f>
        <v>0.37964385917915605</v>
      </c>
      <c r="N11" s="185">
        <f t="shared" ref="N11:U11" si="3">N10/$U$10</f>
        <v>0.28198006400947451</v>
      </c>
      <c r="O11" s="185">
        <f t="shared" si="3"/>
        <v>0</v>
      </c>
      <c r="P11" s="185">
        <f t="shared" si="3"/>
        <v>0.33837607681136944</v>
      </c>
      <c r="Q11" s="185">
        <f t="shared" si="3"/>
        <v>0</v>
      </c>
      <c r="R11" s="185">
        <f t="shared" si="3"/>
        <v>0</v>
      </c>
      <c r="S11" s="185">
        <f t="shared" si="3"/>
        <v>0</v>
      </c>
      <c r="T11" s="185">
        <f t="shared" si="3"/>
        <v>0</v>
      </c>
      <c r="U11" s="185">
        <f t="shared" si="3"/>
        <v>1</v>
      </c>
      <c r="W11" s="596">
        <v>1862</v>
      </c>
      <c r="X11" s="185">
        <v>0.44823055489874597</v>
      </c>
      <c r="Y11" s="185">
        <v>0.35077964023000752</v>
      </c>
      <c r="Z11" s="185"/>
      <c r="AA11" s="185">
        <v>0.20098980487124657</v>
      </c>
      <c r="AB11" s="185"/>
      <c r="AC11" s="185">
        <v>0</v>
      </c>
      <c r="AD11" s="185">
        <v>0</v>
      </c>
      <c r="AE11" s="185">
        <v>0</v>
      </c>
      <c r="AF11" s="282">
        <f t="shared" si="1"/>
        <v>1</v>
      </c>
      <c r="AG11" s="626">
        <v>57728.549999999996</v>
      </c>
      <c r="AH11" s="623"/>
    </row>
    <row r="12" spans="1:34" ht="16" thickBot="1" x14ac:dyDescent="0.25">
      <c r="A12" s="180">
        <v>1863</v>
      </c>
      <c r="B12" s="617">
        <v>34673.199999999997</v>
      </c>
      <c r="C12" s="617">
        <v>15000</v>
      </c>
      <c r="D12" s="617"/>
      <c r="E12" s="617">
        <v>32000</v>
      </c>
      <c r="F12" s="617"/>
      <c r="G12" s="617"/>
      <c r="H12" s="617"/>
      <c r="I12" s="617"/>
      <c r="J12" s="190">
        <f t="shared" si="2"/>
        <v>81673.2</v>
      </c>
      <c r="L12" s="596"/>
      <c r="M12" s="5"/>
      <c r="N12" s="5"/>
      <c r="O12" s="5"/>
      <c r="P12" s="5"/>
      <c r="Q12" s="5"/>
      <c r="R12" s="5"/>
      <c r="S12" s="5"/>
      <c r="T12" s="5"/>
      <c r="U12" s="112"/>
      <c r="W12" s="596">
        <v>1863</v>
      </c>
      <c r="X12" s="185">
        <v>0.42453583305172321</v>
      </c>
      <c r="Y12" s="185">
        <v>0.18365877668562025</v>
      </c>
      <c r="Z12" s="185"/>
      <c r="AA12" s="185">
        <v>0.39180539026265654</v>
      </c>
      <c r="AB12" s="185"/>
      <c r="AC12" s="185">
        <v>0</v>
      </c>
      <c r="AD12" s="185">
        <v>0</v>
      </c>
      <c r="AE12" s="185">
        <v>0</v>
      </c>
      <c r="AF12" s="282">
        <f t="shared" si="1"/>
        <v>1</v>
      </c>
      <c r="AG12" s="626">
        <v>81673.2</v>
      </c>
      <c r="AH12" s="623"/>
    </row>
    <row r="13" spans="1:34" ht="16" thickBot="1" x14ac:dyDescent="0.25">
      <c r="A13" s="180">
        <v>1864</v>
      </c>
      <c r="B13" s="617">
        <v>34673.199999999997</v>
      </c>
      <c r="C13" s="617">
        <v>15000</v>
      </c>
      <c r="D13" s="617"/>
      <c r="E13" s="617">
        <v>32000</v>
      </c>
      <c r="F13" s="617"/>
      <c r="G13" s="617"/>
      <c r="H13" s="617">
        <v>4</v>
      </c>
      <c r="I13" s="617"/>
      <c r="J13" s="190">
        <f t="shared" si="2"/>
        <v>81677.2</v>
      </c>
      <c r="K13" s="368"/>
      <c r="L13" s="596">
        <v>1859</v>
      </c>
      <c r="M13" s="5">
        <v>22580.84</v>
      </c>
      <c r="N13" s="5">
        <v>11688.42</v>
      </c>
      <c r="O13" s="5"/>
      <c r="P13" s="5">
        <v>11602</v>
      </c>
      <c r="Q13" s="5">
        <v>3178.8199999999997</v>
      </c>
      <c r="R13" s="5">
        <v>53.4</v>
      </c>
      <c r="S13" s="5"/>
      <c r="T13" s="5">
        <v>3581.92</v>
      </c>
      <c r="U13" s="112">
        <f>SUM(M13:T13)</f>
        <v>52685.4</v>
      </c>
      <c r="W13" s="596">
        <v>1864</v>
      </c>
      <c r="X13" s="185">
        <v>0.42451504214150337</v>
      </c>
      <c r="Y13" s="185">
        <v>0.18364978231379137</v>
      </c>
      <c r="Z13" s="185"/>
      <c r="AA13" s="185">
        <v>0.39178620226942157</v>
      </c>
      <c r="AB13" s="185"/>
      <c r="AC13" s="185">
        <v>4.8973275283677696E-5</v>
      </c>
      <c r="AD13" s="185">
        <v>0</v>
      </c>
      <c r="AE13" s="185">
        <v>0</v>
      </c>
      <c r="AF13" s="282">
        <f t="shared" si="1"/>
        <v>0.99999999999999989</v>
      </c>
      <c r="AG13" s="626">
        <v>81677.2</v>
      </c>
      <c r="AH13" s="623"/>
    </row>
    <row r="14" spans="1:34" ht="16" thickBot="1" x14ac:dyDescent="0.25">
      <c r="A14" s="180">
        <v>1865</v>
      </c>
      <c r="B14" s="617">
        <v>24000</v>
      </c>
      <c r="C14" s="617">
        <v>12000</v>
      </c>
      <c r="D14" s="617"/>
      <c r="E14" s="617">
        <v>72600</v>
      </c>
      <c r="F14" s="617">
        <v>12000</v>
      </c>
      <c r="G14" s="617"/>
      <c r="H14" s="617">
        <v>100</v>
      </c>
      <c r="I14" s="617"/>
      <c r="J14" s="190">
        <f t="shared" si="2"/>
        <v>120700</v>
      </c>
      <c r="L14" s="596"/>
      <c r="M14" s="185">
        <f>M13/$U$13</f>
        <v>0.4285976760165055</v>
      </c>
      <c r="N14" s="185">
        <f t="shared" ref="N14:U14" si="4">N13/$U$13</f>
        <v>0.2218531130066394</v>
      </c>
      <c r="O14" s="185">
        <f t="shared" si="4"/>
        <v>0</v>
      </c>
      <c r="P14" s="185">
        <f t="shared" si="4"/>
        <v>0.22021281038010529</v>
      </c>
      <c r="Q14" s="185">
        <f t="shared" si="4"/>
        <v>6.0335880528571473E-2</v>
      </c>
      <c r="R14" s="185">
        <f t="shared" si="4"/>
        <v>1.013563529934289E-3</v>
      </c>
      <c r="S14" s="185">
        <f t="shared" si="4"/>
        <v>0</v>
      </c>
      <c r="T14" s="185">
        <f t="shared" si="4"/>
        <v>6.7986956538243992E-2</v>
      </c>
      <c r="U14" s="185">
        <f t="shared" si="4"/>
        <v>1</v>
      </c>
      <c r="W14" s="596">
        <v>1865</v>
      </c>
      <c r="X14" s="185">
        <v>0.19884009942004971</v>
      </c>
      <c r="Y14" s="185">
        <v>9.9420049710024855E-2</v>
      </c>
      <c r="Z14" s="185"/>
      <c r="AA14" s="185">
        <v>0.60149130074565038</v>
      </c>
      <c r="AB14" s="185">
        <v>9.9420049710024855E-2</v>
      </c>
      <c r="AC14" s="185">
        <v>8.2850041425020708E-4</v>
      </c>
      <c r="AD14" s="185">
        <v>0</v>
      </c>
      <c r="AE14" s="185">
        <v>0</v>
      </c>
      <c r="AF14" s="282">
        <f t="shared" si="1"/>
        <v>1</v>
      </c>
      <c r="AG14" s="626">
        <v>120700</v>
      </c>
      <c r="AH14" s="623"/>
    </row>
    <row r="15" spans="1:34" ht="16" thickBot="1" x14ac:dyDescent="0.25">
      <c r="A15" s="180">
        <v>1866</v>
      </c>
      <c r="B15" s="617">
        <v>24000</v>
      </c>
      <c r="C15" s="617">
        <v>12000</v>
      </c>
      <c r="D15" s="617"/>
      <c r="E15" s="617">
        <v>55865.86</v>
      </c>
      <c r="F15" s="617">
        <v>8000</v>
      </c>
      <c r="G15" s="617">
        <v>80</v>
      </c>
      <c r="H15" s="617">
        <v>100</v>
      </c>
      <c r="I15" s="617">
        <v>20000</v>
      </c>
      <c r="J15" s="190">
        <f t="shared" si="2"/>
        <v>120045.86</v>
      </c>
      <c r="L15" s="596"/>
      <c r="M15" s="5"/>
      <c r="N15" s="5"/>
      <c r="O15" s="5"/>
      <c r="P15" s="5"/>
      <c r="Q15" s="5"/>
      <c r="R15" s="5"/>
      <c r="S15" s="5"/>
      <c r="T15" s="5"/>
      <c r="U15" s="112"/>
      <c r="W15" s="596">
        <v>1866</v>
      </c>
      <c r="X15" s="185">
        <v>0.19992359586577996</v>
      </c>
      <c r="Y15" s="185">
        <v>9.9961797932889979E-2</v>
      </c>
      <c r="Z15" s="185"/>
      <c r="AA15" s="185">
        <v>0.46537098405559341</v>
      </c>
      <c r="AB15" s="185">
        <v>6.6641198621926648E-2</v>
      </c>
      <c r="AC15" s="185">
        <v>8.3301498277408312E-4</v>
      </c>
      <c r="AD15" s="185">
        <v>0.16660299655481664</v>
      </c>
      <c r="AE15" s="185">
        <v>6.6641198621926652E-4</v>
      </c>
      <c r="AF15" s="282">
        <f t="shared" si="1"/>
        <v>1</v>
      </c>
      <c r="AG15" s="626">
        <v>120045.86</v>
      </c>
      <c r="AH15" s="623"/>
    </row>
    <row r="16" spans="1:34" ht="16" thickBot="1" x14ac:dyDescent="0.25">
      <c r="A16" s="180">
        <v>1867</v>
      </c>
      <c r="B16" s="617">
        <v>24000</v>
      </c>
      <c r="C16" s="617">
        <v>12000</v>
      </c>
      <c r="D16" s="617"/>
      <c r="E16" s="617">
        <v>56207</v>
      </c>
      <c r="F16" s="617">
        <v>8000</v>
      </c>
      <c r="G16" s="617"/>
      <c r="H16" s="617">
        <v>100</v>
      </c>
      <c r="I16" s="617">
        <v>20000</v>
      </c>
      <c r="J16" s="190">
        <f t="shared" si="2"/>
        <v>120307</v>
      </c>
      <c r="L16" s="596">
        <v>1860</v>
      </c>
      <c r="M16" s="5">
        <v>25875</v>
      </c>
      <c r="N16" s="5">
        <v>20250</v>
      </c>
      <c r="O16" s="5"/>
      <c r="P16" s="5">
        <v>23205.599999999999</v>
      </c>
      <c r="Q16" s="5"/>
      <c r="R16" s="5">
        <v>5.8</v>
      </c>
      <c r="S16" s="5"/>
      <c r="T16" s="5">
        <v>1363.5</v>
      </c>
      <c r="U16" s="112">
        <f>SUM(M16:T16)</f>
        <v>70699.900000000009</v>
      </c>
      <c r="W16" s="596">
        <v>1867</v>
      </c>
      <c r="X16" s="185">
        <v>0.19948963900687408</v>
      </c>
      <c r="Y16" s="185">
        <v>9.9744819503437041E-2</v>
      </c>
      <c r="Z16" s="185"/>
      <c r="AA16" s="185">
        <v>0.46719642248580712</v>
      </c>
      <c r="AB16" s="185">
        <v>6.6496546335624698E-2</v>
      </c>
      <c r="AC16" s="185">
        <v>8.3120682919530869E-4</v>
      </c>
      <c r="AD16" s="185">
        <v>0.16624136583906174</v>
      </c>
      <c r="AE16" s="185">
        <v>0</v>
      </c>
      <c r="AF16" s="282">
        <f t="shared" si="1"/>
        <v>1</v>
      </c>
      <c r="AG16" s="626">
        <v>120307</v>
      </c>
      <c r="AH16" s="623"/>
    </row>
    <row r="17" spans="1:34" ht="16" thickBot="1" x14ac:dyDescent="0.25">
      <c r="A17" s="180">
        <v>1868</v>
      </c>
      <c r="B17" s="617">
        <v>24000</v>
      </c>
      <c r="C17" s="617">
        <v>12000</v>
      </c>
      <c r="D17" s="617"/>
      <c r="E17" s="617">
        <v>56207</v>
      </c>
      <c r="F17" s="617">
        <v>8000</v>
      </c>
      <c r="G17" s="617">
        <v>100</v>
      </c>
      <c r="H17" s="617">
        <v>5</v>
      </c>
      <c r="I17" s="617">
        <v>100</v>
      </c>
      <c r="J17" s="190">
        <f t="shared" si="2"/>
        <v>100412</v>
      </c>
      <c r="L17" s="596"/>
      <c r="M17" s="185">
        <f>M16/$U$16</f>
        <v>0.36598354453118032</v>
      </c>
      <c r="N17" s="185">
        <f t="shared" ref="N17:U17" si="5">N16/$U$16</f>
        <v>0.28642190441570636</v>
      </c>
      <c r="O17" s="185">
        <f t="shared" si="5"/>
        <v>0</v>
      </c>
      <c r="P17" s="185">
        <f t="shared" si="5"/>
        <v>0.328226772597981</v>
      </c>
      <c r="Q17" s="185">
        <f t="shared" si="5"/>
        <v>0</v>
      </c>
      <c r="R17" s="185">
        <f t="shared" si="5"/>
        <v>8.203689114128873E-5</v>
      </c>
      <c r="S17" s="185">
        <f t="shared" si="5"/>
        <v>0</v>
      </c>
      <c r="T17" s="185">
        <f t="shared" si="5"/>
        <v>1.9285741563990894E-2</v>
      </c>
      <c r="U17" s="185">
        <f t="shared" si="5"/>
        <v>1</v>
      </c>
      <c r="W17" s="596">
        <v>1868</v>
      </c>
      <c r="X17" s="185">
        <v>0.23901525714058081</v>
      </c>
      <c r="Y17" s="185">
        <v>0.1195076285702904</v>
      </c>
      <c r="Z17" s="185"/>
      <c r="AA17" s="185">
        <v>0.55976377325419269</v>
      </c>
      <c r="AB17" s="185">
        <v>7.9671752380193597E-2</v>
      </c>
      <c r="AC17" s="185">
        <v>4.9794845237621002E-5</v>
      </c>
      <c r="AD17" s="185">
        <v>9.9589690475241992E-4</v>
      </c>
      <c r="AE17" s="185">
        <v>9.9589690475241992E-4</v>
      </c>
      <c r="AF17" s="282">
        <f t="shared" si="1"/>
        <v>1</v>
      </c>
      <c r="AG17" s="626">
        <v>100412</v>
      </c>
      <c r="AH17" s="623"/>
    </row>
    <row r="18" spans="1:34" ht="16" thickBot="1" x14ac:dyDescent="0.25">
      <c r="A18" s="180">
        <v>1869</v>
      </c>
      <c r="B18" s="617">
        <v>24000</v>
      </c>
      <c r="C18" s="617">
        <v>10000</v>
      </c>
      <c r="D18" s="617"/>
      <c r="E18" s="617">
        <v>31461.25</v>
      </c>
      <c r="F18" s="617">
        <v>7633</v>
      </c>
      <c r="G18" s="617">
        <v>2891</v>
      </c>
      <c r="H18" s="617">
        <v>37</v>
      </c>
      <c r="I18" s="617"/>
      <c r="J18" s="190">
        <f t="shared" si="2"/>
        <v>76022.25</v>
      </c>
      <c r="L18" s="596"/>
      <c r="M18" s="5"/>
      <c r="N18" s="5"/>
      <c r="O18" s="5"/>
      <c r="P18" s="5"/>
      <c r="Q18" s="5"/>
      <c r="R18" s="5"/>
      <c r="S18" s="5"/>
      <c r="T18" s="5"/>
      <c r="U18" s="112"/>
      <c r="W18" s="596">
        <v>1869</v>
      </c>
      <c r="X18" s="185">
        <v>0.3156970492191431</v>
      </c>
      <c r="Y18" s="185">
        <v>0.13154043717464295</v>
      </c>
      <c r="Z18" s="185"/>
      <c r="AA18" s="185">
        <v>0.41384265790607355</v>
      </c>
      <c r="AB18" s="185">
        <v>0.10040481569540496</v>
      </c>
      <c r="AC18" s="185">
        <v>4.866996175461789E-4</v>
      </c>
      <c r="AD18" s="185">
        <v>0</v>
      </c>
      <c r="AE18" s="185">
        <v>3.8028340387189274E-2</v>
      </c>
      <c r="AF18" s="282">
        <f t="shared" si="1"/>
        <v>1</v>
      </c>
      <c r="AG18" s="626">
        <v>76022.25</v>
      </c>
      <c r="AH18" s="623"/>
    </row>
    <row r="19" spans="1:34" ht="16" thickBot="1" x14ac:dyDescent="0.25">
      <c r="A19" s="180">
        <v>1870</v>
      </c>
      <c r="B19" s="617">
        <v>26000</v>
      </c>
      <c r="C19" s="617">
        <v>10000</v>
      </c>
      <c r="D19" s="617"/>
      <c r="E19" s="617">
        <v>44201</v>
      </c>
      <c r="F19" s="617"/>
      <c r="G19" s="617"/>
      <c r="H19" s="617">
        <v>7500</v>
      </c>
      <c r="I19" s="617"/>
      <c r="J19" s="190">
        <f t="shared" si="2"/>
        <v>87701</v>
      </c>
      <c r="L19" s="596">
        <v>1862</v>
      </c>
      <c r="M19" s="5">
        <v>25875.7</v>
      </c>
      <c r="N19" s="5">
        <v>20250</v>
      </c>
      <c r="O19" s="5"/>
      <c r="P19" s="5">
        <v>11602.85</v>
      </c>
      <c r="Q19" s="5"/>
      <c r="R19" s="5"/>
      <c r="S19" s="5"/>
      <c r="T19" s="5"/>
      <c r="U19" s="112">
        <f>SUM(M19:T19)</f>
        <v>57728.549999999996</v>
      </c>
      <c r="W19" s="596">
        <v>1870</v>
      </c>
      <c r="X19" s="185">
        <v>0.29646184194022873</v>
      </c>
      <c r="Y19" s="185">
        <v>0.11402378536162644</v>
      </c>
      <c r="Z19" s="185"/>
      <c r="AA19" s="185">
        <v>0.50399653367692498</v>
      </c>
      <c r="AB19" s="185"/>
      <c r="AC19" s="185">
        <v>8.551783902121983E-2</v>
      </c>
      <c r="AD19" s="185">
        <v>0</v>
      </c>
      <c r="AE19" s="185">
        <v>0</v>
      </c>
      <c r="AF19" s="282">
        <f t="shared" si="1"/>
        <v>0.99999999999999989</v>
      </c>
      <c r="AG19" s="626">
        <v>87701</v>
      </c>
      <c r="AH19" s="623"/>
    </row>
    <row r="20" spans="1:34" ht="16" thickBot="1" x14ac:dyDescent="0.25">
      <c r="A20" s="180">
        <v>1871</v>
      </c>
      <c r="B20" s="617">
        <v>26137</v>
      </c>
      <c r="C20" s="617">
        <v>10000</v>
      </c>
      <c r="D20" s="617">
        <v>2000</v>
      </c>
      <c r="E20" s="617">
        <v>42001</v>
      </c>
      <c r="F20" s="617"/>
      <c r="G20" s="617"/>
      <c r="H20" s="617"/>
      <c r="I20" s="617"/>
      <c r="J20" s="190">
        <f t="shared" si="2"/>
        <v>80138</v>
      </c>
      <c r="L20" s="596"/>
      <c r="M20" s="185">
        <f>M19/$U$19</f>
        <v>0.44823055489874597</v>
      </c>
      <c r="N20" s="185">
        <f t="shared" ref="N20:U20" si="6">N19/$U$19</f>
        <v>0.35077964023000752</v>
      </c>
      <c r="O20" s="185">
        <f t="shared" si="6"/>
        <v>0</v>
      </c>
      <c r="P20" s="185">
        <f t="shared" si="6"/>
        <v>0.20098980487124657</v>
      </c>
      <c r="Q20" s="185">
        <f t="shared" si="6"/>
        <v>0</v>
      </c>
      <c r="R20" s="185">
        <f t="shared" si="6"/>
        <v>0</v>
      </c>
      <c r="S20" s="185">
        <f t="shared" si="6"/>
        <v>0</v>
      </c>
      <c r="T20" s="185">
        <f t="shared" si="6"/>
        <v>0</v>
      </c>
      <c r="U20" s="185">
        <f t="shared" si="6"/>
        <v>1</v>
      </c>
      <c r="W20" s="596">
        <v>1871</v>
      </c>
      <c r="X20" s="185">
        <v>0.32614989143727069</v>
      </c>
      <c r="Y20" s="185">
        <v>0.12478474631261074</v>
      </c>
      <c r="Z20" s="185">
        <v>2.4956949262522149E-2</v>
      </c>
      <c r="AA20" s="185">
        <v>0.52410841298759636</v>
      </c>
      <c r="AB20" s="185"/>
      <c r="AC20" s="185">
        <v>0</v>
      </c>
      <c r="AD20" s="185">
        <v>0</v>
      </c>
      <c r="AE20" s="185">
        <v>0</v>
      </c>
      <c r="AF20" s="282">
        <f t="shared" si="1"/>
        <v>0.99999999999999989</v>
      </c>
      <c r="AG20" s="626">
        <v>80138</v>
      </c>
      <c r="AH20" s="623"/>
    </row>
    <row r="21" spans="1:34" ht="16" thickBot="1" x14ac:dyDescent="0.25">
      <c r="A21" s="180">
        <v>1872</v>
      </c>
      <c r="B21" s="617">
        <v>26590</v>
      </c>
      <c r="C21" s="617">
        <v>12000</v>
      </c>
      <c r="D21" s="617">
        <v>5000</v>
      </c>
      <c r="E21" s="617">
        <v>57288</v>
      </c>
      <c r="F21" s="617">
        <v>2000</v>
      </c>
      <c r="G21" s="617">
        <v>100</v>
      </c>
      <c r="H21" s="617"/>
      <c r="I21" s="617"/>
      <c r="J21" s="190">
        <f t="shared" si="2"/>
        <v>102978</v>
      </c>
      <c r="L21" s="596"/>
      <c r="M21" s="5"/>
      <c r="N21" s="5"/>
      <c r="O21" s="5"/>
      <c r="P21" s="5"/>
      <c r="Q21" s="5"/>
      <c r="R21" s="5"/>
      <c r="S21" s="5"/>
      <c r="T21" s="5"/>
      <c r="U21" s="112"/>
      <c r="W21" s="596">
        <v>1872</v>
      </c>
      <c r="X21" s="185">
        <v>0.25821049156130438</v>
      </c>
      <c r="Y21" s="185">
        <v>0.11652974421721145</v>
      </c>
      <c r="Z21" s="185">
        <v>4.8554060090504766E-2</v>
      </c>
      <c r="AA21" s="185">
        <v>0.55631299889296748</v>
      </c>
      <c r="AB21" s="185">
        <v>1.9421624036201908E-2</v>
      </c>
      <c r="AC21" s="185">
        <v>0</v>
      </c>
      <c r="AD21" s="185">
        <v>0</v>
      </c>
      <c r="AE21" s="185">
        <v>9.7108120181009538E-4</v>
      </c>
      <c r="AF21" s="282">
        <f t="shared" si="1"/>
        <v>1</v>
      </c>
      <c r="AG21" s="626">
        <v>102978</v>
      </c>
      <c r="AH21" s="623"/>
    </row>
    <row r="22" spans="1:34" ht="16" thickBot="1" x14ac:dyDescent="0.25">
      <c r="A22" s="180">
        <v>1873</v>
      </c>
      <c r="B22" s="617">
        <v>23165</v>
      </c>
      <c r="C22" s="617"/>
      <c r="D22" s="617">
        <v>7101.35</v>
      </c>
      <c r="E22" s="617"/>
      <c r="F22" s="617"/>
      <c r="G22" s="617">
        <v>732.3</v>
      </c>
      <c r="H22" s="617">
        <v>35.200000000000003</v>
      </c>
      <c r="I22" s="617"/>
      <c r="J22" s="190">
        <f t="shared" si="2"/>
        <v>31033.85</v>
      </c>
      <c r="L22" s="596">
        <v>1863</v>
      </c>
      <c r="M22" s="5">
        <v>34673.199999999997</v>
      </c>
      <c r="N22" s="5">
        <v>15000</v>
      </c>
      <c r="O22" s="5"/>
      <c r="P22" s="5">
        <v>32000</v>
      </c>
      <c r="Q22" s="5"/>
      <c r="R22" s="5"/>
      <c r="S22" s="5"/>
      <c r="T22" s="5"/>
      <c r="U22" s="112">
        <f>SUM(M22:T22)</f>
        <v>81673.2</v>
      </c>
      <c r="W22" s="596">
        <v>1873</v>
      </c>
      <c r="X22" s="185">
        <v>0.74644299692110394</v>
      </c>
      <c r="Y22" s="185"/>
      <c r="Z22" s="185">
        <v>0.22882594328451034</v>
      </c>
      <c r="AA22" s="185">
        <v>0</v>
      </c>
      <c r="AB22" s="185"/>
      <c r="AC22" s="185">
        <v>1.1342453482246001E-3</v>
      </c>
      <c r="AD22" s="185">
        <v>0</v>
      </c>
      <c r="AE22" s="185">
        <v>2.3596814446161206E-2</v>
      </c>
      <c r="AF22" s="282">
        <f t="shared" si="1"/>
        <v>1</v>
      </c>
      <c r="AG22" s="626">
        <v>31033.85</v>
      </c>
      <c r="AH22" s="623"/>
    </row>
    <row r="23" spans="1:34" ht="16" thickBot="1" x14ac:dyDescent="0.25">
      <c r="A23" s="180">
        <v>1874</v>
      </c>
      <c r="B23" s="617">
        <v>28922</v>
      </c>
      <c r="C23" s="617"/>
      <c r="D23" s="617">
        <v>5807.25</v>
      </c>
      <c r="E23" s="617">
        <v>24000</v>
      </c>
      <c r="F23" s="617"/>
      <c r="G23" s="617">
        <v>1038.72</v>
      </c>
      <c r="H23" s="617">
        <v>12</v>
      </c>
      <c r="I23" s="617"/>
      <c r="J23" s="190">
        <f t="shared" si="2"/>
        <v>59779.97</v>
      </c>
      <c r="L23" s="596"/>
      <c r="M23" s="185">
        <f>M22/$U$22</f>
        <v>0.42453583305172321</v>
      </c>
      <c r="N23" s="185">
        <f t="shared" ref="N23:U23" si="7">N22/$U$22</f>
        <v>0.18365877668562025</v>
      </c>
      <c r="O23" s="185">
        <f t="shared" si="7"/>
        <v>0</v>
      </c>
      <c r="P23" s="185">
        <f t="shared" si="7"/>
        <v>0.39180539026265654</v>
      </c>
      <c r="Q23" s="185">
        <f t="shared" si="7"/>
        <v>0</v>
      </c>
      <c r="R23" s="185">
        <f t="shared" si="7"/>
        <v>0</v>
      </c>
      <c r="S23" s="185">
        <f t="shared" si="7"/>
        <v>0</v>
      </c>
      <c r="T23" s="185">
        <f t="shared" si="7"/>
        <v>0</v>
      </c>
      <c r="U23" s="185">
        <f t="shared" si="7"/>
        <v>1</v>
      </c>
      <c r="W23" s="596">
        <v>1874</v>
      </c>
      <c r="X23" s="185">
        <v>0.48380753620317973</v>
      </c>
      <c r="Y23" s="185"/>
      <c r="Z23" s="185">
        <v>9.7143742293614402E-2</v>
      </c>
      <c r="AA23" s="185">
        <v>0.40147226571040434</v>
      </c>
      <c r="AB23" s="185"/>
      <c r="AC23" s="185">
        <v>2.0073613285520218E-4</v>
      </c>
      <c r="AD23" s="185">
        <v>0</v>
      </c>
      <c r="AE23" s="185">
        <v>1.73757196599463E-2</v>
      </c>
      <c r="AF23" s="282">
        <f t="shared" si="1"/>
        <v>1</v>
      </c>
      <c r="AG23" s="626">
        <v>59779.97</v>
      </c>
      <c r="AH23" s="623"/>
    </row>
    <row r="24" spans="1:34" ht="16" thickBot="1" x14ac:dyDescent="0.25">
      <c r="A24" s="180">
        <v>1875</v>
      </c>
      <c r="B24" s="617">
        <v>28922</v>
      </c>
      <c r="C24" s="617"/>
      <c r="D24" s="617">
        <v>4561</v>
      </c>
      <c r="E24" s="617"/>
      <c r="F24" s="617"/>
      <c r="G24" s="617"/>
      <c r="H24" s="617">
        <v>132.80000000000001</v>
      </c>
      <c r="I24" s="617"/>
      <c r="J24" s="190">
        <f t="shared" si="2"/>
        <v>33615.800000000003</v>
      </c>
      <c r="L24" s="596"/>
      <c r="M24" s="5"/>
      <c r="N24" s="5"/>
      <c r="O24" s="5"/>
      <c r="P24" s="5"/>
      <c r="Q24" s="5"/>
      <c r="R24" s="5"/>
      <c r="S24" s="5"/>
      <c r="T24" s="5"/>
      <c r="U24" s="598"/>
      <c r="W24" s="596">
        <v>1875</v>
      </c>
      <c r="X24" s="185">
        <v>0.8603692311353589</v>
      </c>
      <c r="Y24" s="185"/>
      <c r="Z24" s="185">
        <v>0.1356802455987958</v>
      </c>
      <c r="AA24" s="185">
        <v>0</v>
      </c>
      <c r="AB24" s="185"/>
      <c r="AC24" s="185">
        <v>3.9505232658452278E-3</v>
      </c>
      <c r="AD24" s="185">
        <v>0</v>
      </c>
      <c r="AE24" s="185">
        <v>0</v>
      </c>
      <c r="AF24" s="282">
        <f t="shared" si="1"/>
        <v>0.99999999999999989</v>
      </c>
      <c r="AG24" s="626">
        <v>33615.800000000003</v>
      </c>
      <c r="AH24" s="623"/>
    </row>
    <row r="25" spans="1:34" ht="16" thickBot="1" x14ac:dyDescent="0.25">
      <c r="A25" s="180">
        <v>1876</v>
      </c>
      <c r="B25" s="617">
        <v>28922</v>
      </c>
      <c r="C25" s="617">
        <v>11303.8</v>
      </c>
      <c r="D25" s="617">
        <v>4248</v>
      </c>
      <c r="E25" s="617"/>
      <c r="F25" s="617">
        <v>2000</v>
      </c>
      <c r="G25" s="617"/>
      <c r="H25" s="617"/>
      <c r="I25" s="617"/>
      <c r="J25" s="190">
        <f t="shared" si="2"/>
        <v>46473.8</v>
      </c>
      <c r="L25" s="596">
        <v>1864</v>
      </c>
      <c r="M25" s="5">
        <v>34673.199999999997</v>
      </c>
      <c r="N25" s="5">
        <v>15000</v>
      </c>
      <c r="O25" s="5"/>
      <c r="P25" s="5">
        <v>32000</v>
      </c>
      <c r="Q25" s="5"/>
      <c r="R25" s="5">
        <v>4</v>
      </c>
      <c r="S25" s="5"/>
      <c r="T25" s="5"/>
      <c r="U25" s="598">
        <f>SUM(M25:T25)</f>
        <v>81677.2</v>
      </c>
      <c r="W25" s="596">
        <v>1876</v>
      </c>
      <c r="X25" s="185">
        <v>0.62232914028979769</v>
      </c>
      <c r="Y25" s="185">
        <v>0.24322951856745087</v>
      </c>
      <c r="Z25" s="185">
        <v>9.1406340776953893E-2</v>
      </c>
      <c r="AA25" s="185">
        <v>0</v>
      </c>
      <c r="AB25" s="185">
        <v>4.30350003657975E-2</v>
      </c>
      <c r="AC25" s="185">
        <v>0</v>
      </c>
      <c r="AD25" s="185">
        <v>0</v>
      </c>
      <c r="AE25" s="185">
        <v>0</v>
      </c>
      <c r="AF25" s="282">
        <f t="shared" si="1"/>
        <v>1</v>
      </c>
      <c r="AG25" s="626">
        <v>46473.8</v>
      </c>
      <c r="AH25" s="623"/>
    </row>
    <row r="26" spans="1:34" ht="16" thickBot="1" x14ac:dyDescent="0.25">
      <c r="A26" s="180">
        <v>1877</v>
      </c>
      <c r="B26" s="617">
        <v>28922</v>
      </c>
      <c r="C26" s="617">
        <v>4854</v>
      </c>
      <c r="D26" s="617">
        <v>1814</v>
      </c>
      <c r="E26" s="617">
        <v>20917.5</v>
      </c>
      <c r="F26" s="617">
        <v>1182</v>
      </c>
      <c r="G26" s="617">
        <v>239.83</v>
      </c>
      <c r="H26" s="617">
        <v>62.1</v>
      </c>
      <c r="I26" s="617"/>
      <c r="J26" s="190">
        <f t="shared" si="2"/>
        <v>57991.43</v>
      </c>
      <c r="L26" s="596"/>
      <c r="M26" s="185">
        <f>M25/$U$25</f>
        <v>0.42451504214150337</v>
      </c>
      <c r="N26" s="185">
        <f t="shared" ref="N26:U26" si="8">N25/$U$25</f>
        <v>0.18364978231379137</v>
      </c>
      <c r="O26" s="185">
        <f t="shared" si="8"/>
        <v>0</v>
      </c>
      <c r="P26" s="185">
        <f t="shared" si="8"/>
        <v>0.39178620226942157</v>
      </c>
      <c r="Q26" s="185">
        <f t="shared" si="8"/>
        <v>0</v>
      </c>
      <c r="R26" s="185">
        <f t="shared" si="8"/>
        <v>4.8973275283677696E-5</v>
      </c>
      <c r="S26" s="185">
        <f t="shared" si="8"/>
        <v>0</v>
      </c>
      <c r="T26" s="185">
        <f t="shared" si="8"/>
        <v>0</v>
      </c>
      <c r="U26" s="599">
        <f t="shared" si="8"/>
        <v>1</v>
      </c>
      <c r="W26" s="596">
        <v>1877</v>
      </c>
      <c r="X26" s="185">
        <v>0.49872886390282151</v>
      </c>
      <c r="Y26" s="185">
        <v>8.3702022867861686E-2</v>
      </c>
      <c r="Z26" s="185">
        <v>3.1280484030140318E-2</v>
      </c>
      <c r="AA26" s="185">
        <v>0.36069984823619627</v>
      </c>
      <c r="AB26" s="185">
        <v>2.0382322008614031E-2</v>
      </c>
      <c r="AC26" s="185">
        <v>1.0708478821784529E-3</v>
      </c>
      <c r="AD26" s="185">
        <v>0</v>
      </c>
      <c r="AE26" s="185">
        <v>4.1356110721877358E-3</v>
      </c>
      <c r="AF26" s="282">
        <f t="shared" si="1"/>
        <v>1</v>
      </c>
      <c r="AG26" s="626">
        <v>57991.43</v>
      </c>
      <c r="AH26" s="623"/>
    </row>
    <row r="27" spans="1:34" ht="16" thickBot="1" x14ac:dyDescent="0.25">
      <c r="A27" s="180">
        <v>1878</v>
      </c>
      <c r="B27" s="617">
        <v>30000</v>
      </c>
      <c r="C27" s="617">
        <v>12000</v>
      </c>
      <c r="D27" s="617">
        <v>1728.17</v>
      </c>
      <c r="E27" s="617">
        <v>46921.599999999999</v>
      </c>
      <c r="F27" s="617"/>
      <c r="G27" s="617"/>
      <c r="H27" s="617"/>
      <c r="I27" s="617"/>
      <c r="J27" s="190">
        <f t="shared" si="2"/>
        <v>90649.76999999999</v>
      </c>
      <c r="L27" s="596"/>
      <c r="M27" s="5"/>
      <c r="N27" s="5"/>
      <c r="O27" s="5"/>
      <c r="P27" s="5"/>
      <c r="Q27" s="5"/>
      <c r="R27" s="5"/>
      <c r="S27" s="5"/>
      <c r="T27" s="5"/>
      <c r="U27" s="598"/>
      <c r="W27" s="596">
        <v>1878</v>
      </c>
      <c r="X27" s="185">
        <v>0.33094402776752774</v>
      </c>
      <c r="Y27" s="185">
        <v>0.1323776111070111</v>
      </c>
      <c r="Z27" s="185">
        <v>1.9064251348900281E-2</v>
      </c>
      <c r="AA27" s="185">
        <v>0.51761410977656097</v>
      </c>
      <c r="AB27" s="185"/>
      <c r="AC27" s="185">
        <v>0</v>
      </c>
      <c r="AD27" s="185">
        <v>0</v>
      </c>
      <c r="AE27" s="185">
        <v>0</v>
      </c>
      <c r="AF27" s="282">
        <f t="shared" si="1"/>
        <v>1</v>
      </c>
      <c r="AG27" s="626">
        <v>90649.76999999999</v>
      </c>
      <c r="AH27" s="623"/>
    </row>
    <row r="28" spans="1:34" ht="16" thickBot="1" x14ac:dyDescent="0.25">
      <c r="A28" s="180">
        <v>1879</v>
      </c>
      <c r="B28" s="617">
        <v>34086.400000000001</v>
      </c>
      <c r="C28" s="617">
        <v>14000</v>
      </c>
      <c r="D28" s="617">
        <v>24000</v>
      </c>
      <c r="E28" s="617">
        <v>66710</v>
      </c>
      <c r="F28" s="617">
        <v>2000</v>
      </c>
      <c r="G28" s="617">
        <v>2000</v>
      </c>
      <c r="H28" s="617"/>
      <c r="I28" s="617"/>
      <c r="J28" s="190">
        <f t="shared" si="2"/>
        <v>142796.4</v>
      </c>
      <c r="L28" s="596">
        <v>1865</v>
      </c>
      <c r="M28" s="5">
        <v>24000</v>
      </c>
      <c r="N28" s="5">
        <v>12000</v>
      </c>
      <c r="O28" s="5"/>
      <c r="P28" s="5">
        <v>72600</v>
      </c>
      <c r="Q28" s="5">
        <v>12000</v>
      </c>
      <c r="R28" s="5">
        <v>100</v>
      </c>
      <c r="S28" s="5"/>
      <c r="T28" s="5"/>
      <c r="U28" s="598">
        <f>SUM(M28:T28)</f>
        <v>120700</v>
      </c>
      <c r="W28" s="596">
        <v>1879</v>
      </c>
      <c r="X28" s="185">
        <v>0.2387062979178747</v>
      </c>
      <c r="Y28" s="185">
        <v>9.804168732545078E-2</v>
      </c>
      <c r="Z28" s="185">
        <v>0.16807146398648706</v>
      </c>
      <c r="AA28" s="185">
        <v>0.46716864010577297</v>
      </c>
      <c r="AB28" s="185">
        <v>1.4005955332207255E-2</v>
      </c>
      <c r="AC28" s="185">
        <v>0</v>
      </c>
      <c r="AD28" s="185">
        <v>0</v>
      </c>
      <c r="AE28" s="185">
        <v>1.4005955332207255E-2</v>
      </c>
      <c r="AF28" s="282">
        <f t="shared" si="1"/>
        <v>1</v>
      </c>
      <c r="AG28" s="626">
        <v>142796.4</v>
      </c>
      <c r="AH28" s="623"/>
    </row>
    <row r="29" spans="1:34" ht="16" thickBot="1" x14ac:dyDescent="0.25">
      <c r="A29" s="180">
        <v>1880</v>
      </c>
      <c r="B29" s="617">
        <v>34087</v>
      </c>
      <c r="C29" s="617">
        <v>14000</v>
      </c>
      <c r="D29" s="617">
        <v>24000</v>
      </c>
      <c r="E29" s="617">
        <v>67240</v>
      </c>
      <c r="F29" s="617">
        <v>2000</v>
      </c>
      <c r="G29" s="617">
        <v>2000</v>
      </c>
      <c r="H29" s="617"/>
      <c r="I29" s="617"/>
      <c r="J29" s="190">
        <f>SUM(B29:I29)</f>
        <v>143327</v>
      </c>
      <c r="L29" s="596"/>
      <c r="M29" s="185">
        <f>M28/$U$28</f>
        <v>0.19884009942004971</v>
      </c>
      <c r="N29" s="185">
        <f t="shared" ref="N29:U29" si="9">N28/$U$28</f>
        <v>9.9420049710024855E-2</v>
      </c>
      <c r="O29" s="185">
        <f t="shared" si="9"/>
        <v>0</v>
      </c>
      <c r="P29" s="185">
        <f t="shared" si="9"/>
        <v>0.60149130074565038</v>
      </c>
      <c r="Q29" s="185">
        <f t="shared" si="9"/>
        <v>9.9420049710024855E-2</v>
      </c>
      <c r="R29" s="185">
        <f t="shared" si="9"/>
        <v>8.2850041425020708E-4</v>
      </c>
      <c r="S29" s="185">
        <f t="shared" si="9"/>
        <v>0</v>
      </c>
      <c r="T29" s="185">
        <f t="shared" si="9"/>
        <v>0</v>
      </c>
      <c r="U29" s="185">
        <f t="shared" si="9"/>
        <v>1</v>
      </c>
      <c r="W29" s="596">
        <v>1880</v>
      </c>
      <c r="X29" s="185">
        <v>0.23782678769527027</v>
      </c>
      <c r="Y29" s="185">
        <v>9.7678734641763243E-2</v>
      </c>
      <c r="Z29" s="185">
        <v>0.16744925938587985</v>
      </c>
      <c r="AA29" s="185">
        <v>0.46913700837944</v>
      </c>
      <c r="AB29" s="185">
        <v>1.395410494882332E-2</v>
      </c>
      <c r="AC29" s="185">
        <v>0</v>
      </c>
      <c r="AD29" s="185">
        <v>0</v>
      </c>
      <c r="AE29" s="185">
        <v>1.395410494882332E-2</v>
      </c>
      <c r="AF29" s="282">
        <f t="shared" si="1"/>
        <v>1</v>
      </c>
      <c r="AG29" s="626">
        <v>143327</v>
      </c>
      <c r="AH29" s="623"/>
    </row>
    <row r="30" spans="1:34" ht="16" thickBot="1" x14ac:dyDescent="0.25">
      <c r="A30" s="180">
        <v>1881</v>
      </c>
      <c r="B30" s="618">
        <v>34057</v>
      </c>
      <c r="C30" s="618">
        <v>18000</v>
      </c>
      <c r="D30" s="618">
        <v>24200</v>
      </c>
      <c r="E30" s="618">
        <v>69428</v>
      </c>
      <c r="F30" s="618">
        <v>3500</v>
      </c>
      <c r="G30" s="618">
        <v>0</v>
      </c>
      <c r="H30" s="617">
        <v>0</v>
      </c>
      <c r="I30" s="617"/>
      <c r="J30" s="190">
        <f t="shared" si="2"/>
        <v>149185</v>
      </c>
      <c r="L30" s="596"/>
      <c r="M30" s="5"/>
      <c r="N30" s="5"/>
      <c r="O30" s="5"/>
      <c r="P30" s="5"/>
      <c r="Q30" s="5"/>
      <c r="R30" s="5"/>
      <c r="S30" s="5"/>
      <c r="T30" s="5"/>
      <c r="U30" s="598"/>
      <c r="W30" s="596">
        <v>1881</v>
      </c>
      <c r="X30" s="185">
        <v>0.23064015210463282</v>
      </c>
      <c r="Y30" s="185">
        <v>9.4727084503325593E-2</v>
      </c>
      <c r="Z30" s="185">
        <v>0.18945416900665119</v>
      </c>
      <c r="AA30" s="185">
        <v>0.45811371309872589</v>
      </c>
      <c r="AB30" s="185">
        <v>1.3532440643332228E-2</v>
      </c>
      <c r="AC30" s="185">
        <v>0</v>
      </c>
      <c r="AD30" s="185">
        <v>0</v>
      </c>
      <c r="AE30" s="185">
        <v>1.3532440643332228E-2</v>
      </c>
      <c r="AF30" s="282">
        <f t="shared" si="1"/>
        <v>1</v>
      </c>
      <c r="AG30" s="626">
        <v>147793</v>
      </c>
      <c r="AH30" s="623"/>
    </row>
    <row r="31" spans="1:34" ht="16" thickBot="1" x14ac:dyDescent="0.25">
      <c r="A31" s="180">
        <v>1882</v>
      </c>
      <c r="B31" s="617">
        <f>+[2]desagregado!AA2</f>
        <v>34057</v>
      </c>
      <c r="C31" s="617">
        <f>+[2]desagregado!AA3</f>
        <v>18000</v>
      </c>
      <c r="D31" s="617">
        <f>+[2]desagregado!AA5</f>
        <v>24200</v>
      </c>
      <c r="E31" s="617">
        <f>+[2]desagregado!AA8</f>
        <v>69428</v>
      </c>
      <c r="F31" s="617">
        <f>+[2]desagregado!AA10</f>
        <v>3500</v>
      </c>
      <c r="G31" s="617">
        <f>+[2]desagregado!AA11</f>
        <v>0</v>
      </c>
      <c r="H31" s="617">
        <f>+[2]desagregado!AA14</f>
        <v>0</v>
      </c>
      <c r="I31" s="617"/>
      <c r="J31" s="190">
        <f>SUM(B31:I31)</f>
        <v>149185</v>
      </c>
      <c r="L31" s="596">
        <v>1866</v>
      </c>
      <c r="M31" s="5">
        <v>24000</v>
      </c>
      <c r="N31" s="5">
        <v>12000</v>
      </c>
      <c r="O31" s="5"/>
      <c r="P31" s="5">
        <v>55865.86</v>
      </c>
      <c r="Q31" s="5">
        <v>8000</v>
      </c>
      <c r="R31" s="5">
        <v>100</v>
      </c>
      <c r="S31" s="5">
        <v>20000</v>
      </c>
      <c r="T31" s="5">
        <v>80</v>
      </c>
      <c r="U31" s="598">
        <f>SUM(M31:T31)</f>
        <v>120045.86</v>
      </c>
      <c r="W31" s="596">
        <v>1882</v>
      </c>
      <c r="X31" s="185">
        <v>0.21576913329954384</v>
      </c>
      <c r="Y31" s="185">
        <v>0.11403953370501774</v>
      </c>
      <c r="Z31" s="185">
        <v>0.15331981753674606</v>
      </c>
      <c r="AA31" s="185">
        <v>0.43986315255955399</v>
      </c>
      <c r="AB31" s="185">
        <v>2.217435377597567E-2</v>
      </c>
      <c r="AC31" s="185">
        <v>0</v>
      </c>
      <c r="AD31" s="185">
        <v>0</v>
      </c>
      <c r="AE31" s="185">
        <v>0</v>
      </c>
      <c r="AF31" s="282">
        <f t="shared" si="1"/>
        <v>0.94516599087683728</v>
      </c>
      <c r="AG31" s="626">
        <v>149185</v>
      </c>
      <c r="AH31" s="623"/>
    </row>
    <row r="32" spans="1:34" ht="16" thickBot="1" x14ac:dyDescent="0.25">
      <c r="A32" s="180">
        <v>1883</v>
      </c>
      <c r="B32" s="619">
        <v>34087</v>
      </c>
      <c r="C32" s="619">
        <v>23000</v>
      </c>
      <c r="D32" s="619">
        <v>24000</v>
      </c>
      <c r="E32" s="620">
        <v>69753</v>
      </c>
      <c r="F32" s="621">
        <v>5000</v>
      </c>
      <c r="G32" s="622">
        <v>2000</v>
      </c>
      <c r="H32" s="617">
        <v>0</v>
      </c>
      <c r="I32" s="617"/>
      <c r="J32" s="190">
        <f>SUM(B32:I32)</f>
        <v>157840</v>
      </c>
      <c r="L32" s="596"/>
      <c r="M32" s="185">
        <f>M31/$U$31</f>
        <v>0.19992359586577996</v>
      </c>
      <c r="N32" s="185">
        <f t="shared" ref="N32:U32" si="10">N31/$U$31</f>
        <v>9.9961797932889979E-2</v>
      </c>
      <c r="O32" s="185">
        <f t="shared" si="10"/>
        <v>0</v>
      </c>
      <c r="P32" s="185">
        <f t="shared" si="10"/>
        <v>0.46537098405559341</v>
      </c>
      <c r="Q32" s="185">
        <f t="shared" si="10"/>
        <v>6.6641198621926648E-2</v>
      </c>
      <c r="R32" s="185">
        <f t="shared" si="10"/>
        <v>8.3301498277408312E-4</v>
      </c>
      <c r="S32" s="185">
        <f t="shared" si="10"/>
        <v>0.16660299655481664</v>
      </c>
      <c r="T32" s="185">
        <f t="shared" si="10"/>
        <v>6.6641198621926652E-4</v>
      </c>
      <c r="U32" s="185">
        <f t="shared" si="10"/>
        <v>1</v>
      </c>
      <c r="W32" s="596">
        <v>1883</v>
      </c>
      <c r="X32" s="185">
        <v>0.17695187201863843</v>
      </c>
      <c r="Y32" s="185">
        <v>0.11939722053652958</v>
      </c>
      <c r="Z32" s="185">
        <v>0.12458840403811783</v>
      </c>
      <c r="AA32" s="185">
        <v>0.36210062278628469</v>
      </c>
      <c r="AB32" s="185">
        <v>2.5955917507941215E-2</v>
      </c>
      <c r="AC32" s="185">
        <v>0</v>
      </c>
      <c r="AD32" s="185">
        <v>0</v>
      </c>
      <c r="AE32" s="185">
        <v>1.0382367003176485E-2</v>
      </c>
      <c r="AF32" s="282">
        <f t="shared" si="1"/>
        <v>0.81937640389068833</v>
      </c>
      <c r="AG32" s="626">
        <v>157840</v>
      </c>
      <c r="AH32" s="623"/>
    </row>
    <row r="33" spans="1:34" ht="16" thickBot="1" x14ac:dyDescent="0.25">
      <c r="A33" s="180">
        <v>1885</v>
      </c>
      <c r="B33" s="617">
        <v>37760</v>
      </c>
      <c r="C33" s="617">
        <v>24000</v>
      </c>
      <c r="D33" s="617">
        <v>46782.95</v>
      </c>
      <c r="E33" s="617">
        <v>72371.350000000006</v>
      </c>
      <c r="F33" s="617">
        <v>6900</v>
      </c>
      <c r="G33" s="617">
        <v>4820</v>
      </c>
      <c r="H33" s="617"/>
      <c r="I33" s="617"/>
      <c r="J33" s="190">
        <f t="shared" si="2"/>
        <v>192634.3</v>
      </c>
      <c r="L33" s="596"/>
      <c r="M33" s="5"/>
      <c r="N33" s="5"/>
      <c r="O33" s="5"/>
      <c r="P33" s="5"/>
      <c r="Q33" s="5"/>
      <c r="R33" s="5"/>
      <c r="S33" s="5"/>
      <c r="T33" s="5"/>
      <c r="U33" s="598"/>
      <c r="W33" s="596">
        <v>1885</v>
      </c>
      <c r="X33" s="185">
        <v>0.19601908901997206</v>
      </c>
      <c r="Y33" s="185">
        <v>0.12458840403811783</v>
      </c>
      <c r="Z33" s="185">
        <v>0.24285887819562768</v>
      </c>
      <c r="AA33" s="185">
        <v>0.37569295810766834</v>
      </c>
      <c r="AB33" s="185">
        <v>3.5819166160958878E-2</v>
      </c>
      <c r="AC33" s="185">
        <v>0</v>
      </c>
      <c r="AD33" s="185">
        <v>0</v>
      </c>
      <c r="AE33" s="185">
        <v>2.5021504477655332E-2</v>
      </c>
      <c r="AF33" s="282">
        <f t="shared" si="1"/>
        <v>1.0000000000000002</v>
      </c>
      <c r="AG33" s="626">
        <v>192634.3</v>
      </c>
      <c r="AH33" s="623"/>
    </row>
    <row r="34" spans="1:34" ht="16" thickBot="1" x14ac:dyDescent="0.25">
      <c r="A34" s="180">
        <v>1886</v>
      </c>
      <c r="B34" s="617">
        <v>37760</v>
      </c>
      <c r="C34" s="617">
        <v>24000</v>
      </c>
      <c r="D34" s="617">
        <v>46782.95</v>
      </c>
      <c r="E34" s="617">
        <v>73616.3</v>
      </c>
      <c r="F34" s="617">
        <v>6900</v>
      </c>
      <c r="G34" s="617">
        <v>4820</v>
      </c>
      <c r="H34" s="617"/>
      <c r="I34" s="617"/>
      <c r="J34" s="190">
        <f t="shared" si="2"/>
        <v>193879.25</v>
      </c>
      <c r="L34" s="596">
        <v>1867</v>
      </c>
      <c r="M34" s="5">
        <v>24000</v>
      </c>
      <c r="N34" s="5">
        <v>12000</v>
      </c>
      <c r="O34" s="5"/>
      <c r="P34" s="5">
        <v>56207</v>
      </c>
      <c r="Q34" s="5">
        <v>8000</v>
      </c>
      <c r="R34" s="5">
        <v>100</v>
      </c>
      <c r="S34" s="5">
        <v>20000</v>
      </c>
      <c r="T34" s="5"/>
      <c r="U34" s="598">
        <f>SUM(M34:T34)</f>
        <v>120307</v>
      </c>
      <c r="W34" s="596">
        <v>1886</v>
      </c>
      <c r="X34" s="185">
        <v>0.19476039854703378</v>
      </c>
      <c r="Y34" s="185">
        <v>0.12378838890701301</v>
      </c>
      <c r="Z34" s="185">
        <v>0.24129941703405597</v>
      </c>
      <c r="AA34" s="185">
        <v>0.37970179892897254</v>
      </c>
      <c r="AB34" s="185">
        <v>3.558916181076624E-2</v>
      </c>
      <c r="AC34" s="185">
        <v>0</v>
      </c>
      <c r="AD34" s="185">
        <v>0</v>
      </c>
      <c r="AE34" s="185">
        <v>2.4860834772158443E-2</v>
      </c>
      <c r="AF34" s="282">
        <f t="shared" si="1"/>
        <v>1</v>
      </c>
      <c r="AG34" s="626">
        <v>193879.25</v>
      </c>
      <c r="AH34" s="623"/>
    </row>
    <row r="35" spans="1:34" ht="16" thickBot="1" x14ac:dyDescent="0.25">
      <c r="A35" s="249" t="s">
        <v>297</v>
      </c>
      <c r="B35" s="249">
        <f t="shared" ref="B35:J35" si="11">AVERAGE(B7:B34)</f>
        <v>29074.26214285714</v>
      </c>
      <c r="C35" s="249">
        <f t="shared" si="11"/>
        <v>14613.8488</v>
      </c>
      <c r="D35" s="249">
        <f t="shared" si="11"/>
        <v>16415.044666666665</v>
      </c>
      <c r="E35" s="249">
        <f t="shared" si="11"/>
        <v>46230.004400000005</v>
      </c>
      <c r="F35" s="249">
        <f t="shared" si="11"/>
        <v>5112.1137500000004</v>
      </c>
      <c r="G35" s="249">
        <f t="shared" si="11"/>
        <v>1610.4543749999998</v>
      </c>
      <c r="H35" s="249">
        <f t="shared" si="11"/>
        <v>509.20625000000001</v>
      </c>
      <c r="I35" s="249">
        <f t="shared" si="11"/>
        <v>13366.666666666666</v>
      </c>
      <c r="J35" s="249">
        <f t="shared" si="11"/>
        <v>97757.490357142859</v>
      </c>
      <c r="L35" s="596"/>
      <c r="M35" s="185">
        <f>M34/$U$34</f>
        <v>0.19948963900687408</v>
      </c>
      <c r="N35" s="185">
        <f t="shared" ref="N35:T35" si="12">N34/$U$34</f>
        <v>9.9744819503437041E-2</v>
      </c>
      <c r="O35" s="185">
        <f t="shared" si="12"/>
        <v>0</v>
      </c>
      <c r="P35" s="185">
        <f t="shared" si="12"/>
        <v>0.46719642248580712</v>
      </c>
      <c r="Q35" s="185">
        <f t="shared" si="12"/>
        <v>6.6496546335624698E-2</v>
      </c>
      <c r="R35" s="185">
        <f t="shared" si="12"/>
        <v>8.3120682919530869E-4</v>
      </c>
      <c r="S35" s="185">
        <f t="shared" si="12"/>
        <v>0.16624136583906174</v>
      </c>
      <c r="T35" s="185">
        <f t="shared" si="12"/>
        <v>0</v>
      </c>
      <c r="U35" s="599">
        <f>SUM(M35:T35)</f>
        <v>1</v>
      </c>
    </row>
    <row r="36" spans="1:34" x14ac:dyDescent="0.2">
      <c r="L36" s="596"/>
      <c r="M36" s="5"/>
      <c r="N36" s="5"/>
      <c r="O36" s="5"/>
      <c r="P36" s="5"/>
      <c r="Q36" s="5"/>
      <c r="R36" s="5"/>
      <c r="S36" s="5"/>
      <c r="T36" s="5"/>
      <c r="U36" s="598"/>
    </row>
    <row r="37" spans="1:34" x14ac:dyDescent="0.2">
      <c r="L37" s="596">
        <v>1868</v>
      </c>
      <c r="M37" s="5">
        <v>24000</v>
      </c>
      <c r="N37" s="5">
        <v>12000</v>
      </c>
      <c r="O37" s="5"/>
      <c r="P37" s="5">
        <v>56207</v>
      </c>
      <c r="Q37" s="5">
        <v>8000</v>
      </c>
      <c r="R37" s="5">
        <v>5</v>
      </c>
      <c r="S37" s="5">
        <v>100</v>
      </c>
      <c r="T37" s="5">
        <v>100</v>
      </c>
      <c r="U37" s="598">
        <f>SUM(M37:T37)</f>
        <v>100412</v>
      </c>
    </row>
    <row r="38" spans="1:34" ht="16" thickBot="1" x14ac:dyDescent="0.25">
      <c r="L38" s="596"/>
      <c r="M38" s="185">
        <f>M37/$U$37</f>
        <v>0.23901525714058081</v>
      </c>
      <c r="N38" s="185">
        <f t="shared" ref="N38:U38" si="13">N37/$U$37</f>
        <v>0.1195076285702904</v>
      </c>
      <c r="O38" s="185">
        <f t="shared" si="13"/>
        <v>0</v>
      </c>
      <c r="P38" s="185">
        <f t="shared" si="13"/>
        <v>0.55976377325419269</v>
      </c>
      <c r="Q38" s="185">
        <f t="shared" si="13"/>
        <v>7.9671752380193597E-2</v>
      </c>
      <c r="R38" s="185">
        <f t="shared" si="13"/>
        <v>4.9794845237621002E-5</v>
      </c>
      <c r="S38" s="185">
        <f t="shared" si="13"/>
        <v>9.9589690475241992E-4</v>
      </c>
      <c r="T38" s="185">
        <f t="shared" si="13"/>
        <v>9.9589690475241992E-4</v>
      </c>
      <c r="U38" s="185">
        <f t="shared" si="13"/>
        <v>1</v>
      </c>
    </row>
    <row r="39" spans="1:34" ht="16" thickBot="1" x14ac:dyDescent="0.25">
      <c r="B39" s="627">
        <f>AVERAGE(B7:B18)</f>
        <v>26717.078333333335</v>
      </c>
      <c r="C39" t="s">
        <v>542</v>
      </c>
      <c r="L39" s="596"/>
      <c r="M39" s="5"/>
      <c r="N39" s="5"/>
      <c r="O39" s="5"/>
      <c r="P39" s="5"/>
      <c r="Q39" s="5"/>
      <c r="R39" s="5"/>
      <c r="S39" s="5"/>
      <c r="T39" s="5"/>
      <c r="U39" s="598"/>
    </row>
    <row r="40" spans="1:34" x14ac:dyDescent="0.2">
      <c r="L40" s="596">
        <v>1869</v>
      </c>
      <c r="M40" s="5">
        <v>24000</v>
      </c>
      <c r="N40" s="5">
        <v>10000</v>
      </c>
      <c r="O40" s="5"/>
      <c r="P40" s="5">
        <v>31461.25</v>
      </c>
      <c r="Q40" s="5">
        <v>7633</v>
      </c>
      <c r="R40" s="5">
        <v>37</v>
      </c>
      <c r="S40" s="5"/>
      <c r="T40" s="5">
        <v>2891</v>
      </c>
      <c r="U40" s="598">
        <f>SUM(M40:T40)</f>
        <v>76022.25</v>
      </c>
    </row>
    <row r="41" spans="1:34" x14ac:dyDescent="0.2">
      <c r="L41" s="596"/>
      <c r="M41" s="185">
        <f>M40/$U$40</f>
        <v>0.3156970492191431</v>
      </c>
      <c r="N41" s="185">
        <f t="shared" ref="N41:U41" si="14">N40/$U$40</f>
        <v>0.13154043717464295</v>
      </c>
      <c r="O41" s="185">
        <f t="shared" si="14"/>
        <v>0</v>
      </c>
      <c r="P41" s="185">
        <f t="shared" si="14"/>
        <v>0.41384265790607355</v>
      </c>
      <c r="Q41" s="185">
        <f t="shared" si="14"/>
        <v>0.10040481569540496</v>
      </c>
      <c r="R41" s="185">
        <f t="shared" si="14"/>
        <v>4.866996175461789E-4</v>
      </c>
      <c r="S41" s="185">
        <f t="shared" si="14"/>
        <v>0</v>
      </c>
      <c r="T41" s="185">
        <f t="shared" si="14"/>
        <v>3.8028340387189274E-2</v>
      </c>
      <c r="U41" s="185">
        <f t="shared" si="14"/>
        <v>1</v>
      </c>
    </row>
    <row r="42" spans="1:34" x14ac:dyDescent="0.2">
      <c r="L42" s="596"/>
      <c r="M42" s="5"/>
      <c r="N42" s="5"/>
      <c r="O42" s="5"/>
      <c r="P42" s="5"/>
      <c r="Q42" s="5"/>
      <c r="R42" s="5"/>
      <c r="S42" s="5"/>
      <c r="T42" s="5"/>
      <c r="U42" s="598"/>
    </row>
    <row r="43" spans="1:34" x14ac:dyDescent="0.2">
      <c r="L43" s="596">
        <v>1870</v>
      </c>
      <c r="M43" s="5">
        <v>26000</v>
      </c>
      <c r="N43" s="5">
        <v>10000</v>
      </c>
      <c r="O43" s="5"/>
      <c r="P43" s="5">
        <v>44201</v>
      </c>
      <c r="Q43" s="5"/>
      <c r="R43" s="5">
        <v>7500</v>
      </c>
      <c r="S43" s="5"/>
      <c r="T43" s="5"/>
      <c r="U43" s="598">
        <f>SUM(M43:T43)</f>
        <v>87701</v>
      </c>
    </row>
    <row r="44" spans="1:34" x14ac:dyDescent="0.2">
      <c r="L44" s="596"/>
      <c r="M44" s="185">
        <f>M43/$U$43</f>
        <v>0.29646184194022873</v>
      </c>
      <c r="N44" s="185">
        <f t="shared" ref="N44:U44" si="15">N43/$U$43</f>
        <v>0.11402378536162644</v>
      </c>
      <c r="O44" s="185">
        <f t="shared" si="15"/>
        <v>0</v>
      </c>
      <c r="P44" s="185">
        <f t="shared" si="15"/>
        <v>0.50399653367692498</v>
      </c>
      <c r="Q44" s="185">
        <f t="shared" si="15"/>
        <v>0</v>
      </c>
      <c r="R44" s="185">
        <f t="shared" si="15"/>
        <v>8.551783902121983E-2</v>
      </c>
      <c r="S44" s="185">
        <f t="shared" si="15"/>
        <v>0</v>
      </c>
      <c r="T44" s="185">
        <f t="shared" si="15"/>
        <v>0</v>
      </c>
      <c r="U44" s="185">
        <f t="shared" si="15"/>
        <v>1</v>
      </c>
    </row>
    <row r="45" spans="1:34" x14ac:dyDescent="0.2">
      <c r="L45" s="596"/>
      <c r="M45" s="5"/>
      <c r="N45" s="5"/>
      <c r="O45" s="5"/>
      <c r="P45" s="5"/>
      <c r="Q45" s="5"/>
      <c r="R45" s="5"/>
      <c r="S45" s="5"/>
      <c r="T45" s="5"/>
      <c r="U45" s="598"/>
    </row>
    <row r="46" spans="1:34" x14ac:dyDescent="0.2">
      <c r="L46" s="596">
        <v>1871</v>
      </c>
      <c r="M46" s="5">
        <v>26137</v>
      </c>
      <c r="N46" s="5">
        <v>10000</v>
      </c>
      <c r="O46" s="5">
        <v>2000</v>
      </c>
      <c r="P46" s="5">
        <v>42001</v>
      </c>
      <c r="Q46" s="5"/>
      <c r="R46" s="5"/>
      <c r="S46" s="5"/>
      <c r="T46" s="5"/>
      <c r="U46" s="598">
        <f>SUM(M46:T46)</f>
        <v>80138</v>
      </c>
    </row>
    <row r="47" spans="1:34" x14ac:dyDescent="0.2">
      <c r="L47" s="596"/>
      <c r="M47" s="185">
        <f>M46/$U$46</f>
        <v>0.32614989143727069</v>
      </c>
      <c r="N47" s="185">
        <f t="shared" ref="N47:U47" si="16">N46/$U$46</f>
        <v>0.12478474631261074</v>
      </c>
      <c r="O47" s="185">
        <f t="shared" si="16"/>
        <v>2.4956949262522149E-2</v>
      </c>
      <c r="P47" s="185">
        <f t="shared" si="16"/>
        <v>0.52410841298759636</v>
      </c>
      <c r="Q47" s="185">
        <f t="shared" si="16"/>
        <v>0</v>
      </c>
      <c r="R47" s="185">
        <f t="shared" si="16"/>
        <v>0</v>
      </c>
      <c r="S47" s="185">
        <f t="shared" si="16"/>
        <v>0</v>
      </c>
      <c r="T47" s="185">
        <f t="shared" si="16"/>
        <v>0</v>
      </c>
      <c r="U47" s="185">
        <f t="shared" si="16"/>
        <v>1</v>
      </c>
    </row>
    <row r="48" spans="1:34" x14ac:dyDescent="0.2">
      <c r="L48" s="596"/>
      <c r="M48" s="5"/>
      <c r="N48" s="5"/>
      <c r="O48" s="5"/>
      <c r="P48" s="5"/>
      <c r="Q48" s="5"/>
      <c r="R48" s="5"/>
      <c r="S48" s="5"/>
      <c r="T48" s="5"/>
      <c r="U48" s="598"/>
    </row>
    <row r="49" spans="12:21" x14ac:dyDescent="0.2">
      <c r="L49" s="596">
        <v>1872</v>
      </c>
      <c r="M49" s="5">
        <v>26590</v>
      </c>
      <c r="N49" s="5">
        <v>12000</v>
      </c>
      <c r="O49" s="5">
        <v>5000</v>
      </c>
      <c r="P49" s="5">
        <v>57288</v>
      </c>
      <c r="Q49" s="5">
        <v>2000</v>
      </c>
      <c r="R49" s="5"/>
      <c r="S49" s="5"/>
      <c r="T49" s="5">
        <v>100</v>
      </c>
      <c r="U49" s="598">
        <f>SUM(M49:T49)</f>
        <v>102978</v>
      </c>
    </row>
    <row r="50" spans="12:21" x14ac:dyDescent="0.2">
      <c r="L50" s="596"/>
      <c r="M50" s="185">
        <f>M49/$U$49</f>
        <v>0.25821049156130438</v>
      </c>
      <c r="N50" s="185">
        <f t="shared" ref="N50:U50" si="17">N49/$U$49</f>
        <v>0.11652974421721145</v>
      </c>
      <c r="O50" s="185">
        <f t="shared" si="17"/>
        <v>4.8554060090504766E-2</v>
      </c>
      <c r="P50" s="185">
        <f t="shared" si="17"/>
        <v>0.55631299889296748</v>
      </c>
      <c r="Q50" s="185">
        <f t="shared" si="17"/>
        <v>1.9421624036201908E-2</v>
      </c>
      <c r="R50" s="185">
        <f t="shared" si="17"/>
        <v>0</v>
      </c>
      <c r="S50" s="185">
        <f t="shared" si="17"/>
        <v>0</v>
      </c>
      <c r="T50" s="185">
        <f t="shared" si="17"/>
        <v>9.7108120181009538E-4</v>
      </c>
      <c r="U50" s="185">
        <f t="shared" si="17"/>
        <v>1</v>
      </c>
    </row>
    <row r="51" spans="12:21" x14ac:dyDescent="0.2">
      <c r="L51" s="596"/>
      <c r="M51" s="5"/>
      <c r="N51" s="5"/>
      <c r="O51" s="5"/>
      <c r="P51" s="5"/>
      <c r="Q51" s="5"/>
      <c r="R51" s="5"/>
      <c r="S51" s="5"/>
      <c r="T51" s="5"/>
      <c r="U51" s="598"/>
    </row>
    <row r="52" spans="12:21" x14ac:dyDescent="0.2">
      <c r="L52" s="596">
        <v>1873</v>
      </c>
      <c r="M52" s="5">
        <v>23165</v>
      </c>
      <c r="N52" s="5"/>
      <c r="O52" s="5">
        <v>7101.35</v>
      </c>
      <c r="P52" s="5"/>
      <c r="Q52" s="5"/>
      <c r="R52" s="5">
        <v>35.200000000000003</v>
      </c>
      <c r="S52" s="5"/>
      <c r="T52" s="5">
        <v>732.3</v>
      </c>
      <c r="U52" s="598">
        <f>SUM(M52:T52)</f>
        <v>31033.85</v>
      </c>
    </row>
    <row r="53" spans="12:21" x14ac:dyDescent="0.2">
      <c r="L53" s="596"/>
      <c r="M53" s="185">
        <f>M52/$U$52</f>
        <v>0.74644299692110394</v>
      </c>
      <c r="N53" s="185">
        <f t="shared" ref="N53:U53" si="18">N52/$U$52</f>
        <v>0</v>
      </c>
      <c r="O53" s="185">
        <f t="shared" si="18"/>
        <v>0.22882594328451034</v>
      </c>
      <c r="P53" s="185">
        <f t="shared" si="18"/>
        <v>0</v>
      </c>
      <c r="Q53" s="185">
        <f t="shared" si="18"/>
        <v>0</v>
      </c>
      <c r="R53" s="185">
        <f t="shared" si="18"/>
        <v>1.1342453482246001E-3</v>
      </c>
      <c r="S53" s="185">
        <f t="shared" si="18"/>
        <v>0</v>
      </c>
      <c r="T53" s="185">
        <f t="shared" si="18"/>
        <v>2.3596814446161206E-2</v>
      </c>
      <c r="U53" s="185">
        <f t="shared" si="18"/>
        <v>1</v>
      </c>
    </row>
    <row r="54" spans="12:21" x14ac:dyDescent="0.2">
      <c r="L54" s="596"/>
      <c r="M54" s="5"/>
      <c r="N54" s="5"/>
      <c r="O54" s="5"/>
      <c r="P54" s="5"/>
      <c r="Q54" s="5"/>
      <c r="R54" s="5"/>
      <c r="S54" s="5"/>
      <c r="T54" s="5"/>
      <c r="U54" s="598"/>
    </row>
    <row r="55" spans="12:21" x14ac:dyDescent="0.2">
      <c r="L55" s="596">
        <v>1874</v>
      </c>
      <c r="M55" s="5">
        <v>28922</v>
      </c>
      <c r="N55" s="5"/>
      <c r="O55" s="5">
        <v>5807.25</v>
      </c>
      <c r="P55" s="5">
        <v>24000</v>
      </c>
      <c r="Q55" s="5"/>
      <c r="R55" s="5">
        <v>12</v>
      </c>
      <c r="S55" s="5"/>
      <c r="T55" s="5">
        <v>1038.72</v>
      </c>
      <c r="U55" s="598">
        <f>SUM(M55:T55)</f>
        <v>59779.97</v>
      </c>
    </row>
    <row r="56" spans="12:21" x14ac:dyDescent="0.2">
      <c r="L56" s="596"/>
      <c r="M56" s="185">
        <f>M55/$U$55</f>
        <v>0.48380753620317973</v>
      </c>
      <c r="N56" s="185">
        <f t="shared" ref="N56:U56" si="19">N55/$U$55</f>
        <v>0</v>
      </c>
      <c r="O56" s="185">
        <f t="shared" si="19"/>
        <v>9.7143742293614402E-2</v>
      </c>
      <c r="P56" s="185">
        <f t="shared" si="19"/>
        <v>0.40147226571040434</v>
      </c>
      <c r="Q56" s="185">
        <f t="shared" si="19"/>
        <v>0</v>
      </c>
      <c r="R56" s="185">
        <f t="shared" si="19"/>
        <v>2.0073613285520218E-4</v>
      </c>
      <c r="S56" s="185">
        <f t="shared" si="19"/>
        <v>0</v>
      </c>
      <c r="T56" s="185">
        <f t="shared" si="19"/>
        <v>1.73757196599463E-2</v>
      </c>
      <c r="U56" s="185">
        <f t="shared" si="19"/>
        <v>1</v>
      </c>
    </row>
    <row r="57" spans="12:21" x14ac:dyDescent="0.2">
      <c r="L57" s="596"/>
      <c r="M57" s="5"/>
      <c r="N57" s="5"/>
      <c r="O57" s="5"/>
      <c r="P57" s="5"/>
      <c r="Q57" s="5"/>
      <c r="R57" s="5"/>
      <c r="S57" s="5"/>
      <c r="T57" s="5"/>
      <c r="U57" s="598"/>
    </row>
    <row r="58" spans="12:21" x14ac:dyDescent="0.2">
      <c r="L58" s="596">
        <v>1875</v>
      </c>
      <c r="M58" s="5">
        <v>28922</v>
      </c>
      <c r="N58" s="5"/>
      <c r="O58" s="5">
        <v>4561</v>
      </c>
      <c r="P58" s="5"/>
      <c r="Q58" s="5"/>
      <c r="R58" s="5">
        <v>132.80000000000001</v>
      </c>
      <c r="S58" s="5"/>
      <c r="T58" s="5"/>
      <c r="U58" s="598">
        <f>SUM(M58:T58)</f>
        <v>33615.800000000003</v>
      </c>
    </row>
    <row r="59" spans="12:21" x14ac:dyDescent="0.2">
      <c r="L59" s="596"/>
      <c r="M59" s="185">
        <f>M58/$U$58</f>
        <v>0.8603692311353589</v>
      </c>
      <c r="N59" s="185">
        <f t="shared" ref="N59:U59" si="20">N58/$U$58</f>
        <v>0</v>
      </c>
      <c r="O59" s="185">
        <f t="shared" si="20"/>
        <v>0.1356802455987958</v>
      </c>
      <c r="P59" s="185">
        <f t="shared" si="20"/>
        <v>0</v>
      </c>
      <c r="Q59" s="185">
        <f t="shared" si="20"/>
        <v>0</v>
      </c>
      <c r="R59" s="185">
        <f t="shared" si="20"/>
        <v>3.9505232658452278E-3</v>
      </c>
      <c r="S59" s="185">
        <f t="shared" si="20"/>
        <v>0</v>
      </c>
      <c r="T59" s="185">
        <f t="shared" si="20"/>
        <v>0</v>
      </c>
      <c r="U59" s="185">
        <f t="shared" si="20"/>
        <v>1</v>
      </c>
    </row>
    <row r="60" spans="12:21" x14ac:dyDescent="0.2">
      <c r="L60" s="596"/>
      <c r="M60" s="5"/>
      <c r="N60" s="5"/>
      <c r="O60" s="5"/>
      <c r="P60" s="5"/>
      <c r="Q60" s="5"/>
      <c r="R60" s="5"/>
      <c r="S60" s="5"/>
      <c r="T60" s="5"/>
      <c r="U60" s="598"/>
    </row>
    <row r="61" spans="12:21" x14ac:dyDescent="0.2">
      <c r="L61" s="596">
        <v>1876</v>
      </c>
      <c r="M61" s="5">
        <v>28922</v>
      </c>
      <c r="N61" s="5">
        <v>11303.8</v>
      </c>
      <c r="O61" s="5">
        <v>4248</v>
      </c>
      <c r="P61" s="5"/>
      <c r="Q61" s="5">
        <v>2000</v>
      </c>
      <c r="R61" s="5"/>
      <c r="S61" s="5"/>
      <c r="T61" s="5"/>
      <c r="U61" s="598">
        <f>SUM(M61:T61)</f>
        <v>46473.8</v>
      </c>
    </row>
    <row r="62" spans="12:21" x14ac:dyDescent="0.2">
      <c r="L62" s="596"/>
      <c r="M62" s="185">
        <f>M61/$U$61</f>
        <v>0.62232914028979769</v>
      </c>
      <c r="N62" s="185">
        <f t="shared" ref="N62:U62" si="21">N61/$U$61</f>
        <v>0.24322951856745087</v>
      </c>
      <c r="O62" s="185">
        <f t="shared" si="21"/>
        <v>9.1406340776953893E-2</v>
      </c>
      <c r="P62" s="185">
        <f t="shared" si="21"/>
        <v>0</v>
      </c>
      <c r="Q62" s="185">
        <f t="shared" si="21"/>
        <v>4.30350003657975E-2</v>
      </c>
      <c r="R62" s="185">
        <f t="shared" si="21"/>
        <v>0</v>
      </c>
      <c r="S62" s="185">
        <f t="shared" si="21"/>
        <v>0</v>
      </c>
      <c r="T62" s="185">
        <f t="shared" si="21"/>
        <v>0</v>
      </c>
      <c r="U62" s="185">
        <f t="shared" si="21"/>
        <v>1</v>
      </c>
    </row>
    <row r="63" spans="12:21" x14ac:dyDescent="0.2">
      <c r="L63" s="596"/>
      <c r="M63" s="5"/>
      <c r="N63" s="5"/>
      <c r="O63" s="5"/>
      <c r="P63" s="5"/>
      <c r="Q63" s="5"/>
      <c r="R63" s="5"/>
      <c r="S63" s="5"/>
      <c r="T63" s="5"/>
      <c r="U63" s="598"/>
    </row>
    <row r="64" spans="12:21" x14ac:dyDescent="0.2">
      <c r="L64" s="596">
        <v>1877</v>
      </c>
      <c r="M64" s="5">
        <v>28922</v>
      </c>
      <c r="N64" s="5">
        <v>4854</v>
      </c>
      <c r="O64" s="5">
        <v>1814</v>
      </c>
      <c r="P64" s="5">
        <v>20917.5</v>
      </c>
      <c r="Q64" s="5">
        <v>1182</v>
      </c>
      <c r="R64" s="5">
        <v>62.1</v>
      </c>
      <c r="S64" s="5"/>
      <c r="T64" s="5">
        <v>239.83</v>
      </c>
      <c r="U64" s="598">
        <f>SUM(M64:T64)</f>
        <v>57991.43</v>
      </c>
    </row>
    <row r="65" spans="12:21" x14ac:dyDescent="0.2">
      <c r="L65" s="596"/>
      <c r="M65" s="185">
        <f>M64/$U$64</f>
        <v>0.49872886390282151</v>
      </c>
      <c r="N65" s="185">
        <f t="shared" ref="N65:U65" si="22">N64/$U$64</f>
        <v>8.3702022867861686E-2</v>
      </c>
      <c r="O65" s="185">
        <f t="shared" si="22"/>
        <v>3.1280484030140318E-2</v>
      </c>
      <c r="P65" s="185">
        <f t="shared" si="22"/>
        <v>0.36069984823619627</v>
      </c>
      <c r="Q65" s="185">
        <f t="shared" si="22"/>
        <v>2.0382322008614031E-2</v>
      </c>
      <c r="R65" s="185">
        <f t="shared" si="22"/>
        <v>1.0708478821784529E-3</v>
      </c>
      <c r="S65" s="185">
        <f t="shared" si="22"/>
        <v>0</v>
      </c>
      <c r="T65" s="185">
        <f t="shared" si="22"/>
        <v>4.1356110721877358E-3</v>
      </c>
      <c r="U65" s="185">
        <f t="shared" si="22"/>
        <v>1</v>
      </c>
    </row>
    <row r="66" spans="12:21" x14ac:dyDescent="0.2">
      <c r="L66" s="596"/>
      <c r="M66" s="5"/>
      <c r="N66" s="5"/>
      <c r="O66" s="5"/>
      <c r="P66" s="5"/>
      <c r="Q66" s="5"/>
      <c r="R66" s="5"/>
      <c r="S66" s="5"/>
      <c r="T66" s="5"/>
      <c r="U66" s="598"/>
    </row>
    <row r="67" spans="12:21" x14ac:dyDescent="0.2">
      <c r="L67" s="596">
        <v>1878</v>
      </c>
      <c r="M67" s="5">
        <v>30000</v>
      </c>
      <c r="N67" s="5">
        <v>12000</v>
      </c>
      <c r="O67" s="5">
        <v>1728.17</v>
      </c>
      <c r="P67" s="5">
        <v>46921.599999999999</v>
      </c>
      <c r="Q67" s="5"/>
      <c r="R67" s="5"/>
      <c r="S67" s="5"/>
      <c r="T67" s="5"/>
      <c r="U67" s="598">
        <f>SUM(M67:T67)</f>
        <v>90649.76999999999</v>
      </c>
    </row>
    <row r="68" spans="12:21" x14ac:dyDescent="0.2">
      <c r="L68" s="596"/>
      <c r="M68" s="185">
        <f>M67/$U$67</f>
        <v>0.33094402776752774</v>
      </c>
      <c r="N68" s="185">
        <f t="shared" ref="N68:U68" si="23">N67/$U$67</f>
        <v>0.1323776111070111</v>
      </c>
      <c r="O68" s="185">
        <f t="shared" si="23"/>
        <v>1.9064251348900281E-2</v>
      </c>
      <c r="P68" s="185">
        <f t="shared" si="23"/>
        <v>0.51761410977656097</v>
      </c>
      <c r="Q68" s="185">
        <f t="shared" si="23"/>
        <v>0</v>
      </c>
      <c r="R68" s="185">
        <f t="shared" si="23"/>
        <v>0</v>
      </c>
      <c r="S68" s="185">
        <f t="shared" si="23"/>
        <v>0</v>
      </c>
      <c r="T68" s="185">
        <f t="shared" si="23"/>
        <v>0</v>
      </c>
      <c r="U68" s="185">
        <f t="shared" si="23"/>
        <v>1</v>
      </c>
    </row>
    <row r="69" spans="12:21" x14ac:dyDescent="0.2">
      <c r="L69" s="596"/>
      <c r="M69" s="5"/>
      <c r="N69" s="5"/>
      <c r="O69" s="5"/>
      <c r="P69" s="5"/>
      <c r="Q69" s="5"/>
      <c r="R69" s="5"/>
      <c r="S69" s="5"/>
      <c r="T69" s="5"/>
      <c r="U69" s="598"/>
    </row>
    <row r="70" spans="12:21" x14ac:dyDescent="0.2">
      <c r="L70" s="596">
        <v>1879</v>
      </c>
      <c r="M70" s="5">
        <v>34086.400000000001</v>
      </c>
      <c r="N70" s="5">
        <v>14000</v>
      </c>
      <c r="O70" s="5">
        <v>24000</v>
      </c>
      <c r="P70" s="5">
        <v>66710</v>
      </c>
      <c r="Q70" s="5">
        <v>2000</v>
      </c>
      <c r="R70" s="5"/>
      <c r="S70" s="5"/>
      <c r="T70" s="5">
        <v>2000</v>
      </c>
      <c r="U70" s="598">
        <f>SUM(M70:T70)</f>
        <v>142796.4</v>
      </c>
    </row>
    <row r="71" spans="12:21" x14ac:dyDescent="0.2">
      <c r="L71" s="596"/>
      <c r="M71" s="185">
        <f>M70/$U$70</f>
        <v>0.2387062979178747</v>
      </c>
      <c r="N71" s="185">
        <f t="shared" ref="N71:U71" si="24">N70/$U$70</f>
        <v>9.804168732545078E-2</v>
      </c>
      <c r="O71" s="185">
        <f t="shared" si="24"/>
        <v>0.16807146398648706</v>
      </c>
      <c r="P71" s="185">
        <f t="shared" si="24"/>
        <v>0.46716864010577297</v>
      </c>
      <c r="Q71" s="185">
        <f t="shared" si="24"/>
        <v>1.4005955332207255E-2</v>
      </c>
      <c r="R71" s="185">
        <f t="shared" si="24"/>
        <v>0</v>
      </c>
      <c r="S71" s="185">
        <f t="shared" si="24"/>
        <v>0</v>
      </c>
      <c r="T71" s="185">
        <f t="shared" si="24"/>
        <v>1.4005955332207255E-2</v>
      </c>
      <c r="U71" s="185">
        <f t="shared" si="24"/>
        <v>1</v>
      </c>
    </row>
    <row r="72" spans="12:21" x14ac:dyDescent="0.2">
      <c r="L72" s="596"/>
      <c r="M72" s="5"/>
      <c r="N72" s="5"/>
      <c r="O72" s="5"/>
      <c r="P72" s="5"/>
      <c r="Q72" s="5"/>
      <c r="R72" s="5"/>
      <c r="S72" s="5"/>
      <c r="T72" s="5"/>
      <c r="U72" s="598"/>
    </row>
    <row r="73" spans="12:21" x14ac:dyDescent="0.2">
      <c r="L73" s="596">
        <v>1880</v>
      </c>
      <c r="M73" s="5">
        <v>34087</v>
      </c>
      <c r="N73" s="5">
        <v>14000</v>
      </c>
      <c r="O73" s="5">
        <v>24000</v>
      </c>
      <c r="P73" s="5">
        <v>67240</v>
      </c>
      <c r="Q73" s="5">
        <v>2000</v>
      </c>
      <c r="R73" s="5"/>
      <c r="S73" s="5"/>
      <c r="T73" s="5">
        <v>2000</v>
      </c>
      <c r="U73" s="598">
        <f>SUM(M73:T73)</f>
        <v>143327</v>
      </c>
    </row>
    <row r="74" spans="12:21" x14ac:dyDescent="0.2">
      <c r="L74" s="596"/>
      <c r="M74" s="185">
        <f>M73/$U$73</f>
        <v>0.23782678769527027</v>
      </c>
      <c r="N74" s="185">
        <f t="shared" ref="N74:U74" si="25">N73/$U$73</f>
        <v>9.7678734641763243E-2</v>
      </c>
      <c r="O74" s="185">
        <f t="shared" si="25"/>
        <v>0.16744925938587985</v>
      </c>
      <c r="P74" s="185">
        <f t="shared" si="25"/>
        <v>0.46913700837944</v>
      </c>
      <c r="Q74" s="185">
        <f t="shared" si="25"/>
        <v>1.395410494882332E-2</v>
      </c>
      <c r="R74" s="185">
        <f t="shared" si="25"/>
        <v>0</v>
      </c>
      <c r="S74" s="185">
        <f t="shared" si="25"/>
        <v>0</v>
      </c>
      <c r="T74" s="185">
        <f>T73/$U$73</f>
        <v>1.395410494882332E-2</v>
      </c>
      <c r="U74" s="185">
        <f t="shared" si="25"/>
        <v>1</v>
      </c>
    </row>
    <row r="75" spans="12:21" x14ac:dyDescent="0.2">
      <c r="L75" s="596"/>
      <c r="M75" s="185"/>
      <c r="N75" s="185"/>
      <c r="O75" s="185"/>
      <c r="P75" s="185"/>
      <c r="Q75" s="185"/>
      <c r="R75" s="185"/>
      <c r="S75" s="185"/>
      <c r="T75" s="185"/>
      <c r="U75" s="185"/>
    </row>
    <row r="76" spans="12:21" x14ac:dyDescent="0.2">
      <c r="L76" s="596">
        <v>1881</v>
      </c>
      <c r="M76" s="166">
        <v>34087</v>
      </c>
      <c r="N76" s="166">
        <v>14000</v>
      </c>
      <c r="O76" s="166">
        <v>28000</v>
      </c>
      <c r="P76" s="166">
        <v>67706</v>
      </c>
      <c r="Q76" s="166">
        <v>2000</v>
      </c>
      <c r="R76" s="5"/>
      <c r="S76" s="5"/>
      <c r="T76" s="166">
        <v>2000</v>
      </c>
      <c r="U76" s="598">
        <f>SUM(M76:T76)</f>
        <v>147793</v>
      </c>
    </row>
    <row r="77" spans="12:21" x14ac:dyDescent="0.2">
      <c r="L77" s="596"/>
      <c r="M77" s="185">
        <f>M76/$U$76</f>
        <v>0.23064015210463282</v>
      </c>
      <c r="N77" s="185">
        <f t="shared" ref="N77:T77" si="26">N76/$U$76</f>
        <v>9.4727084503325593E-2</v>
      </c>
      <c r="O77" s="185">
        <f t="shared" si="26"/>
        <v>0.18945416900665119</v>
      </c>
      <c r="P77" s="185">
        <f t="shared" si="26"/>
        <v>0.45811371309872589</v>
      </c>
      <c r="Q77" s="185">
        <f t="shared" si="26"/>
        <v>1.3532440643332228E-2</v>
      </c>
      <c r="R77" s="185">
        <f t="shared" si="26"/>
        <v>0</v>
      </c>
      <c r="S77" s="185">
        <f t="shared" si="26"/>
        <v>0</v>
      </c>
      <c r="T77" s="185">
        <f t="shared" si="26"/>
        <v>1.3532440643332228E-2</v>
      </c>
      <c r="U77" s="185">
        <f>U76/$U$76</f>
        <v>1</v>
      </c>
    </row>
    <row r="78" spans="12:21" x14ac:dyDescent="0.2">
      <c r="L78" s="596"/>
      <c r="M78" s="185"/>
      <c r="N78" s="185"/>
      <c r="O78" s="185"/>
      <c r="P78" s="185"/>
      <c r="Q78" s="185"/>
      <c r="R78" s="185"/>
      <c r="S78" s="185"/>
      <c r="T78" s="185"/>
      <c r="U78" s="185"/>
    </row>
    <row r="79" spans="12:21" x14ac:dyDescent="0.2">
      <c r="L79" s="596">
        <v>1882</v>
      </c>
      <c r="M79" s="166">
        <v>34057</v>
      </c>
      <c r="N79" s="166">
        <v>18000</v>
      </c>
      <c r="O79" s="166">
        <v>24200</v>
      </c>
      <c r="P79" s="166">
        <v>69428</v>
      </c>
      <c r="Q79" s="166">
        <v>3500</v>
      </c>
      <c r="R79" s="5"/>
      <c r="S79" s="5"/>
      <c r="T79" s="5">
        <v>0</v>
      </c>
      <c r="U79" s="598">
        <f>SUM(M79:T79)</f>
        <v>149185</v>
      </c>
    </row>
    <row r="80" spans="12:21" x14ac:dyDescent="0.2">
      <c r="L80" s="596"/>
      <c r="M80" s="185">
        <f>M79/$U$82</f>
        <v>0.21576913329954384</v>
      </c>
      <c r="N80" s="185">
        <f t="shared" ref="N80:T80" si="27">N79/$U$82</f>
        <v>0.11403953370501774</v>
      </c>
      <c r="O80" s="185">
        <f t="shared" si="27"/>
        <v>0.15331981753674606</v>
      </c>
      <c r="P80" s="185">
        <f t="shared" si="27"/>
        <v>0.43986315255955399</v>
      </c>
      <c r="Q80" s="185">
        <f t="shared" si="27"/>
        <v>2.217435377597567E-2</v>
      </c>
      <c r="R80" s="185">
        <f t="shared" si="27"/>
        <v>0</v>
      </c>
      <c r="S80" s="185">
        <f t="shared" si="27"/>
        <v>0</v>
      </c>
      <c r="T80" s="185">
        <f t="shared" si="27"/>
        <v>0</v>
      </c>
      <c r="U80" s="185">
        <f>U79/$U$79</f>
        <v>1</v>
      </c>
    </row>
    <row r="81" spans="12:21" ht="16" thickBot="1" x14ac:dyDescent="0.25">
      <c r="L81" s="596"/>
      <c r="M81" s="185"/>
      <c r="N81" s="185"/>
      <c r="O81" s="185"/>
      <c r="P81" s="185"/>
      <c r="Q81" s="185"/>
      <c r="R81" s="185"/>
      <c r="S81" s="185"/>
      <c r="T81" s="185"/>
      <c r="U81" s="185"/>
    </row>
    <row r="82" spans="12:21" ht="16" thickBot="1" x14ac:dyDescent="0.25">
      <c r="L82" s="596">
        <v>1883</v>
      </c>
      <c r="M82" s="605">
        <v>34087</v>
      </c>
      <c r="N82" s="605">
        <v>23000</v>
      </c>
      <c r="O82" s="605">
        <v>24000</v>
      </c>
      <c r="P82" s="603">
        <v>69753</v>
      </c>
      <c r="Q82" s="604">
        <v>5000</v>
      </c>
      <c r="R82" s="5"/>
      <c r="S82" s="5"/>
      <c r="T82" s="595">
        <v>2000</v>
      </c>
      <c r="U82" s="598">
        <f>SUM(M82:T82)</f>
        <v>157840</v>
      </c>
    </row>
    <row r="83" spans="12:21" x14ac:dyDescent="0.2">
      <c r="L83" s="596"/>
      <c r="M83" s="185">
        <f>M82/$U$85</f>
        <v>0.17695187201863843</v>
      </c>
      <c r="N83" s="185">
        <f t="shared" ref="N83:T83" si="28">N82/$U$85</f>
        <v>0.11939722053652958</v>
      </c>
      <c r="O83" s="185">
        <f t="shared" si="28"/>
        <v>0.12458840403811783</v>
      </c>
      <c r="P83" s="185">
        <f t="shared" si="28"/>
        <v>0.36210062278628469</v>
      </c>
      <c r="Q83" s="185">
        <f t="shared" si="28"/>
        <v>2.5955917507941215E-2</v>
      </c>
      <c r="R83" s="185">
        <f t="shared" si="28"/>
        <v>0</v>
      </c>
      <c r="S83" s="185">
        <f t="shared" si="28"/>
        <v>0</v>
      </c>
      <c r="T83" s="185">
        <f t="shared" si="28"/>
        <v>1.0382367003176485E-2</v>
      </c>
      <c r="U83" s="185">
        <f>U82/$U$82</f>
        <v>1</v>
      </c>
    </row>
    <row r="84" spans="12:21" x14ac:dyDescent="0.2">
      <c r="L84" s="596"/>
      <c r="M84" s="5"/>
      <c r="N84" s="5"/>
      <c r="O84" s="5"/>
      <c r="P84" s="5"/>
      <c r="Q84" s="5"/>
      <c r="R84" s="5"/>
      <c r="S84" s="5"/>
      <c r="T84" s="5"/>
      <c r="U84" s="598"/>
    </row>
    <row r="85" spans="12:21" x14ac:dyDescent="0.2">
      <c r="L85" s="596">
        <v>1885</v>
      </c>
      <c r="M85" s="5">
        <v>37760</v>
      </c>
      <c r="N85" s="5">
        <v>24000</v>
      </c>
      <c r="O85" s="5">
        <v>46782.95</v>
      </c>
      <c r="P85" s="5">
        <v>72371.350000000006</v>
      </c>
      <c r="Q85" s="5">
        <v>6900</v>
      </c>
      <c r="R85" s="5"/>
      <c r="S85" s="5"/>
      <c r="T85" s="5">
        <v>4820</v>
      </c>
      <c r="U85" s="598">
        <f>SUM(M85:T85)</f>
        <v>192634.3</v>
      </c>
    </row>
    <row r="86" spans="12:21" x14ac:dyDescent="0.2">
      <c r="L86" s="596"/>
      <c r="M86" s="185">
        <f>M85/$U$85</f>
        <v>0.19601908901997206</v>
      </c>
      <c r="N86" s="185">
        <f t="shared" ref="N86:U86" si="29">N85/$U$85</f>
        <v>0.12458840403811783</v>
      </c>
      <c r="O86" s="185">
        <f t="shared" si="29"/>
        <v>0.24285887819562768</v>
      </c>
      <c r="P86" s="185">
        <f t="shared" si="29"/>
        <v>0.37569295810766834</v>
      </c>
      <c r="Q86" s="185">
        <f t="shared" si="29"/>
        <v>3.5819166160958878E-2</v>
      </c>
      <c r="R86" s="185">
        <f t="shared" si="29"/>
        <v>0</v>
      </c>
      <c r="S86" s="185">
        <f t="shared" si="29"/>
        <v>0</v>
      </c>
      <c r="T86" s="185">
        <f t="shared" si="29"/>
        <v>2.5021504477655332E-2</v>
      </c>
      <c r="U86" s="185">
        <f t="shared" si="29"/>
        <v>1</v>
      </c>
    </row>
    <row r="87" spans="12:21" x14ac:dyDescent="0.2">
      <c r="L87" s="596"/>
      <c r="M87" s="5"/>
      <c r="N87" s="5"/>
      <c r="O87" s="5"/>
      <c r="P87" s="5"/>
      <c r="Q87" s="5"/>
      <c r="R87" s="5"/>
      <c r="S87" s="5"/>
      <c r="T87" s="5"/>
      <c r="U87" s="598"/>
    </row>
    <row r="88" spans="12:21" x14ac:dyDescent="0.2">
      <c r="L88" s="596">
        <v>1886</v>
      </c>
      <c r="M88" s="5">
        <v>37760</v>
      </c>
      <c r="N88" s="5">
        <v>24000</v>
      </c>
      <c r="O88" s="5">
        <v>46782.95</v>
      </c>
      <c r="P88" s="5">
        <v>73616.3</v>
      </c>
      <c r="Q88" s="5">
        <v>6900</v>
      </c>
      <c r="R88" s="5"/>
      <c r="S88" s="5"/>
      <c r="T88" s="5">
        <v>4820</v>
      </c>
      <c r="U88" s="598">
        <f>SUM(M88:T88)</f>
        <v>193879.25</v>
      </c>
    </row>
    <row r="89" spans="12:21" x14ac:dyDescent="0.2">
      <c r="L89" s="596"/>
      <c r="M89" s="185">
        <f>M88/$U$88</f>
        <v>0.19476039854703378</v>
      </c>
      <c r="N89" s="185">
        <f t="shared" ref="N89:U89" si="30">N88/$U$88</f>
        <v>0.12378838890701301</v>
      </c>
      <c r="O89" s="185">
        <f t="shared" si="30"/>
        <v>0.24129941703405597</v>
      </c>
      <c r="P89" s="185">
        <f t="shared" si="30"/>
        <v>0.37970179892897254</v>
      </c>
      <c r="Q89" s="185">
        <f t="shared" si="30"/>
        <v>3.558916181076624E-2</v>
      </c>
      <c r="R89" s="185">
        <f t="shared" si="30"/>
        <v>0</v>
      </c>
      <c r="S89" s="185">
        <f t="shared" si="30"/>
        <v>0</v>
      </c>
      <c r="T89" s="185">
        <f t="shared" si="30"/>
        <v>2.4860834772158443E-2</v>
      </c>
      <c r="U89" s="185">
        <f t="shared" si="30"/>
        <v>1</v>
      </c>
    </row>
    <row r="90" spans="12:21" x14ac:dyDescent="0.2">
      <c r="L90" s="596"/>
      <c r="M90" s="5"/>
      <c r="N90" s="5"/>
      <c r="O90" s="5"/>
      <c r="P90" s="5"/>
      <c r="Q90" s="5"/>
      <c r="R90" s="5"/>
      <c r="S90" s="5"/>
      <c r="T90" s="5"/>
      <c r="U90" s="112"/>
    </row>
    <row r="91" spans="12:21" x14ac:dyDescent="0.2">
      <c r="L91" s="600" t="s">
        <v>297</v>
      </c>
      <c r="M91" s="600">
        <f t="shared" ref="M91:U91" si="31">AVERAGE(M7:M88)</f>
        <v>14802.166263593761</v>
      </c>
      <c r="N91" s="600">
        <f t="shared" si="31"/>
        <v>6949.0364460414958</v>
      </c>
      <c r="O91" s="600">
        <f t="shared" si="31"/>
        <v>5953.0331584287815</v>
      </c>
      <c r="P91" s="600">
        <f t="shared" si="31"/>
        <v>22193.044444581843</v>
      </c>
      <c r="Q91" s="600">
        <f t="shared" si="31"/>
        <v>1867.3139825843732</v>
      </c>
      <c r="R91" s="600">
        <f t="shared" si="31"/>
        <v>203.68490119955089</v>
      </c>
      <c r="S91" s="600">
        <f t="shared" si="31"/>
        <v>1336.67779467531</v>
      </c>
      <c r="T91" s="600">
        <f t="shared" si="31"/>
        <v>645.75627764991077</v>
      </c>
      <c r="U91" s="600">
        <f t="shared" si="31"/>
        <v>49742.631454545452</v>
      </c>
    </row>
  </sheetData>
  <mergeCells count="8">
    <mergeCell ref="L2:U2"/>
    <mergeCell ref="L3:U3"/>
    <mergeCell ref="L4:U4"/>
    <mergeCell ref="L5:U5"/>
    <mergeCell ref="A2:J2"/>
    <mergeCell ref="A3:J3"/>
    <mergeCell ref="A4:J4"/>
    <mergeCell ref="A5:J5"/>
  </mergeCells>
  <pageMargins left="0.7" right="0.7" top="0.75" bottom="0.75" header="0.3" footer="0.3"/>
  <pageSetup orientation="portrait" horizontalDpi="300" verticalDpi="300" r:id="rId1"/>
  <ignoredErrors>
    <ignoredError sqref="J33:J34 J30 U73 U85 U88 U70 J7:J28 U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3"/>
  <sheetViews>
    <sheetView workbookViewId="0">
      <selection activeCell="F14" sqref="F14"/>
    </sheetView>
  </sheetViews>
  <sheetFormatPr baseColWidth="10" defaultRowHeight="15" x14ac:dyDescent="0.2"/>
  <cols>
    <col min="1" max="1" width="5.6640625" customWidth="1"/>
    <col min="2" max="2" width="16.83203125" bestFit="1" customWidth="1"/>
    <col min="3" max="3" width="16.83203125" customWidth="1"/>
    <col min="4" max="5" width="14.6640625" bestFit="1" customWidth="1"/>
    <col min="6" max="6" width="15" bestFit="1" customWidth="1"/>
    <col min="7" max="7" width="23.5" bestFit="1" customWidth="1"/>
    <col min="8" max="8" width="14.6640625" bestFit="1" customWidth="1"/>
    <col min="9" max="9" width="17.83203125" bestFit="1" customWidth="1"/>
    <col min="10" max="10" width="17" bestFit="1" customWidth="1"/>
    <col min="16" max="16" width="11.5" customWidth="1"/>
  </cols>
  <sheetData>
    <row r="1" spans="1:9" ht="16" thickBot="1" x14ac:dyDescent="0.25"/>
    <row r="2" spans="1:9" x14ac:dyDescent="0.2">
      <c r="A2" s="686" t="s">
        <v>34</v>
      </c>
      <c r="B2" s="692" t="s">
        <v>533</v>
      </c>
      <c r="C2" s="692" t="s">
        <v>534</v>
      </c>
      <c r="D2" s="692" t="s">
        <v>535</v>
      </c>
      <c r="E2" s="692" t="s">
        <v>536</v>
      </c>
      <c r="F2" s="692" t="s">
        <v>537</v>
      </c>
      <c r="G2" s="692" t="s">
        <v>538</v>
      </c>
      <c r="H2" s="692" t="s">
        <v>539</v>
      </c>
      <c r="I2" s="688" t="s">
        <v>223</v>
      </c>
    </row>
    <row r="3" spans="1:9" x14ac:dyDescent="0.2">
      <c r="A3" s="687"/>
      <c r="B3" s="693"/>
      <c r="C3" s="693"/>
      <c r="D3" s="693"/>
      <c r="E3" s="693"/>
      <c r="F3" s="693"/>
      <c r="G3" s="693"/>
      <c r="H3" s="693"/>
      <c r="I3" s="689"/>
    </row>
    <row r="4" spans="1:9" ht="16" thickBot="1" x14ac:dyDescent="0.25">
      <c r="A4" s="687"/>
      <c r="B4" s="694"/>
      <c r="C4" s="694"/>
      <c r="D4" s="694"/>
      <c r="E4" s="694"/>
      <c r="F4" s="694"/>
      <c r="G4" s="694"/>
      <c r="H4" s="694"/>
      <c r="I4" s="690"/>
    </row>
    <row r="5" spans="1:9" ht="16" thickBot="1" x14ac:dyDescent="0.25">
      <c r="A5" s="58">
        <v>1858</v>
      </c>
      <c r="B5" s="71"/>
      <c r="C5" s="71">
        <v>1440</v>
      </c>
      <c r="D5" s="71"/>
      <c r="E5" s="71">
        <v>12600</v>
      </c>
      <c r="F5" s="71"/>
      <c r="G5" s="71">
        <v>15090</v>
      </c>
      <c r="H5" s="71">
        <v>250</v>
      </c>
      <c r="I5" s="312">
        <f t="shared" ref="I5:I26" si="0">SUM(B5:H5)</f>
        <v>29380</v>
      </c>
    </row>
    <row r="6" spans="1:9" ht="16" thickBot="1" x14ac:dyDescent="0.25">
      <c r="A6" s="58">
        <v>1859</v>
      </c>
      <c r="B6" s="71"/>
      <c r="C6" s="71">
        <v>15031.68</v>
      </c>
      <c r="D6" s="71"/>
      <c r="E6" s="71">
        <v>9977.42</v>
      </c>
      <c r="F6" s="71"/>
      <c r="G6" s="71">
        <v>9341.2199999999993</v>
      </c>
      <c r="H6" s="71">
        <v>19370.8</v>
      </c>
      <c r="I6" s="312">
        <f t="shared" si="0"/>
        <v>53721.119999999995</v>
      </c>
    </row>
    <row r="7" spans="1:9" ht="16" thickBot="1" x14ac:dyDescent="0.25">
      <c r="A7" s="58">
        <v>1860</v>
      </c>
      <c r="B7" s="71"/>
      <c r="C7" s="71">
        <v>15154.85</v>
      </c>
      <c r="D7" s="71"/>
      <c r="E7" s="71">
        <v>14798.06</v>
      </c>
      <c r="F7" s="71"/>
      <c r="G7" s="71">
        <v>8830.0300000000007</v>
      </c>
      <c r="H7" s="71">
        <v>16044.06</v>
      </c>
      <c r="I7" s="312">
        <f t="shared" si="0"/>
        <v>54827</v>
      </c>
    </row>
    <row r="8" spans="1:9" ht="16" thickBot="1" x14ac:dyDescent="0.25">
      <c r="A8" s="58">
        <v>1864</v>
      </c>
      <c r="B8" s="71"/>
      <c r="C8" s="71">
        <v>23504.25</v>
      </c>
      <c r="D8" s="71">
        <v>25200</v>
      </c>
      <c r="E8" s="71"/>
      <c r="F8" s="71"/>
      <c r="G8" s="71">
        <v>13878</v>
      </c>
      <c r="H8" s="71">
        <v>31611.4</v>
      </c>
      <c r="I8" s="312">
        <f t="shared" si="0"/>
        <v>94193.65</v>
      </c>
    </row>
    <row r="9" spans="1:9" ht="16" thickBot="1" x14ac:dyDescent="0.25">
      <c r="A9" s="58">
        <v>1865</v>
      </c>
      <c r="B9" s="71"/>
      <c r="C9" s="71">
        <v>28190.45</v>
      </c>
      <c r="D9" s="71">
        <v>25900</v>
      </c>
      <c r="E9" s="71"/>
      <c r="F9" s="71"/>
      <c r="G9" s="71">
        <v>14268</v>
      </c>
      <c r="H9" s="71">
        <v>35031.4</v>
      </c>
      <c r="I9" s="312">
        <f t="shared" si="0"/>
        <v>103389.85</v>
      </c>
    </row>
    <row r="10" spans="1:9" ht="16" thickBot="1" x14ac:dyDescent="0.25">
      <c r="A10" s="58">
        <v>1866</v>
      </c>
      <c r="B10" s="71"/>
      <c r="C10" s="71">
        <v>34570.449999999997</v>
      </c>
      <c r="D10" s="71">
        <v>35041.4</v>
      </c>
      <c r="E10" s="71">
        <v>30208</v>
      </c>
      <c r="F10" s="71"/>
      <c r="G10" s="71"/>
      <c r="H10" s="71"/>
      <c r="I10" s="312">
        <f t="shared" si="0"/>
        <v>99819.85</v>
      </c>
    </row>
    <row r="11" spans="1:9" ht="16" thickBot="1" x14ac:dyDescent="0.25">
      <c r="A11" s="58">
        <v>1867</v>
      </c>
      <c r="B11" s="71"/>
      <c r="C11" s="71">
        <v>34570</v>
      </c>
      <c r="D11" s="71">
        <v>15900</v>
      </c>
      <c r="E11" s="71">
        <v>0</v>
      </c>
      <c r="F11" s="71"/>
      <c r="G11" s="71">
        <v>14378</v>
      </c>
      <c r="H11" s="71">
        <v>35031.4</v>
      </c>
      <c r="I11" s="312">
        <f t="shared" si="0"/>
        <v>99879.4</v>
      </c>
    </row>
    <row r="12" spans="1:9" ht="16" thickBot="1" x14ac:dyDescent="0.25">
      <c r="A12" s="58">
        <v>1868</v>
      </c>
      <c r="B12" s="71"/>
      <c r="C12" s="71">
        <v>118938.45</v>
      </c>
      <c r="D12" s="71">
        <v>11300</v>
      </c>
      <c r="E12" s="71"/>
      <c r="F12" s="71"/>
      <c r="G12" s="48">
        <v>14378</v>
      </c>
      <c r="H12" s="71">
        <v>35031.4</v>
      </c>
      <c r="I12" s="312">
        <f t="shared" si="0"/>
        <v>179647.85</v>
      </c>
    </row>
    <row r="13" spans="1:9" ht="16" thickBot="1" x14ac:dyDescent="0.25">
      <c r="A13" s="58">
        <v>1869</v>
      </c>
      <c r="B13" s="71"/>
      <c r="C13" s="71">
        <v>45161.04</v>
      </c>
      <c r="D13" s="71"/>
      <c r="E13" s="71"/>
      <c r="F13" s="191"/>
      <c r="G13" s="71"/>
      <c r="H13" s="71"/>
      <c r="I13" s="312">
        <f t="shared" si="0"/>
        <v>45161.04</v>
      </c>
    </row>
    <row r="14" spans="1:9" s="1" customFormat="1" ht="16" thickBot="1" x14ac:dyDescent="0.25">
      <c r="A14" s="399">
        <v>1870</v>
      </c>
      <c r="B14" s="360"/>
      <c r="C14" s="360">
        <v>26658</v>
      </c>
      <c r="D14" s="1">
        <v>33090</v>
      </c>
      <c r="E14" s="360"/>
      <c r="F14" s="400"/>
      <c r="G14" s="360">
        <v>15465</v>
      </c>
      <c r="H14" s="360">
        <v>6540</v>
      </c>
      <c r="I14" s="312">
        <f t="shared" si="0"/>
        <v>81753</v>
      </c>
    </row>
    <row r="15" spans="1:9" ht="16" thickBot="1" x14ac:dyDescent="0.25">
      <c r="A15" s="58">
        <v>1871</v>
      </c>
      <c r="B15" s="71"/>
      <c r="C15" s="71">
        <v>18729</v>
      </c>
      <c r="D15" s="71"/>
      <c r="E15" s="71">
        <v>40083.300000000003</v>
      </c>
      <c r="F15" s="191"/>
      <c r="G15" s="71">
        <v>5560</v>
      </c>
      <c r="H15" s="71">
        <v>6540</v>
      </c>
      <c r="I15" s="312">
        <f t="shared" si="0"/>
        <v>70912.3</v>
      </c>
    </row>
    <row r="16" spans="1:9" ht="16" thickBot="1" x14ac:dyDescent="0.25">
      <c r="A16" s="58">
        <v>1872</v>
      </c>
      <c r="B16" s="71"/>
      <c r="C16" s="71">
        <v>24093</v>
      </c>
      <c r="D16" s="71">
        <v>11340</v>
      </c>
      <c r="E16" s="71"/>
      <c r="F16" s="191">
        <v>12400</v>
      </c>
      <c r="G16" s="71">
        <v>11160</v>
      </c>
      <c r="H16" s="71">
        <v>6540</v>
      </c>
      <c r="I16" s="312">
        <f t="shared" si="0"/>
        <v>65533</v>
      </c>
    </row>
    <row r="17" spans="1:9" ht="16" thickBot="1" x14ac:dyDescent="0.25">
      <c r="A17" s="58">
        <v>1875</v>
      </c>
      <c r="B17" s="71">
        <v>56</v>
      </c>
      <c r="C17" s="71">
        <v>7614.17</v>
      </c>
      <c r="D17" s="71">
        <v>0</v>
      </c>
      <c r="E17" s="71">
        <v>49293</v>
      </c>
      <c r="F17" s="191">
        <v>1327.15</v>
      </c>
      <c r="G17" s="71">
        <v>4953.55</v>
      </c>
      <c r="H17" s="71">
        <v>4585.25</v>
      </c>
      <c r="I17" s="312">
        <f t="shared" si="0"/>
        <v>67829.119999999995</v>
      </c>
    </row>
    <row r="18" spans="1:9" ht="16" thickBot="1" x14ac:dyDescent="0.25">
      <c r="A18" s="58">
        <v>1876</v>
      </c>
      <c r="B18" s="71"/>
      <c r="C18" s="71">
        <v>20317.900000000001</v>
      </c>
      <c r="D18" s="71">
        <v>0</v>
      </c>
      <c r="E18" s="71">
        <v>31424.3</v>
      </c>
      <c r="F18" s="71">
        <v>33572.75</v>
      </c>
      <c r="G18" s="7">
        <v>5606.65</v>
      </c>
      <c r="H18" s="71">
        <v>27463</v>
      </c>
      <c r="I18" s="312">
        <f>SUM(B18:H18)</f>
        <v>118384.59999999999</v>
      </c>
    </row>
    <row r="19" spans="1:9" ht="16" thickBot="1" x14ac:dyDescent="0.25">
      <c r="A19" s="58">
        <v>1877</v>
      </c>
      <c r="B19" s="71"/>
      <c r="C19" s="71">
        <v>7612.95</v>
      </c>
      <c r="D19" s="71">
        <v>0</v>
      </c>
      <c r="E19" s="71">
        <v>5555.2</v>
      </c>
      <c r="F19" s="191">
        <v>0</v>
      </c>
      <c r="G19" s="71">
        <v>3393.75</v>
      </c>
      <c r="H19" s="71">
        <v>7345.85</v>
      </c>
      <c r="I19" s="312">
        <f t="shared" si="0"/>
        <v>23907.75</v>
      </c>
    </row>
    <row r="20" spans="1:9" ht="16" thickBot="1" x14ac:dyDescent="0.25">
      <c r="A20" s="58">
        <v>1878</v>
      </c>
      <c r="B20" s="71">
        <v>8748.4</v>
      </c>
      <c r="C20" s="71">
        <v>69620</v>
      </c>
      <c r="D20" s="71">
        <v>197360</v>
      </c>
      <c r="E20" s="71">
        <v>0</v>
      </c>
      <c r="F20" s="191">
        <v>32000</v>
      </c>
      <c r="G20" s="71">
        <v>29262.6</v>
      </c>
      <c r="H20" s="71">
        <v>11040</v>
      </c>
      <c r="I20" s="312">
        <f t="shared" si="0"/>
        <v>348031</v>
      </c>
    </row>
    <row r="21" spans="1:9" ht="16" thickBot="1" x14ac:dyDescent="0.25">
      <c r="A21" s="58">
        <v>1879</v>
      </c>
      <c r="B21" s="71">
        <v>8748.4</v>
      </c>
      <c r="C21" s="71">
        <v>69620</v>
      </c>
      <c r="D21" s="71">
        <v>197360</v>
      </c>
      <c r="E21" s="71">
        <v>0</v>
      </c>
      <c r="F21" s="191">
        <v>32000</v>
      </c>
      <c r="G21" s="71">
        <v>29262.6</v>
      </c>
      <c r="H21" s="71">
        <v>11040</v>
      </c>
      <c r="I21" s="312">
        <f t="shared" si="0"/>
        <v>348031</v>
      </c>
    </row>
    <row r="22" spans="1:9" ht="16" thickBot="1" x14ac:dyDescent="0.25">
      <c r="A22" s="58">
        <v>1880</v>
      </c>
      <c r="B22" s="48">
        <v>9743</v>
      </c>
      <c r="C22" s="48">
        <v>113372</v>
      </c>
      <c r="D22" s="48">
        <v>390400</v>
      </c>
      <c r="E22" s="71">
        <v>0</v>
      </c>
      <c r="F22" s="283">
        <v>26000</v>
      </c>
      <c r="G22" s="71">
        <v>28950</v>
      </c>
      <c r="H22" s="71">
        <v>11100</v>
      </c>
      <c r="I22" s="312">
        <f>SUM(B22:H22)</f>
        <v>579565</v>
      </c>
    </row>
    <row r="23" spans="1:9" ht="16" thickBot="1" x14ac:dyDescent="0.25">
      <c r="A23" s="58">
        <v>1881</v>
      </c>
      <c r="B23" s="48">
        <v>9749.4</v>
      </c>
      <c r="C23" s="48">
        <v>138310</v>
      </c>
      <c r="D23" s="48">
        <v>410520</v>
      </c>
      <c r="E23" s="71">
        <v>0</v>
      </c>
      <c r="F23" s="283">
        <v>26000</v>
      </c>
      <c r="G23" s="71">
        <v>87631.2</v>
      </c>
      <c r="H23" s="71">
        <v>14320</v>
      </c>
      <c r="I23" s="312">
        <f t="shared" si="0"/>
        <v>686530.6</v>
      </c>
    </row>
    <row r="24" spans="1:9" ht="16" thickBot="1" x14ac:dyDescent="0.25">
      <c r="A24" s="111">
        <v>1882</v>
      </c>
      <c r="B24" s="402">
        <v>10178.43</v>
      </c>
      <c r="C24" s="403">
        <v>66704</v>
      </c>
      <c r="D24" s="360">
        <v>0</v>
      </c>
      <c r="E24" s="360">
        <v>141200</v>
      </c>
      <c r="F24" s="360">
        <v>26000</v>
      </c>
      <c r="G24" s="360">
        <f>+'año a año pres rent gast'!D449+'año a año pres rent gast'!D451</f>
        <v>8148</v>
      </c>
      <c r="H24" s="360">
        <v>28224</v>
      </c>
      <c r="I24" s="312">
        <f t="shared" si="0"/>
        <v>280454.43</v>
      </c>
    </row>
    <row r="25" spans="1:9" ht="16" thickBot="1" x14ac:dyDescent="0.25">
      <c r="A25" s="111">
        <v>1883</v>
      </c>
      <c r="B25" s="1">
        <v>21004</v>
      </c>
      <c r="C25" s="26">
        <v>327299</v>
      </c>
      <c r="D25" s="360">
        <v>0</v>
      </c>
      <c r="E25" s="360">
        <v>0</v>
      </c>
      <c r="F25" s="360">
        <v>26000</v>
      </c>
      <c r="G25" s="1">
        <v>8148</v>
      </c>
      <c r="H25" s="26">
        <v>35084</v>
      </c>
      <c r="I25" s="312">
        <f t="shared" si="0"/>
        <v>417535</v>
      </c>
    </row>
    <row r="26" spans="1:9" ht="16" thickBot="1" x14ac:dyDescent="0.25">
      <c r="A26" s="58">
        <v>1885</v>
      </c>
      <c r="B26" s="390">
        <v>9950.4</v>
      </c>
      <c r="C26" s="71">
        <v>70822.75</v>
      </c>
      <c r="D26" s="71">
        <v>2649.95</v>
      </c>
      <c r="E26" s="71">
        <v>145151.70000000001</v>
      </c>
      <c r="F26" s="71">
        <v>25866.15</v>
      </c>
      <c r="G26" s="71">
        <v>38637.15</v>
      </c>
      <c r="H26" s="71">
        <v>72453.95</v>
      </c>
      <c r="I26" s="312">
        <f t="shared" si="0"/>
        <v>365532.05</v>
      </c>
    </row>
    <row r="27" spans="1:9" x14ac:dyDescent="0.2">
      <c r="B27" s="194"/>
      <c r="C27" s="194"/>
      <c r="D27" s="194"/>
      <c r="E27" s="194"/>
      <c r="F27" s="194"/>
      <c r="G27" s="401"/>
      <c r="I27" s="194"/>
    </row>
    <row r="28" spans="1:9" x14ac:dyDescent="0.2">
      <c r="B28" s="194"/>
      <c r="C28" s="194"/>
      <c r="D28" s="194"/>
      <c r="E28" s="194"/>
      <c r="F28" s="194"/>
      <c r="G28" s="194"/>
      <c r="H28" s="194"/>
      <c r="I28" s="194"/>
    </row>
    <row r="29" spans="1:9" ht="16" thickBot="1" x14ac:dyDescent="0.25">
      <c r="B29" s="194"/>
      <c r="C29" s="194"/>
      <c r="D29" s="194"/>
      <c r="E29" s="194"/>
      <c r="F29" s="194"/>
      <c r="G29" s="194"/>
      <c r="H29" s="194"/>
      <c r="I29" s="194"/>
    </row>
    <row r="30" spans="1:9" x14ac:dyDescent="0.2">
      <c r="A30" s="313" t="s">
        <v>299</v>
      </c>
      <c r="B30" s="195">
        <f>AVERAGE(B5:B26)</f>
        <v>9772.2537499999999</v>
      </c>
      <c r="C30" s="196">
        <f>AVERAGE(C5:C26)</f>
        <v>58060.633636363636</v>
      </c>
      <c r="D30" s="195">
        <f>AVERAGE(D21:D26)</f>
        <v>166821.65833333333</v>
      </c>
      <c r="E30" s="196">
        <f>AVERAGE(E5:E26)</f>
        <v>30018.186250000002</v>
      </c>
      <c r="F30" s="195">
        <f>AVERAGE(F5:F26)</f>
        <v>21924.186363636363</v>
      </c>
      <c r="G30" s="196">
        <f>AVERAGE(G5:G26)</f>
        <v>18317.087500000001</v>
      </c>
      <c r="H30" s="195">
        <f>AVERAGE(H26:H26)</f>
        <v>72453.95</v>
      </c>
      <c r="I30" s="195">
        <f>AVERAGE(I5:I26)</f>
        <v>191546.30045454548</v>
      </c>
    </row>
    <row r="31" spans="1:9" x14ac:dyDescent="0.2">
      <c r="A31" s="314" t="s">
        <v>304</v>
      </c>
      <c r="B31" s="197">
        <f>VAR(B5:B26)</f>
        <v>31836051.009969644</v>
      </c>
      <c r="C31" s="198">
        <f>VAR(C5:C26)</f>
        <v>5078829812.415597</v>
      </c>
      <c r="D31" s="197">
        <f>VAR(D21:D26)</f>
        <v>38584005620.100418</v>
      </c>
      <c r="E31" s="198">
        <f>VAR(E5:E26)</f>
        <v>2202241622.6729984</v>
      </c>
      <c r="F31" s="197">
        <f>VAR(F5:F26)</f>
        <v>141633916.07254553</v>
      </c>
      <c r="G31" s="198">
        <f>VAR(G5:G26)</f>
        <v>358416002.74769324</v>
      </c>
      <c r="H31" s="197">
        <f>VAR(H5:H26)</f>
        <v>290715911.07326812</v>
      </c>
      <c r="I31" s="197">
        <f>VAR(I5:I26)</f>
        <v>35459950263.088287</v>
      </c>
    </row>
    <row r="32" spans="1:9" ht="16" thickBot="1" x14ac:dyDescent="0.25">
      <c r="A32" s="315" t="s">
        <v>305</v>
      </c>
      <c r="B32" s="199">
        <f>SQRT(B31)</f>
        <v>5642.3444604144515</v>
      </c>
      <c r="C32" s="200">
        <f>SQRT(C31)</f>
        <v>71265.909188163714</v>
      </c>
      <c r="D32" s="199">
        <f t="shared" ref="D32:I32" si="1">SQRT(D31)</f>
        <v>196428.11820129119</v>
      </c>
      <c r="E32" s="200">
        <f t="shared" si="1"/>
        <v>46928.047292349576</v>
      </c>
      <c r="F32" s="199">
        <f t="shared" si="1"/>
        <v>11901.004834573656</v>
      </c>
      <c r="G32" s="200">
        <f t="shared" si="1"/>
        <v>18931.877950897877</v>
      </c>
      <c r="H32" s="199">
        <f t="shared" si="1"/>
        <v>17050.393282070301</v>
      </c>
      <c r="I32" s="199">
        <f t="shared" si="1"/>
        <v>188308.12585517461</v>
      </c>
    </row>
    <row r="33" spans="1:9" x14ac:dyDescent="0.2">
      <c r="B33" s="194"/>
      <c r="C33" s="194"/>
      <c r="D33" s="194"/>
      <c r="E33" s="194"/>
      <c r="F33" s="194"/>
      <c r="G33" s="194"/>
      <c r="H33" s="194"/>
      <c r="I33" s="194"/>
    </row>
    <row r="34" spans="1:9" ht="16" thickBot="1" x14ac:dyDescent="0.25">
      <c r="B34" s="194"/>
      <c r="C34" s="194"/>
      <c r="D34" s="194"/>
      <c r="E34" s="194"/>
      <c r="F34" s="194"/>
      <c r="G34" s="194"/>
      <c r="H34" s="194"/>
      <c r="I34" s="194"/>
    </row>
    <row r="35" spans="1:9" ht="16" thickBot="1" x14ac:dyDescent="0.25">
      <c r="A35" s="691" t="s">
        <v>442</v>
      </c>
      <c r="B35" s="691"/>
      <c r="C35" s="691"/>
      <c r="D35" s="691"/>
      <c r="E35" s="691"/>
      <c r="F35" s="691"/>
      <c r="G35" s="691"/>
      <c r="H35" s="691"/>
      <c r="I35" s="691"/>
    </row>
    <row r="36" spans="1:9" x14ac:dyDescent="0.2">
      <c r="A36" s="688" t="s">
        <v>34</v>
      </c>
      <c r="B36" s="308" t="s">
        <v>306</v>
      </c>
      <c r="C36" s="308" t="s">
        <v>300</v>
      </c>
      <c r="D36" s="308" t="s">
        <v>301</v>
      </c>
      <c r="E36" s="308" t="s">
        <v>301</v>
      </c>
      <c r="F36" s="308" t="s">
        <v>301</v>
      </c>
      <c r="G36" s="308" t="s">
        <v>301</v>
      </c>
      <c r="H36" s="308" t="s">
        <v>301</v>
      </c>
      <c r="I36" s="688" t="s">
        <v>223</v>
      </c>
    </row>
    <row r="37" spans="1:9" x14ac:dyDescent="0.2">
      <c r="A37" s="689"/>
      <c r="B37" s="309" t="s">
        <v>307</v>
      </c>
      <c r="C37" s="309" t="s">
        <v>308</v>
      </c>
      <c r="D37" s="309" t="s">
        <v>309</v>
      </c>
      <c r="E37" s="309" t="s">
        <v>309</v>
      </c>
      <c r="F37" s="309" t="s">
        <v>311</v>
      </c>
      <c r="G37" s="309" t="s">
        <v>312</v>
      </c>
      <c r="H37" s="309" t="s">
        <v>302</v>
      </c>
      <c r="I37" s="689"/>
    </row>
    <row r="38" spans="1:9" ht="16" thickBot="1" x14ac:dyDescent="0.25">
      <c r="A38" s="689"/>
      <c r="B38" s="310"/>
      <c r="C38" s="311"/>
      <c r="D38" s="311" t="s">
        <v>310</v>
      </c>
      <c r="E38" s="311"/>
      <c r="F38" s="311"/>
      <c r="G38" s="311"/>
      <c r="H38" s="311"/>
      <c r="I38" s="690"/>
    </row>
    <row r="39" spans="1:9" ht="16" thickBot="1" x14ac:dyDescent="0.25">
      <c r="A39" s="58">
        <v>1858</v>
      </c>
      <c r="B39" s="202"/>
      <c r="C39" s="201">
        <f t="shared" ref="C39:C56" si="2">C5/I5</f>
        <v>4.9012933968686181E-2</v>
      </c>
      <c r="D39" s="71"/>
      <c r="E39" s="201">
        <f>E5/I5</f>
        <v>0.42886317222600406</v>
      </c>
      <c r="F39" s="71"/>
      <c r="G39" s="201">
        <f>G5/I5</f>
        <v>0.51361470388019059</v>
      </c>
      <c r="H39" s="201">
        <f>H5/I5</f>
        <v>8.5091899251191292E-3</v>
      </c>
      <c r="I39" s="316">
        <f t="shared" ref="I39:I49" si="3">SUM(B39:H39)</f>
        <v>1</v>
      </c>
    </row>
    <row r="40" spans="1:9" ht="16" thickBot="1" x14ac:dyDescent="0.25">
      <c r="A40" s="58">
        <v>1859</v>
      </c>
      <c r="B40" s="202"/>
      <c r="C40" s="201">
        <f t="shared" si="2"/>
        <v>0.27980950508850155</v>
      </c>
      <c r="D40" s="71"/>
      <c r="E40" s="201">
        <f>E6/I6</f>
        <v>0.18572620972906001</v>
      </c>
      <c r="F40" s="71"/>
      <c r="G40" s="201">
        <f>G6/I6</f>
        <v>0.17388356758012491</v>
      </c>
      <c r="H40" s="201">
        <f>H6/I6</f>
        <v>0.36058071760231358</v>
      </c>
      <c r="I40" s="316">
        <f t="shared" si="3"/>
        <v>1</v>
      </c>
    </row>
    <row r="41" spans="1:9" ht="16" thickBot="1" x14ac:dyDescent="0.25">
      <c r="A41" s="58">
        <v>1860</v>
      </c>
      <c r="B41" s="202"/>
      <c r="C41" s="201">
        <f t="shared" si="2"/>
        <v>0.27641216918671457</v>
      </c>
      <c r="D41" s="71"/>
      <c r="E41" s="201">
        <f>E7/I7</f>
        <v>0.26990460904298974</v>
      </c>
      <c r="F41" s="71"/>
      <c r="G41" s="201">
        <f>G7/I7</f>
        <v>0.16105258358108232</v>
      </c>
      <c r="H41" s="201">
        <f>H7/I7</f>
        <v>0.29263063818921331</v>
      </c>
      <c r="I41" s="316">
        <f t="shared" si="3"/>
        <v>0.99999999999999989</v>
      </c>
    </row>
    <row r="42" spans="1:9" ht="16" thickBot="1" x14ac:dyDescent="0.25">
      <c r="A42" s="58">
        <v>1864</v>
      </c>
      <c r="B42" s="202"/>
      <c r="C42" s="201">
        <f t="shared" si="2"/>
        <v>0.24953115204687365</v>
      </c>
      <c r="D42" s="201">
        <f>D8/I8</f>
        <v>0.26753395796850427</v>
      </c>
      <c r="E42" s="201"/>
      <c r="F42" s="71"/>
      <c r="G42" s="201">
        <f>G8/I8</f>
        <v>0.14733477256694055</v>
      </c>
      <c r="H42" s="201">
        <f>H8/I8</f>
        <v>0.33560011741768159</v>
      </c>
      <c r="I42" s="316">
        <f t="shared" si="3"/>
        <v>1</v>
      </c>
    </row>
    <row r="43" spans="1:9" ht="16" thickBot="1" x14ac:dyDescent="0.25">
      <c r="A43" s="58">
        <v>1865</v>
      </c>
      <c r="B43" s="202"/>
      <c r="C43" s="201">
        <f t="shared" si="2"/>
        <v>0.2726616781047656</v>
      </c>
      <c r="D43" s="201">
        <f>D9/I9</f>
        <v>0.25050814949436523</v>
      </c>
      <c r="E43" s="201"/>
      <c r="F43" s="71"/>
      <c r="G43" s="201">
        <f>G9/I9</f>
        <v>0.13800194119635534</v>
      </c>
      <c r="H43" s="201">
        <f>H9/I9</f>
        <v>0.33882823120451377</v>
      </c>
      <c r="I43" s="316">
        <f t="shared" si="3"/>
        <v>0.99999999999999989</v>
      </c>
    </row>
    <row r="44" spans="1:9" ht="16" thickBot="1" x14ac:dyDescent="0.25">
      <c r="A44" s="58">
        <v>1866</v>
      </c>
      <c r="B44" s="202"/>
      <c r="C44" s="201">
        <f t="shared" si="2"/>
        <v>0.34632841063175307</v>
      </c>
      <c r="D44" s="201">
        <f>D10/I10</f>
        <v>0.35104641010780924</v>
      </c>
      <c r="E44" s="201">
        <f>E10/I10</f>
        <v>0.30262517926043764</v>
      </c>
      <c r="F44" s="71"/>
      <c r="G44" s="201"/>
      <c r="H44" s="201"/>
      <c r="I44" s="316">
        <f t="shared" si="3"/>
        <v>0.99999999999999989</v>
      </c>
    </row>
    <row r="45" spans="1:9" ht="16" thickBot="1" x14ac:dyDescent="0.25">
      <c r="A45" s="58">
        <v>1867</v>
      </c>
      <c r="B45" s="202"/>
      <c r="C45" s="201">
        <f t="shared" si="2"/>
        <v>0.34611741760563242</v>
      </c>
      <c r="D45" s="201">
        <f>D11/I11</f>
        <v>0.15919198553455469</v>
      </c>
      <c r="E45" s="201"/>
      <c r="F45" s="71"/>
      <c r="G45" s="201">
        <f>G11/I11</f>
        <v>0.14395360805130988</v>
      </c>
      <c r="H45" s="201">
        <f>H11/I11</f>
        <v>0.35073698880850307</v>
      </c>
      <c r="I45" s="316">
        <f t="shared" si="3"/>
        <v>1</v>
      </c>
    </row>
    <row r="46" spans="1:9" ht="16" thickBot="1" x14ac:dyDescent="0.25">
      <c r="A46" s="58">
        <v>1868</v>
      </c>
      <c r="B46" s="202"/>
      <c r="C46" s="201">
        <f t="shared" si="2"/>
        <v>0.66206442214588146</v>
      </c>
      <c r="D46" s="201">
        <f>D12/I12</f>
        <v>6.2900836274967939E-2</v>
      </c>
      <c r="E46" s="201"/>
      <c r="F46" s="71"/>
      <c r="G46" s="201">
        <f>G12/I12</f>
        <v>8.0034356102786641E-2</v>
      </c>
      <c r="H46" s="201">
        <f>H12/I12</f>
        <v>0.19500038547636389</v>
      </c>
      <c r="I46" s="316">
        <f t="shared" si="3"/>
        <v>0.99999999999999989</v>
      </c>
    </row>
    <row r="47" spans="1:9" ht="16" thickBot="1" x14ac:dyDescent="0.25">
      <c r="A47" s="58">
        <v>1869</v>
      </c>
      <c r="B47" s="202"/>
      <c r="C47" s="201">
        <f t="shared" si="2"/>
        <v>1</v>
      </c>
      <c r="D47" s="201"/>
      <c r="E47" s="201"/>
      <c r="F47" s="71"/>
      <c r="G47" s="201"/>
      <c r="H47" s="201"/>
      <c r="I47" s="316">
        <f t="shared" si="3"/>
        <v>1</v>
      </c>
    </row>
    <row r="48" spans="1:9" ht="16" thickBot="1" x14ac:dyDescent="0.25">
      <c r="A48" s="58">
        <v>1870</v>
      </c>
      <c r="B48" s="202"/>
      <c r="C48" s="201">
        <f t="shared" si="2"/>
        <v>0.32607977688892148</v>
      </c>
      <c r="D48" s="201">
        <f>D14/I14</f>
        <v>0.40475578877839347</v>
      </c>
      <c r="E48" s="201"/>
      <c r="F48" s="71"/>
      <c r="G48" s="201">
        <f t="shared" ref="G48:G56" si="4">G14/I14</f>
        <v>0.18916737000477046</v>
      </c>
      <c r="H48" s="201">
        <f t="shared" ref="H48:H56" si="5">H14/I14</f>
        <v>7.9997064327914577E-2</v>
      </c>
      <c r="I48" s="316">
        <f t="shared" si="3"/>
        <v>0.99999999999999989</v>
      </c>
    </row>
    <row r="49" spans="1:18" ht="16" thickBot="1" x14ac:dyDescent="0.25">
      <c r="A49" s="58">
        <v>1871</v>
      </c>
      <c r="B49" s="202"/>
      <c r="C49" s="201">
        <f t="shared" si="2"/>
        <v>0.26411497018147767</v>
      </c>
      <c r="D49" s="201"/>
      <c r="E49" s="201">
        <f>E15/I15</f>
        <v>0.56525172642827837</v>
      </c>
      <c r="F49" s="71"/>
      <c r="G49" s="201">
        <f t="shared" si="4"/>
        <v>7.8406708004112119E-2</v>
      </c>
      <c r="H49" s="201">
        <f t="shared" si="5"/>
        <v>9.2226595386131885E-2</v>
      </c>
      <c r="I49" s="316">
        <f t="shared" si="3"/>
        <v>1</v>
      </c>
    </row>
    <row r="50" spans="1:18" ht="16" thickBot="1" x14ac:dyDescent="0.25">
      <c r="A50" s="58">
        <v>1872</v>
      </c>
      <c r="B50" s="202"/>
      <c r="C50" s="201">
        <f t="shared" si="2"/>
        <v>0.36764683441930018</v>
      </c>
      <c r="D50" s="201">
        <f>D16/I16</f>
        <v>0.17304258922985366</v>
      </c>
      <c r="E50" s="201">
        <f>E16/I16</f>
        <v>0</v>
      </c>
      <c r="F50" s="201">
        <f t="shared" ref="F50:F56" si="6">F16/I16</f>
        <v>0.18921764607144492</v>
      </c>
      <c r="G50" s="201">
        <f t="shared" si="4"/>
        <v>0.17029588146430044</v>
      </c>
      <c r="H50" s="201">
        <f t="shared" si="5"/>
        <v>9.9797048815100792E-2</v>
      </c>
      <c r="I50" s="316">
        <f t="shared" ref="I50:I60" si="7">SUM(B50:H50)</f>
        <v>0.99999999999999989</v>
      </c>
    </row>
    <row r="51" spans="1:18" ht="16" thickBot="1" x14ac:dyDescent="0.25">
      <c r="A51" s="58">
        <v>1875</v>
      </c>
      <c r="B51" s="202">
        <f>B17/I17</f>
        <v>8.2560410631893799E-4</v>
      </c>
      <c r="C51" s="201">
        <f t="shared" si="2"/>
        <v>0.1122551788966155</v>
      </c>
      <c r="D51" s="201"/>
      <c r="E51" s="201">
        <f>E17/I17</f>
        <v>0.72672327165677519</v>
      </c>
      <c r="F51" s="201">
        <f t="shared" si="6"/>
        <v>1.9566080173235332E-2</v>
      </c>
      <c r="G51" s="201">
        <f t="shared" si="4"/>
        <v>7.3029843229574565E-2</v>
      </c>
      <c r="H51" s="201">
        <f t="shared" si="5"/>
        <v>6.7600021937480548E-2</v>
      </c>
      <c r="I51" s="316">
        <f t="shared" si="7"/>
        <v>1.0000000000000002</v>
      </c>
    </row>
    <row r="52" spans="1:18" ht="16" thickBot="1" x14ac:dyDescent="0.25">
      <c r="A52" s="58">
        <v>1876</v>
      </c>
      <c r="B52" s="202"/>
      <c r="C52" s="201">
        <f t="shared" si="2"/>
        <v>0.17162620813855858</v>
      </c>
      <c r="D52" s="201"/>
      <c r="E52" s="201">
        <f>E18/I18</f>
        <v>0.26544246464489468</v>
      </c>
      <c r="F52" s="201">
        <f t="shared" si="6"/>
        <v>0.28359051768557736</v>
      </c>
      <c r="G52" s="201">
        <f t="shared" si="4"/>
        <v>4.735962278877489E-2</v>
      </c>
      <c r="H52" s="201">
        <f t="shared" si="5"/>
        <v>0.23198118674219453</v>
      </c>
      <c r="I52" s="316">
        <f t="shared" si="7"/>
        <v>1.0000000000000002</v>
      </c>
    </row>
    <row r="53" spans="1:18" ht="16" thickBot="1" x14ac:dyDescent="0.25">
      <c r="A53" s="58">
        <v>1877</v>
      </c>
      <c r="B53" s="202"/>
      <c r="C53" s="201">
        <f t="shared" si="2"/>
        <v>0.3184302161433008</v>
      </c>
      <c r="D53" s="201"/>
      <c r="E53" s="201">
        <f>E19/I19</f>
        <v>0.23235979964655812</v>
      </c>
      <c r="F53" s="201">
        <f t="shared" si="6"/>
        <v>0</v>
      </c>
      <c r="G53" s="201">
        <f t="shared" si="4"/>
        <v>0.14195187752925306</v>
      </c>
      <c r="H53" s="201">
        <f t="shared" si="5"/>
        <v>0.30725810668088799</v>
      </c>
      <c r="I53" s="316">
        <f t="shared" si="7"/>
        <v>1</v>
      </c>
    </row>
    <row r="54" spans="1:18" ht="16" thickBot="1" x14ac:dyDescent="0.25">
      <c r="A54" s="58">
        <v>1878</v>
      </c>
      <c r="B54" s="202">
        <f t="shared" ref="B54:B59" si="8">B20/I20</f>
        <v>2.5136841258393647E-2</v>
      </c>
      <c r="C54" s="201">
        <f t="shared" si="2"/>
        <v>0.20003965164022744</v>
      </c>
      <c r="D54" s="201">
        <f>D20/I20</f>
        <v>0.56707592139780649</v>
      </c>
      <c r="E54" s="201"/>
      <c r="F54" s="201">
        <f t="shared" si="6"/>
        <v>9.1945832411480591E-2</v>
      </c>
      <c r="G54" s="201">
        <f t="shared" si="4"/>
        <v>8.4080441110130993E-2</v>
      </c>
      <c r="H54" s="201">
        <f t="shared" si="5"/>
        <v>3.1721312181960802E-2</v>
      </c>
      <c r="I54" s="316">
        <f t="shared" si="7"/>
        <v>1</v>
      </c>
    </row>
    <row r="55" spans="1:18" ht="16" thickBot="1" x14ac:dyDescent="0.25">
      <c r="A55" s="58">
        <v>1879</v>
      </c>
      <c r="B55" s="202">
        <f t="shared" si="8"/>
        <v>2.5136841258393647E-2</v>
      </c>
      <c r="C55" s="201">
        <f t="shared" si="2"/>
        <v>0.20003965164022744</v>
      </c>
      <c r="D55" s="201">
        <f>D21/I21</f>
        <v>0.56707592139780649</v>
      </c>
      <c r="E55" s="201"/>
      <c r="F55" s="201">
        <f t="shared" si="6"/>
        <v>9.1945832411480591E-2</v>
      </c>
      <c r="G55" s="201">
        <f t="shared" si="4"/>
        <v>8.4080441110130993E-2</v>
      </c>
      <c r="H55" s="201">
        <f t="shared" si="5"/>
        <v>3.1721312181960802E-2</v>
      </c>
      <c r="I55" s="316">
        <f t="shared" si="7"/>
        <v>1</v>
      </c>
    </row>
    <row r="56" spans="1:18" ht="16" thickBot="1" x14ac:dyDescent="0.25">
      <c r="A56" s="58">
        <v>1880</v>
      </c>
      <c r="B56" s="202">
        <f t="shared" si="8"/>
        <v>1.6810884025087781E-2</v>
      </c>
      <c r="C56" s="202">
        <f t="shared" si="2"/>
        <v>0.19561567727519777</v>
      </c>
      <c r="D56" s="202">
        <f>D22/I22</f>
        <v>0.67360865476693732</v>
      </c>
      <c r="E56" s="202"/>
      <c r="F56" s="202">
        <f t="shared" si="6"/>
        <v>4.4861232130994799E-2</v>
      </c>
      <c r="G56" s="202">
        <f t="shared" si="4"/>
        <v>4.9951256545857671E-2</v>
      </c>
      <c r="H56" s="202">
        <f t="shared" si="5"/>
        <v>1.9152295255924701E-2</v>
      </c>
      <c r="I56" s="316">
        <f t="shared" si="7"/>
        <v>1</v>
      </c>
    </row>
    <row r="57" spans="1:18" ht="16" thickBot="1" x14ac:dyDescent="0.25">
      <c r="A57" s="58">
        <v>1881</v>
      </c>
      <c r="B57" s="202">
        <f t="shared" si="8"/>
        <v>1.4200969337710511E-2</v>
      </c>
      <c r="C57" s="202">
        <f>C23/I23</f>
        <v>0.20146225091787606</v>
      </c>
      <c r="D57" s="202">
        <f>D23/I23</f>
        <v>0.59796314978531184</v>
      </c>
      <c r="E57" s="202"/>
      <c r="F57" s="202">
        <f>F23/I23</f>
        <v>3.7871582126128102E-2</v>
      </c>
      <c r="G57" s="202">
        <f>G23/I23</f>
        <v>0.12764354567735217</v>
      </c>
      <c r="H57" s="202">
        <f>H23/I23</f>
        <v>2.0858502155621322E-2</v>
      </c>
      <c r="I57" s="316">
        <f>SUM(B57:H57)</f>
        <v>1</v>
      </c>
    </row>
    <row r="58" spans="1:18" ht="16" thickBot="1" x14ac:dyDescent="0.25">
      <c r="A58" s="58">
        <v>1882</v>
      </c>
      <c r="B58" s="202">
        <f t="shared" si="8"/>
        <v>3.6292634065363136E-2</v>
      </c>
      <c r="C58" s="202">
        <f>C24/I24</f>
        <v>0.23784256144572222</v>
      </c>
      <c r="D58" s="202"/>
      <c r="E58" s="202">
        <f>E24/I24</f>
        <v>0.50346860272451399</v>
      </c>
      <c r="F58" s="202">
        <f>F24/I24</f>
        <v>9.2706683221227784E-2</v>
      </c>
      <c r="G58" s="202">
        <f>G24/I24</f>
        <v>2.9052848264867846E-2</v>
      </c>
      <c r="H58" s="202">
        <f>H24/I24</f>
        <v>0.10063667027830511</v>
      </c>
      <c r="I58" s="316">
        <f>SUM(B58:H58)</f>
        <v>1</v>
      </c>
    </row>
    <row r="59" spans="1:18" ht="16" thickBot="1" x14ac:dyDescent="0.25">
      <c r="A59" s="67">
        <v>1883</v>
      </c>
      <c r="B59" s="202">
        <f t="shared" si="8"/>
        <v>5.0304764870010898E-2</v>
      </c>
      <c r="C59" s="202">
        <f>C25/I25</f>
        <v>0.78388398577364771</v>
      </c>
      <c r="D59" s="202"/>
      <c r="E59" s="202">
        <f>E25/I25</f>
        <v>0</v>
      </c>
      <c r="F59" s="202">
        <f>F25/I25</f>
        <v>6.2270228843090997E-2</v>
      </c>
      <c r="G59" s="202">
        <f>G25/I25</f>
        <v>1.9514531715904056E-2</v>
      </c>
      <c r="H59" s="202">
        <f>H25/I25</f>
        <v>8.4026488797346324E-2</v>
      </c>
      <c r="I59" s="316">
        <f>SUM(B59:H59)</f>
        <v>0.99999999999999989</v>
      </c>
    </row>
    <row r="60" spans="1:18" ht="16" thickBot="1" x14ac:dyDescent="0.25">
      <c r="A60" s="389">
        <v>1885</v>
      </c>
      <c r="B60" s="202">
        <f>B26/I26</f>
        <v>2.7221689589189239E-2</v>
      </c>
      <c r="C60" s="201">
        <f>C26/I26</f>
        <v>0.19375250405538996</v>
      </c>
      <c r="D60" s="201">
        <f>D26/I26</f>
        <v>7.2495694973942777E-3</v>
      </c>
      <c r="E60" s="201">
        <f>E26/I26</f>
        <v>0.39709705345947099</v>
      </c>
      <c r="F60" s="201">
        <f>F26/I26</f>
        <v>7.0763015171993821E-2</v>
      </c>
      <c r="G60" s="201">
        <f>G26/I26</f>
        <v>0.10570112798590439</v>
      </c>
      <c r="H60" s="201">
        <f>H26/I26</f>
        <v>0.19821504024065742</v>
      </c>
      <c r="I60" s="316">
        <f t="shared" si="7"/>
        <v>1</v>
      </c>
    </row>
    <row r="61" spans="1:18" x14ac:dyDescent="0.2">
      <c r="M61" s="324">
        <f t="shared" ref="M61:M66" si="9">E65+K65</f>
        <v>0.36226023530129858</v>
      </c>
    </row>
    <row r="62" spans="1:18" ht="16" thickBot="1" x14ac:dyDescent="0.25">
      <c r="M62" s="324">
        <f t="shared" si="9"/>
        <v>0.74628935183001055</v>
      </c>
    </row>
    <row r="63" spans="1:18" ht="48" x14ac:dyDescent="0.2">
      <c r="B63" s="695" t="s">
        <v>16</v>
      </c>
      <c r="C63" s="695" t="s">
        <v>52</v>
      </c>
      <c r="D63" s="697" t="s">
        <v>421</v>
      </c>
      <c r="E63" s="695" t="s">
        <v>420</v>
      </c>
      <c r="H63" s="699" t="s">
        <v>16</v>
      </c>
      <c r="I63" s="320" t="s">
        <v>419</v>
      </c>
      <c r="J63" s="321" t="s">
        <v>422</v>
      </c>
      <c r="K63" s="701" t="s">
        <v>418</v>
      </c>
      <c r="M63" s="324">
        <f t="shared" si="9"/>
        <v>0.54903298233047204</v>
      </c>
      <c r="O63" s="699" t="s">
        <v>16</v>
      </c>
      <c r="P63" s="320" t="s">
        <v>419</v>
      </c>
      <c r="Q63" s="321" t="s">
        <v>422</v>
      </c>
      <c r="R63" s="701" t="s">
        <v>418</v>
      </c>
    </row>
    <row r="64" spans="1:18" ht="17" thickBot="1" x14ac:dyDescent="0.25">
      <c r="B64" s="696"/>
      <c r="C64" s="696"/>
      <c r="D64" s="698"/>
      <c r="E64" s="696"/>
      <c r="H64" s="700"/>
      <c r="I64" s="323" t="s">
        <v>280</v>
      </c>
      <c r="J64" s="322" t="s">
        <v>423</v>
      </c>
      <c r="K64" s="703"/>
      <c r="M64" s="324">
        <f t="shared" si="9"/>
        <v>0.20815347721822541</v>
      </c>
      <c r="O64" s="700"/>
      <c r="P64" s="323" t="s">
        <v>280</v>
      </c>
      <c r="Q64" s="322" t="s">
        <v>478</v>
      </c>
      <c r="R64" s="703"/>
    </row>
    <row r="65" spans="2:21" x14ac:dyDescent="0.2">
      <c r="B65" s="3">
        <v>1872</v>
      </c>
      <c r="C65" s="423">
        <v>65533</v>
      </c>
      <c r="D65" s="423">
        <f t="shared" ref="D65:D70" si="10">+F16</f>
        <v>12400</v>
      </c>
      <c r="E65" s="424">
        <f t="shared" ref="E65:E75" si="11">D65/C65</f>
        <v>0.18921764607144492</v>
      </c>
      <c r="H65" s="58">
        <v>1872</v>
      </c>
      <c r="I65" s="143">
        <v>65533</v>
      </c>
      <c r="J65" s="325">
        <f>+D16</f>
        <v>11340</v>
      </c>
      <c r="K65" s="317">
        <f t="shared" ref="K65:K74" si="12">J65/I65</f>
        <v>0.17304258922985366</v>
      </c>
      <c r="M65" s="324">
        <f t="shared" si="9"/>
        <v>0.56422569027611047</v>
      </c>
      <c r="O65" s="58">
        <v>1877</v>
      </c>
      <c r="P65" s="591">
        <v>266880</v>
      </c>
      <c r="Q65" s="326">
        <v>8748.4</v>
      </c>
      <c r="R65" s="318">
        <f t="shared" ref="R65:R70" si="13">Q65/P65</f>
        <v>3.2780275779376498E-2</v>
      </c>
    </row>
    <row r="66" spans="2:21" x14ac:dyDescent="0.2">
      <c r="B66" s="3">
        <v>1875</v>
      </c>
      <c r="C66" s="423">
        <v>67829.119999999995</v>
      </c>
      <c r="D66" s="423">
        <f t="shared" si="10"/>
        <v>1327.15</v>
      </c>
      <c r="E66" s="424">
        <f t="shared" si="11"/>
        <v>1.9566080173235332E-2</v>
      </c>
      <c r="H66" s="3">
        <v>1875</v>
      </c>
      <c r="I66" s="81">
        <v>67829.119999999995</v>
      </c>
      <c r="J66" s="426">
        <f>+E17</f>
        <v>49293</v>
      </c>
      <c r="K66" s="427">
        <f t="shared" si="12"/>
        <v>0.72672327165677519</v>
      </c>
      <c r="M66" s="324">
        <f t="shared" si="9"/>
        <v>0.56422569027611047</v>
      </c>
      <c r="O66" s="58">
        <v>1878</v>
      </c>
      <c r="P66" s="186">
        <v>406504</v>
      </c>
      <c r="Q66" s="326">
        <v>8748.4</v>
      </c>
      <c r="R66" s="318">
        <f t="shared" si="13"/>
        <v>2.1521067443370789E-2</v>
      </c>
      <c r="T66" s="7"/>
      <c r="U66" s="7"/>
    </row>
    <row r="67" spans="2:21" x14ac:dyDescent="0.2">
      <c r="B67" s="3">
        <v>1876</v>
      </c>
      <c r="C67" s="423">
        <v>118384.59999999999</v>
      </c>
      <c r="D67" s="423">
        <f t="shared" si="10"/>
        <v>33572.75</v>
      </c>
      <c r="E67" s="424">
        <f t="shared" si="11"/>
        <v>0.28359051768557736</v>
      </c>
      <c r="H67" s="3">
        <v>1876</v>
      </c>
      <c r="I67" s="81">
        <v>118384.59999999999</v>
      </c>
      <c r="J67" s="426">
        <f>+E18</f>
        <v>31424.3</v>
      </c>
      <c r="K67" s="427">
        <f t="shared" si="12"/>
        <v>0.26544246464489468</v>
      </c>
      <c r="M67" s="324">
        <f>E73+K72</f>
        <v>0.67344899629070765</v>
      </c>
      <c r="O67" s="58">
        <v>1879</v>
      </c>
      <c r="P67" s="186">
        <v>406504</v>
      </c>
      <c r="Q67" s="326">
        <v>8748.4</v>
      </c>
      <c r="R67" s="318">
        <f t="shared" si="13"/>
        <v>2.1521067443370789E-2</v>
      </c>
      <c r="T67" s="7"/>
      <c r="U67" s="7"/>
    </row>
    <row r="68" spans="2:21" ht="16" thickBot="1" x14ac:dyDescent="0.25">
      <c r="B68" s="3">
        <v>1877</v>
      </c>
      <c r="C68" s="423">
        <v>266880</v>
      </c>
      <c r="D68" s="423">
        <f t="shared" si="10"/>
        <v>0</v>
      </c>
      <c r="E68" s="424">
        <f t="shared" si="11"/>
        <v>0</v>
      </c>
      <c r="H68" s="3">
        <v>1877</v>
      </c>
      <c r="I68" s="591">
        <v>266880</v>
      </c>
      <c r="J68" s="426">
        <v>55552</v>
      </c>
      <c r="K68" s="427">
        <f t="shared" si="12"/>
        <v>0.20815347721822541</v>
      </c>
      <c r="M68" s="324"/>
      <c r="O68" s="58">
        <v>1880</v>
      </c>
      <c r="P68" s="186">
        <v>579565</v>
      </c>
      <c r="Q68" s="326">
        <v>9743</v>
      </c>
      <c r="R68" s="318">
        <f t="shared" si="13"/>
        <v>1.6810884025087781E-2</v>
      </c>
      <c r="T68" s="7"/>
      <c r="U68" s="7"/>
    </row>
    <row r="69" spans="2:21" ht="16" thickBot="1" x14ac:dyDescent="0.25">
      <c r="B69" s="3">
        <v>1878</v>
      </c>
      <c r="C69" s="423">
        <v>406504</v>
      </c>
      <c r="D69" s="423">
        <f t="shared" si="10"/>
        <v>32000</v>
      </c>
      <c r="E69" s="424">
        <f t="shared" si="11"/>
        <v>7.8720012595202019E-2</v>
      </c>
      <c r="H69" s="3">
        <v>1878</v>
      </c>
      <c r="I69" s="81">
        <v>406504</v>
      </c>
      <c r="J69" s="426">
        <f>+D20</f>
        <v>197360</v>
      </c>
      <c r="K69" s="427">
        <f t="shared" si="12"/>
        <v>0.48550567768090841</v>
      </c>
      <c r="M69" s="324"/>
      <c r="O69" s="58">
        <v>1882</v>
      </c>
      <c r="P69" s="329">
        <v>344435.43</v>
      </c>
      <c r="Q69" s="71">
        <v>10178.43</v>
      </c>
      <c r="R69" s="318">
        <f t="shared" si="13"/>
        <v>2.9551054024842916E-2</v>
      </c>
      <c r="T69" s="7"/>
      <c r="U69" s="7"/>
    </row>
    <row r="70" spans="2:21" x14ac:dyDescent="0.2">
      <c r="B70" s="3">
        <v>1879</v>
      </c>
      <c r="C70" s="423">
        <v>406504</v>
      </c>
      <c r="D70" s="423">
        <f t="shared" si="10"/>
        <v>32000</v>
      </c>
      <c r="E70" s="424">
        <f t="shared" si="11"/>
        <v>7.8720012595202019E-2</v>
      </c>
      <c r="H70" s="3">
        <v>1879</v>
      </c>
      <c r="I70" s="81">
        <v>406504</v>
      </c>
      <c r="J70" s="426">
        <f>+D21</f>
        <v>197360</v>
      </c>
      <c r="K70" s="427">
        <f t="shared" si="12"/>
        <v>0.48550567768090841</v>
      </c>
      <c r="M70" s="324"/>
      <c r="O70" s="58">
        <v>1885</v>
      </c>
      <c r="P70" s="319">
        <v>426299.00000000006</v>
      </c>
      <c r="Q70" s="326">
        <v>9950.4</v>
      </c>
      <c r="R70" s="318">
        <f t="shared" si="13"/>
        <v>2.334136369074288E-2</v>
      </c>
      <c r="T70" s="7"/>
      <c r="U70" s="368"/>
    </row>
    <row r="71" spans="2:21" x14ac:dyDescent="0.2">
      <c r="B71" s="3">
        <v>1880</v>
      </c>
      <c r="C71" s="423">
        <v>579565</v>
      </c>
      <c r="D71" s="423">
        <v>26000</v>
      </c>
      <c r="E71" s="424">
        <f>D71/C71</f>
        <v>4.4861232130994799E-2</v>
      </c>
      <c r="H71" s="3">
        <v>1880</v>
      </c>
      <c r="I71" s="81">
        <v>579565</v>
      </c>
      <c r="J71" s="426">
        <f>+D22</f>
        <v>390400</v>
      </c>
      <c r="K71" s="427">
        <f t="shared" si="12"/>
        <v>0.67360865476693732</v>
      </c>
      <c r="L71" s="324"/>
      <c r="T71" s="7"/>
      <c r="U71" s="7"/>
    </row>
    <row r="72" spans="2:21" x14ac:dyDescent="0.2">
      <c r="B72" s="3">
        <v>1881</v>
      </c>
      <c r="C72" s="423">
        <v>686530.6</v>
      </c>
      <c r="D72" s="423">
        <v>26000</v>
      </c>
      <c r="E72" s="424">
        <f>D72/C72</f>
        <v>3.7871582126128102E-2</v>
      </c>
      <c r="H72" s="3">
        <v>1881</v>
      </c>
      <c r="I72" s="81">
        <v>686530.6</v>
      </c>
      <c r="J72" s="426">
        <f>+D23</f>
        <v>410520</v>
      </c>
      <c r="K72" s="427">
        <f t="shared" si="12"/>
        <v>0.59796314978531184</v>
      </c>
      <c r="L72" s="324"/>
    </row>
    <row r="73" spans="2:21" x14ac:dyDescent="0.2">
      <c r="B73" s="3">
        <v>1882</v>
      </c>
      <c r="C73" s="423">
        <v>344435.43</v>
      </c>
      <c r="D73" s="423">
        <v>26000</v>
      </c>
      <c r="E73" s="424">
        <f t="shared" si="11"/>
        <v>7.5485846505395804E-2</v>
      </c>
      <c r="H73" s="3">
        <v>1882</v>
      </c>
      <c r="I73" s="81">
        <v>344435.43</v>
      </c>
      <c r="J73" s="112">
        <v>141200</v>
      </c>
      <c r="K73" s="427">
        <f t="shared" si="12"/>
        <v>0.40994621256007258</v>
      </c>
      <c r="L73" s="324"/>
    </row>
    <row r="74" spans="2:21" x14ac:dyDescent="0.2">
      <c r="B74" s="3">
        <v>1883</v>
      </c>
      <c r="C74" s="423">
        <v>391535</v>
      </c>
      <c r="D74" s="423">
        <v>26000</v>
      </c>
      <c r="E74" s="424">
        <f t="shared" si="11"/>
        <v>6.6405302207976302E-2</v>
      </c>
      <c r="H74" s="3">
        <v>1885</v>
      </c>
      <c r="I74" s="428">
        <v>426299.00000000006</v>
      </c>
      <c r="J74" s="426">
        <f>+D26</f>
        <v>2649.95</v>
      </c>
      <c r="K74" s="427">
        <f t="shared" si="12"/>
        <v>6.2161769086955384E-3</v>
      </c>
      <c r="L74" s="324"/>
    </row>
    <row r="75" spans="2:21" x14ac:dyDescent="0.2">
      <c r="B75" s="3">
        <v>1885</v>
      </c>
      <c r="C75" s="425">
        <v>426299.00000000006</v>
      </c>
      <c r="D75" s="423">
        <f>+F26</f>
        <v>25866.15</v>
      </c>
      <c r="E75" s="424">
        <f t="shared" si="11"/>
        <v>6.0676074773808986E-2</v>
      </c>
      <c r="L75" s="324"/>
    </row>
    <row r="76" spans="2:21" ht="16" thickBot="1" x14ac:dyDescent="0.25">
      <c r="L76" s="324"/>
    </row>
    <row r="77" spans="2:21" ht="33" thickBot="1" x14ac:dyDescent="0.25">
      <c r="H77" s="688" t="s">
        <v>34</v>
      </c>
      <c r="I77" s="320" t="s">
        <v>419</v>
      </c>
      <c r="J77" s="328" t="s">
        <v>422</v>
      </c>
      <c r="K77" s="701" t="s">
        <v>420</v>
      </c>
      <c r="L77" s="324"/>
    </row>
    <row r="78" spans="2:21" ht="32" x14ac:dyDescent="0.2">
      <c r="C78" s="688" t="s">
        <v>34</v>
      </c>
      <c r="D78" s="320" t="s">
        <v>419</v>
      </c>
      <c r="E78" s="328" t="s">
        <v>422</v>
      </c>
      <c r="F78" s="701" t="s">
        <v>420</v>
      </c>
      <c r="H78" s="689"/>
      <c r="I78" s="323" t="s">
        <v>280</v>
      </c>
      <c r="J78" s="327" t="s">
        <v>477</v>
      </c>
      <c r="K78" s="702"/>
      <c r="L78" s="324"/>
    </row>
    <row r="79" spans="2:21" ht="17" thickBot="1" x14ac:dyDescent="0.25">
      <c r="C79" s="689"/>
      <c r="D79" s="323" t="s">
        <v>280</v>
      </c>
      <c r="E79" s="327" t="s">
        <v>423</v>
      </c>
      <c r="F79" s="702"/>
      <c r="H79" s="689"/>
      <c r="I79" s="311"/>
      <c r="J79" s="311"/>
      <c r="K79" s="702"/>
      <c r="L79" s="324"/>
    </row>
    <row r="80" spans="2:21" ht="16" thickBot="1" x14ac:dyDescent="0.25">
      <c r="C80" s="689"/>
      <c r="D80" s="311"/>
      <c r="E80" s="311"/>
      <c r="F80" s="702"/>
      <c r="H80" s="71">
        <v>1859</v>
      </c>
      <c r="I80">
        <v>93167.72</v>
      </c>
      <c r="J80" s="190">
        <v>15031.68</v>
      </c>
      <c r="K80" s="201">
        <f t="shared" ref="K80:K88" si="14">+J80/I80</f>
        <v>0.16134000059247988</v>
      </c>
      <c r="L80" s="324"/>
    </row>
    <row r="81" spans="3:12" ht="16" thickBot="1" x14ac:dyDescent="0.25">
      <c r="C81" s="71">
        <v>1859</v>
      </c>
      <c r="D81">
        <v>93167.72</v>
      </c>
      <c r="E81" s="190">
        <v>9977.42</v>
      </c>
      <c r="F81" s="201">
        <f t="shared" ref="F81:F94" si="15">+E81/D81</f>
        <v>0.10709095381962766</v>
      </c>
      <c r="H81" s="71">
        <v>1860</v>
      </c>
      <c r="I81" s="190">
        <v>72857.41</v>
      </c>
      <c r="J81" s="190">
        <v>15154.85</v>
      </c>
      <c r="K81" s="201">
        <f t="shared" si="14"/>
        <v>0.2080069824057704</v>
      </c>
      <c r="L81" s="324"/>
    </row>
    <row r="82" spans="3:12" ht="16" thickBot="1" x14ac:dyDescent="0.25">
      <c r="C82" s="71">
        <v>1860</v>
      </c>
      <c r="D82" s="190">
        <v>72857.41</v>
      </c>
      <c r="E82" s="190">
        <v>14798.06</v>
      </c>
      <c r="F82" s="201">
        <f t="shared" si="15"/>
        <v>0.20310988271474376</v>
      </c>
      <c r="H82" s="71">
        <v>1864</v>
      </c>
      <c r="I82" s="190">
        <v>94193.65</v>
      </c>
      <c r="J82" s="190">
        <v>23504.25</v>
      </c>
      <c r="K82" s="201">
        <f t="shared" si="14"/>
        <v>0.24953115204687365</v>
      </c>
    </row>
    <row r="83" spans="3:12" ht="16" thickBot="1" x14ac:dyDescent="0.25">
      <c r="C83" s="71">
        <v>1864</v>
      </c>
      <c r="D83" s="190">
        <v>94193.65</v>
      </c>
      <c r="E83" s="190">
        <v>25200</v>
      </c>
      <c r="F83" s="201">
        <f t="shared" si="15"/>
        <v>0.26753395796850427</v>
      </c>
      <c r="H83" s="71">
        <v>1865</v>
      </c>
      <c r="I83" s="190">
        <v>103389.85</v>
      </c>
      <c r="J83" s="190">
        <v>28190.45</v>
      </c>
      <c r="K83" s="201">
        <f t="shared" si="14"/>
        <v>0.2726616781047656</v>
      </c>
    </row>
    <row r="84" spans="3:12" ht="16" thickBot="1" x14ac:dyDescent="0.25">
      <c r="C84" s="71">
        <v>1865</v>
      </c>
      <c r="D84" s="190">
        <v>103389.85</v>
      </c>
      <c r="E84" s="190">
        <v>25900</v>
      </c>
      <c r="F84" s="201">
        <f t="shared" si="15"/>
        <v>0.25050814949436523</v>
      </c>
      <c r="H84" s="71">
        <v>1866</v>
      </c>
      <c r="I84" s="420">
        <v>99819.85</v>
      </c>
      <c r="J84" s="190">
        <v>34570.449999999997</v>
      </c>
      <c r="K84" s="201">
        <f t="shared" si="14"/>
        <v>0.34632841063175307</v>
      </c>
    </row>
    <row r="85" spans="3:12" ht="16" thickBot="1" x14ac:dyDescent="0.25">
      <c r="C85" s="71">
        <v>1866</v>
      </c>
      <c r="D85" s="420">
        <v>99819.85</v>
      </c>
      <c r="E85" s="190">
        <f>30208+35041.4</f>
        <v>65249.4</v>
      </c>
      <c r="F85" s="201">
        <f t="shared" si="15"/>
        <v>0.65367158936824687</v>
      </c>
      <c r="H85" s="71">
        <v>1867</v>
      </c>
      <c r="I85" s="190">
        <v>179697.85</v>
      </c>
      <c r="J85" s="190">
        <v>34570</v>
      </c>
      <c r="K85" s="201">
        <f t="shared" si="14"/>
        <v>0.19237848421670042</v>
      </c>
    </row>
    <row r="86" spans="3:12" ht="16" thickBot="1" x14ac:dyDescent="0.25">
      <c r="C86" s="71">
        <v>1867</v>
      </c>
      <c r="D86" s="190">
        <v>179697.85</v>
      </c>
      <c r="E86" s="190">
        <v>15900</v>
      </c>
      <c r="F86" s="201">
        <f t="shared" si="15"/>
        <v>8.8481859966605056E-2</v>
      </c>
      <c r="H86" s="71">
        <v>1868</v>
      </c>
      <c r="I86" s="190">
        <v>179647.85</v>
      </c>
      <c r="J86" s="190">
        <v>118938.45</v>
      </c>
      <c r="K86" s="201">
        <f t="shared" si="14"/>
        <v>0.66206442214588146</v>
      </c>
    </row>
    <row r="87" spans="3:12" ht="16" thickBot="1" x14ac:dyDescent="0.25">
      <c r="C87" s="71">
        <v>1868</v>
      </c>
      <c r="D87" s="190">
        <v>179647.85</v>
      </c>
      <c r="E87" s="190">
        <v>11300</v>
      </c>
      <c r="F87" s="201">
        <f t="shared" si="15"/>
        <v>6.2900836274967939E-2</v>
      </c>
      <c r="H87" s="71">
        <v>1869</v>
      </c>
      <c r="I87" s="56">
        <v>99549.67</v>
      </c>
      <c r="J87" s="190">
        <v>45161.04</v>
      </c>
      <c r="K87" s="201">
        <f t="shared" si="14"/>
        <v>0.45365333707284011</v>
      </c>
    </row>
    <row r="88" spans="3:12" ht="16" thickBot="1" x14ac:dyDescent="0.25">
      <c r="C88" s="71">
        <v>1871</v>
      </c>
      <c r="D88" s="56">
        <v>70912.3</v>
      </c>
      <c r="E88" s="190">
        <v>40083.300000000003</v>
      </c>
      <c r="F88" s="201">
        <f t="shared" si="15"/>
        <v>0.56525172642827837</v>
      </c>
      <c r="H88" s="71">
        <v>1870</v>
      </c>
      <c r="I88" s="56">
        <v>126174</v>
      </c>
      <c r="J88" s="190">
        <v>26658</v>
      </c>
      <c r="K88" s="201">
        <f t="shared" si="14"/>
        <v>0.21127966141994389</v>
      </c>
    </row>
    <row r="89" spans="3:12" ht="16" thickBot="1" x14ac:dyDescent="0.25">
      <c r="C89" s="71">
        <v>1872</v>
      </c>
      <c r="D89" s="248">
        <v>65533</v>
      </c>
      <c r="E89" s="190">
        <v>11340</v>
      </c>
      <c r="F89" s="201">
        <f t="shared" si="15"/>
        <v>0.17304258922985366</v>
      </c>
      <c r="H89" s="71">
        <v>1871</v>
      </c>
      <c r="I89" s="56">
        <v>70912.3</v>
      </c>
      <c r="J89" s="190">
        <v>18729</v>
      </c>
      <c r="K89" s="201">
        <f t="shared" ref="K89:K100" si="16">+J89/I89</f>
        <v>0.26411497018147767</v>
      </c>
    </row>
    <row r="90" spans="3:12" ht="16" thickBot="1" x14ac:dyDescent="0.25">
      <c r="C90" s="71">
        <v>1875</v>
      </c>
      <c r="D90" s="248">
        <v>67829.119999999995</v>
      </c>
      <c r="E90" s="190">
        <v>49293</v>
      </c>
      <c r="F90" s="201">
        <f t="shared" si="15"/>
        <v>0.72672327165677519</v>
      </c>
      <c r="H90" s="71">
        <v>1872</v>
      </c>
      <c r="I90" s="248">
        <v>65533</v>
      </c>
      <c r="J90" s="190">
        <v>24093</v>
      </c>
      <c r="K90" s="201">
        <f t="shared" si="16"/>
        <v>0.36764683441930018</v>
      </c>
    </row>
    <row r="91" spans="3:12" ht="16" thickBot="1" x14ac:dyDescent="0.25">
      <c r="C91" s="71">
        <v>1876</v>
      </c>
      <c r="D91" s="248">
        <v>118384.59999999999</v>
      </c>
      <c r="E91" s="190">
        <v>31424.3</v>
      </c>
      <c r="F91" s="201">
        <f t="shared" si="15"/>
        <v>0.26544246464489468</v>
      </c>
      <c r="H91" s="71">
        <v>1875</v>
      </c>
      <c r="I91" s="248">
        <v>67829.119999999995</v>
      </c>
      <c r="J91" s="190">
        <v>7614.17</v>
      </c>
      <c r="K91" s="201">
        <f t="shared" si="16"/>
        <v>0.1122551788966155</v>
      </c>
    </row>
    <row r="92" spans="3:12" ht="16" thickBot="1" x14ac:dyDescent="0.25">
      <c r="C92" s="71">
        <v>1877</v>
      </c>
      <c r="D92" s="423">
        <v>266880</v>
      </c>
      <c r="E92" s="190">
        <v>55552</v>
      </c>
      <c r="F92" s="201">
        <f t="shared" si="15"/>
        <v>0.20815347721822541</v>
      </c>
      <c r="H92" s="71">
        <v>1876</v>
      </c>
      <c r="I92" s="248">
        <v>118384.59999999999</v>
      </c>
      <c r="J92" s="190">
        <v>20317.900000000001</v>
      </c>
      <c r="K92" s="201">
        <f t="shared" si="16"/>
        <v>0.17162620813855858</v>
      </c>
    </row>
    <row r="93" spans="3:12" ht="16" thickBot="1" x14ac:dyDescent="0.25">
      <c r="C93" s="71">
        <v>1878</v>
      </c>
      <c r="D93" s="248">
        <v>406504</v>
      </c>
      <c r="E93" s="190">
        <v>197360</v>
      </c>
      <c r="F93" s="201">
        <f t="shared" si="15"/>
        <v>0.48550567768090841</v>
      </c>
      <c r="H93" s="71">
        <v>1877</v>
      </c>
      <c r="I93" s="591">
        <v>266880</v>
      </c>
      <c r="J93" s="190">
        <v>7612.95</v>
      </c>
      <c r="K93" s="201">
        <f t="shared" si="16"/>
        <v>2.8525741906474819E-2</v>
      </c>
    </row>
    <row r="94" spans="3:12" ht="16" thickBot="1" x14ac:dyDescent="0.25">
      <c r="C94" s="71">
        <v>1879</v>
      </c>
      <c r="D94" s="248">
        <v>406504</v>
      </c>
      <c r="E94" s="190">
        <v>197360</v>
      </c>
      <c r="F94" s="201">
        <f t="shared" si="15"/>
        <v>0.48550567768090841</v>
      </c>
      <c r="H94" s="71">
        <v>1878</v>
      </c>
      <c r="I94" s="248">
        <v>406504</v>
      </c>
      <c r="J94" s="190">
        <v>69620</v>
      </c>
      <c r="K94" s="201">
        <f t="shared" si="16"/>
        <v>0.17126522740243638</v>
      </c>
    </row>
    <row r="95" spans="3:12" ht="16" thickBot="1" x14ac:dyDescent="0.25">
      <c r="C95" s="71">
        <v>1880</v>
      </c>
      <c r="D95" s="248">
        <v>579565</v>
      </c>
      <c r="E95" s="190">
        <v>390400</v>
      </c>
      <c r="F95" s="201">
        <f>+E95/D95</f>
        <v>0.67360865476693732</v>
      </c>
      <c r="H95" s="71">
        <v>1879</v>
      </c>
      <c r="I95" s="248">
        <v>406504</v>
      </c>
      <c r="J95" s="190">
        <v>69620</v>
      </c>
      <c r="K95" s="201">
        <f t="shared" si="16"/>
        <v>0.17126522740243638</v>
      </c>
    </row>
    <row r="96" spans="3:12" ht="16" thickBot="1" x14ac:dyDescent="0.25">
      <c r="C96" s="58">
        <v>1881</v>
      </c>
      <c r="D96" s="143">
        <v>686530.6</v>
      </c>
      <c r="E96" s="422">
        <v>410520</v>
      </c>
      <c r="F96" s="419">
        <v>0.59796314978531184</v>
      </c>
      <c r="H96" s="71">
        <v>1880</v>
      </c>
      <c r="I96" s="248">
        <v>579565</v>
      </c>
      <c r="J96" s="190">
        <v>113372</v>
      </c>
      <c r="K96" s="201">
        <f t="shared" si="16"/>
        <v>0.19561567727519777</v>
      </c>
    </row>
    <row r="97" spans="3:11" ht="16" thickBot="1" x14ac:dyDescent="0.25">
      <c r="C97" s="58">
        <v>1882</v>
      </c>
      <c r="D97" s="143">
        <v>344435.43</v>
      </c>
      <c r="E97" s="422">
        <v>141200</v>
      </c>
      <c r="F97" s="419">
        <v>0.40994621256007258</v>
      </c>
      <c r="H97" s="58">
        <v>1881</v>
      </c>
      <c r="I97" s="143">
        <v>686530.6</v>
      </c>
      <c r="J97" s="422">
        <v>138310</v>
      </c>
      <c r="K97" s="201">
        <f t="shared" si="16"/>
        <v>0.20146225091787606</v>
      </c>
    </row>
    <row r="98" spans="3:11" ht="16" thickBot="1" x14ac:dyDescent="0.25">
      <c r="C98" s="71">
        <v>1885</v>
      </c>
      <c r="D98" s="421">
        <v>426299.00000000006</v>
      </c>
      <c r="E98" s="190">
        <f>145151.7+2646.95</f>
        <v>147798.65000000002</v>
      </c>
      <c r="F98" s="201">
        <f>+E98/D98</f>
        <v>0.34670184541835658</v>
      </c>
      <c r="H98" s="58">
        <v>1882</v>
      </c>
      <c r="I98" s="143">
        <v>344435.43</v>
      </c>
      <c r="J98" s="422">
        <v>66704</v>
      </c>
      <c r="K98" s="201">
        <f t="shared" si="16"/>
        <v>0.1936618425113816</v>
      </c>
    </row>
    <row r="99" spans="3:11" ht="16" thickBot="1" x14ac:dyDescent="0.25">
      <c r="C99" s="418"/>
      <c r="H99" s="67">
        <v>1883</v>
      </c>
      <c r="I99" s="591">
        <v>391535</v>
      </c>
      <c r="J99" s="606">
        <v>21004</v>
      </c>
      <c r="K99" s="201">
        <f t="shared" si="16"/>
        <v>5.3645267983705162E-2</v>
      </c>
    </row>
    <row r="100" spans="3:11" ht="16" thickBot="1" x14ac:dyDescent="0.25">
      <c r="H100" s="71">
        <v>1885</v>
      </c>
      <c r="I100" s="421">
        <v>426299.00000000006</v>
      </c>
      <c r="J100" s="190">
        <v>70822.75</v>
      </c>
      <c r="K100" s="201">
        <f t="shared" si="16"/>
        <v>0.1661339810790079</v>
      </c>
    </row>
    <row r="102" spans="3:11" ht="16" thickBot="1" x14ac:dyDescent="0.25"/>
    <row r="103" spans="3:11" ht="32" x14ac:dyDescent="0.2">
      <c r="C103" s="688" t="s">
        <v>34</v>
      </c>
      <c r="D103" s="320" t="s">
        <v>419</v>
      </c>
      <c r="E103" s="328" t="s">
        <v>422</v>
      </c>
      <c r="F103" s="701" t="s">
        <v>420</v>
      </c>
      <c r="H103" s="688" t="s">
        <v>34</v>
      </c>
      <c r="I103" s="320" t="s">
        <v>419</v>
      </c>
      <c r="J103" s="328" t="s">
        <v>422</v>
      </c>
      <c r="K103" s="701" t="s">
        <v>420</v>
      </c>
    </row>
    <row r="104" spans="3:11" ht="16" x14ac:dyDescent="0.2">
      <c r="C104" s="689"/>
      <c r="D104" s="323" t="s">
        <v>280</v>
      </c>
      <c r="E104" s="327" t="s">
        <v>312</v>
      </c>
      <c r="F104" s="702"/>
      <c r="H104" s="689"/>
      <c r="I104" s="323" t="s">
        <v>280</v>
      </c>
      <c r="J104" s="327" t="s">
        <v>302</v>
      </c>
      <c r="K104" s="702"/>
    </row>
    <row r="105" spans="3:11" ht="16" thickBot="1" x14ac:dyDescent="0.25">
      <c r="C105" s="689"/>
      <c r="D105" s="311"/>
      <c r="E105" s="311"/>
      <c r="F105" s="702"/>
      <c r="H105" s="689"/>
      <c r="I105" s="311"/>
      <c r="J105" s="311"/>
      <c r="K105" s="702"/>
    </row>
    <row r="106" spans="3:11" ht="16" thickBot="1" x14ac:dyDescent="0.25">
      <c r="C106" s="71">
        <v>1859</v>
      </c>
      <c r="D106">
        <v>93167.72</v>
      </c>
      <c r="E106" s="190">
        <v>9341.2199999999993</v>
      </c>
      <c r="F106" s="201">
        <f t="shared" ref="F106:F111" si="17">+E106/D106</f>
        <v>0.10026240848225114</v>
      </c>
      <c r="H106" s="71">
        <v>1859</v>
      </c>
      <c r="I106">
        <v>93167.72</v>
      </c>
      <c r="J106" s="71">
        <v>19370.8</v>
      </c>
      <c r="K106" s="201">
        <f t="shared" ref="K106:K111" si="18">+J106/I106</f>
        <v>0.20791321285956121</v>
      </c>
    </row>
    <row r="107" spans="3:11" ht="16" thickBot="1" x14ac:dyDescent="0.25">
      <c r="C107" s="71">
        <v>1860</v>
      </c>
      <c r="D107" s="190">
        <v>72857.41</v>
      </c>
      <c r="E107" s="190">
        <v>8830.0300000000007</v>
      </c>
      <c r="F107" s="201">
        <f t="shared" si="17"/>
        <v>0.12119604581057714</v>
      </c>
      <c r="H107" s="71">
        <v>1860</v>
      </c>
      <c r="I107" s="190">
        <v>72857.41</v>
      </c>
      <c r="J107" s="71">
        <v>16044.06</v>
      </c>
      <c r="K107" s="201">
        <f t="shared" si="18"/>
        <v>0.22021178079209786</v>
      </c>
    </row>
    <row r="108" spans="3:11" ht="16" thickBot="1" x14ac:dyDescent="0.25">
      <c r="C108" s="71">
        <v>1864</v>
      </c>
      <c r="D108" s="190">
        <v>94193.65</v>
      </c>
      <c r="E108" s="190">
        <v>13878</v>
      </c>
      <c r="F108" s="201">
        <f t="shared" si="17"/>
        <v>0.14733477256694055</v>
      </c>
      <c r="H108" s="71">
        <v>1864</v>
      </c>
      <c r="I108" s="190">
        <v>94193.65</v>
      </c>
      <c r="J108" s="71">
        <v>31611.4</v>
      </c>
      <c r="K108" s="201">
        <f t="shared" si="18"/>
        <v>0.33560011741768159</v>
      </c>
    </row>
    <row r="109" spans="3:11" ht="16" thickBot="1" x14ac:dyDescent="0.25">
      <c r="C109" s="71">
        <v>1865</v>
      </c>
      <c r="D109" s="190">
        <v>103389.85</v>
      </c>
      <c r="E109" s="190">
        <v>14268</v>
      </c>
      <c r="F109" s="201">
        <f t="shared" si="17"/>
        <v>0.13800194119635534</v>
      </c>
      <c r="H109" s="71">
        <v>1865</v>
      </c>
      <c r="I109" s="190">
        <v>103389.85</v>
      </c>
      <c r="J109" s="71">
        <v>35031.4</v>
      </c>
      <c r="K109" s="201">
        <f t="shared" si="18"/>
        <v>0.33882823120451377</v>
      </c>
    </row>
    <row r="110" spans="3:11" ht="16" thickBot="1" x14ac:dyDescent="0.25">
      <c r="C110" s="71">
        <v>1868</v>
      </c>
      <c r="D110" s="190">
        <v>179647.85</v>
      </c>
      <c r="E110" s="190">
        <v>14378</v>
      </c>
      <c r="F110" s="201">
        <f t="shared" si="17"/>
        <v>8.0034356102786641E-2</v>
      </c>
      <c r="H110" s="71">
        <v>1868</v>
      </c>
      <c r="I110" s="190">
        <v>179647.85</v>
      </c>
      <c r="J110" s="71">
        <v>35031.4</v>
      </c>
      <c r="K110" s="201">
        <f t="shared" si="18"/>
        <v>0.19500038547636389</v>
      </c>
    </row>
    <row r="111" spans="3:11" ht="16" thickBot="1" x14ac:dyDescent="0.25">
      <c r="C111" s="71">
        <v>1870</v>
      </c>
      <c r="D111" s="56">
        <v>126174</v>
      </c>
      <c r="E111" s="190">
        <v>15465</v>
      </c>
      <c r="F111" s="201">
        <f t="shared" si="17"/>
        <v>0.12256883351562128</v>
      </c>
      <c r="H111" s="71">
        <v>1870</v>
      </c>
      <c r="I111" s="56">
        <v>126174</v>
      </c>
      <c r="J111" s="360">
        <v>6540</v>
      </c>
      <c r="K111" s="201">
        <f t="shared" si="18"/>
        <v>5.1833182747634217E-2</v>
      </c>
    </row>
    <row r="112" spans="3:11" ht="16" thickBot="1" x14ac:dyDescent="0.25">
      <c r="C112" s="71">
        <v>1871</v>
      </c>
      <c r="D112" s="56">
        <v>70912.3</v>
      </c>
      <c r="E112" s="190">
        <v>5560</v>
      </c>
      <c r="F112" s="201">
        <f t="shared" ref="F112:F123" si="19">+E112/D112</f>
        <v>7.8406708004112119E-2</v>
      </c>
      <c r="H112" s="71">
        <v>1871</v>
      </c>
      <c r="I112" s="56">
        <v>70912.3</v>
      </c>
      <c r="J112" s="71">
        <v>6540</v>
      </c>
      <c r="K112" s="201">
        <f t="shared" ref="K112:K123" si="20">+J112/I112</f>
        <v>9.2226595386131885E-2</v>
      </c>
    </row>
    <row r="113" spans="3:11" ht="16" thickBot="1" x14ac:dyDescent="0.25">
      <c r="C113" s="71">
        <v>1872</v>
      </c>
      <c r="D113" s="248">
        <v>65533</v>
      </c>
      <c r="E113" s="190">
        <v>11160</v>
      </c>
      <c r="F113" s="201">
        <f t="shared" si="19"/>
        <v>0.17029588146430044</v>
      </c>
      <c r="H113" s="71">
        <v>1872</v>
      </c>
      <c r="I113" s="248">
        <v>65533</v>
      </c>
      <c r="J113" s="71">
        <v>6540</v>
      </c>
      <c r="K113" s="201">
        <f t="shared" si="20"/>
        <v>9.9797048815100792E-2</v>
      </c>
    </row>
    <row r="114" spans="3:11" ht="16" thickBot="1" x14ac:dyDescent="0.25">
      <c r="C114" s="71">
        <v>1875</v>
      </c>
      <c r="D114" s="248">
        <v>67829.119999999995</v>
      </c>
      <c r="E114" s="190">
        <v>4953.55</v>
      </c>
      <c r="F114" s="201">
        <f t="shared" si="19"/>
        <v>7.3029843229574565E-2</v>
      </c>
      <c r="H114" s="71">
        <v>1875</v>
      </c>
      <c r="I114" s="248">
        <v>67829.119999999995</v>
      </c>
      <c r="J114" s="71">
        <v>4585.25</v>
      </c>
      <c r="K114" s="201">
        <f t="shared" si="20"/>
        <v>6.7600021937480548E-2</v>
      </c>
    </row>
    <row r="115" spans="3:11" ht="16" thickBot="1" x14ac:dyDescent="0.25">
      <c r="C115" s="71">
        <v>1876</v>
      </c>
      <c r="D115" s="248">
        <v>118384.59999999999</v>
      </c>
      <c r="E115" s="190">
        <v>5606.65</v>
      </c>
      <c r="F115" s="201">
        <f t="shared" si="19"/>
        <v>4.735962278877489E-2</v>
      </c>
      <c r="H115" s="71">
        <v>1876</v>
      </c>
      <c r="I115" s="248">
        <v>118384.59999999999</v>
      </c>
      <c r="J115" s="71">
        <v>27463</v>
      </c>
      <c r="K115" s="201">
        <f t="shared" si="20"/>
        <v>0.23198118674219453</v>
      </c>
    </row>
    <row r="116" spans="3:11" ht="16" thickBot="1" x14ac:dyDescent="0.25">
      <c r="C116" s="71">
        <v>1877</v>
      </c>
      <c r="D116" s="591">
        <v>266880</v>
      </c>
      <c r="E116" s="190">
        <v>3393.75</v>
      </c>
      <c r="F116" s="201">
        <f t="shared" si="19"/>
        <v>1.2716389388489209E-2</v>
      </c>
      <c r="H116" s="71">
        <v>1877</v>
      </c>
      <c r="I116" s="591">
        <v>266880</v>
      </c>
      <c r="J116" s="71">
        <v>7345.85</v>
      </c>
      <c r="K116" s="201">
        <f t="shared" si="20"/>
        <v>2.7524917565947243E-2</v>
      </c>
    </row>
    <row r="117" spans="3:11" ht="16" thickBot="1" x14ac:dyDescent="0.25">
      <c r="C117" s="71">
        <v>1878</v>
      </c>
      <c r="D117" s="248">
        <v>406504</v>
      </c>
      <c r="E117" s="190">
        <v>29262.6</v>
      </c>
      <c r="F117" s="201">
        <f t="shared" si="19"/>
        <v>7.19860075177612E-2</v>
      </c>
      <c r="H117" s="71">
        <v>1878</v>
      </c>
      <c r="I117" s="248">
        <v>406504</v>
      </c>
      <c r="J117" s="71">
        <v>11040</v>
      </c>
      <c r="K117" s="201">
        <f t="shared" si="20"/>
        <v>2.7158404345344694E-2</v>
      </c>
    </row>
    <row r="118" spans="3:11" ht="16" thickBot="1" x14ac:dyDescent="0.25">
      <c r="C118" s="71">
        <v>1879</v>
      </c>
      <c r="D118" s="248">
        <v>406504</v>
      </c>
      <c r="E118" s="190">
        <v>29262.6</v>
      </c>
      <c r="F118" s="201">
        <f t="shared" si="19"/>
        <v>7.19860075177612E-2</v>
      </c>
      <c r="H118" s="71">
        <v>1879</v>
      </c>
      <c r="I118" s="248">
        <v>406504</v>
      </c>
      <c r="J118" s="71">
        <v>11040</v>
      </c>
      <c r="K118" s="201">
        <f t="shared" si="20"/>
        <v>2.7158404345344694E-2</v>
      </c>
    </row>
    <row r="119" spans="3:11" ht="16" thickBot="1" x14ac:dyDescent="0.25">
      <c r="C119" s="71">
        <v>1880</v>
      </c>
      <c r="D119" s="248">
        <v>579565</v>
      </c>
      <c r="E119" s="190">
        <v>28950</v>
      </c>
      <c r="F119" s="201">
        <f t="shared" si="19"/>
        <v>4.9951256545857671E-2</v>
      </c>
      <c r="H119" s="71">
        <v>1880</v>
      </c>
      <c r="I119" s="248">
        <v>579565</v>
      </c>
      <c r="J119" s="71">
        <v>11100</v>
      </c>
      <c r="K119" s="201">
        <f t="shared" si="20"/>
        <v>1.9152295255924701E-2</v>
      </c>
    </row>
    <row r="120" spans="3:11" ht="16" thickBot="1" x14ac:dyDescent="0.25">
      <c r="C120" s="58">
        <v>1881</v>
      </c>
      <c r="D120" s="143">
        <v>686530.6</v>
      </c>
      <c r="E120" s="422">
        <v>87631.2</v>
      </c>
      <c r="F120" s="201">
        <f t="shared" si="19"/>
        <v>0.12764354567735217</v>
      </c>
      <c r="H120" s="58">
        <v>1881</v>
      </c>
      <c r="I120" s="143">
        <v>686530.6</v>
      </c>
      <c r="J120" s="71">
        <v>14320</v>
      </c>
      <c r="K120" s="201">
        <f t="shared" si="20"/>
        <v>2.0858502155621322E-2</v>
      </c>
    </row>
    <row r="121" spans="3:11" ht="16" thickBot="1" x14ac:dyDescent="0.25">
      <c r="C121" s="58">
        <v>1882</v>
      </c>
      <c r="D121" s="143">
        <v>344435.43</v>
      </c>
      <c r="E121" s="422">
        <v>38295</v>
      </c>
      <c r="F121" s="201">
        <f t="shared" si="19"/>
        <v>0.11118194199708201</v>
      </c>
      <c r="H121" s="58">
        <v>1882</v>
      </c>
      <c r="I121" s="143">
        <v>344435.43</v>
      </c>
      <c r="J121" s="360">
        <v>28224</v>
      </c>
      <c r="K121" s="201">
        <f t="shared" si="20"/>
        <v>8.1942789683395814E-2</v>
      </c>
    </row>
    <row r="122" spans="3:11" ht="16" thickBot="1" x14ac:dyDescent="0.25">
      <c r="C122" s="67">
        <v>1883</v>
      </c>
      <c r="D122" s="591">
        <v>391535</v>
      </c>
      <c r="E122" s="1">
        <v>8148</v>
      </c>
      <c r="F122" s="201">
        <f t="shared" si="19"/>
        <v>2.0810400091945801E-2</v>
      </c>
      <c r="H122" s="67">
        <v>1883</v>
      </c>
      <c r="I122" s="591">
        <v>391535</v>
      </c>
      <c r="J122" s="26">
        <v>35084</v>
      </c>
      <c r="K122" s="201">
        <f t="shared" si="20"/>
        <v>8.9606293179409255E-2</v>
      </c>
    </row>
    <row r="123" spans="3:11" ht="16" thickBot="1" x14ac:dyDescent="0.25">
      <c r="C123" s="71">
        <v>1885</v>
      </c>
      <c r="D123" s="421">
        <v>426299.00000000006</v>
      </c>
      <c r="E123" s="190">
        <v>38637.15</v>
      </c>
      <c r="F123" s="201">
        <f t="shared" si="19"/>
        <v>9.0633921261837336E-2</v>
      </c>
      <c r="H123" s="71">
        <v>1885</v>
      </c>
      <c r="I123" s="421">
        <v>426299.00000000006</v>
      </c>
      <c r="J123" s="71">
        <v>72453.95</v>
      </c>
      <c r="K123" s="201">
        <f t="shared" si="20"/>
        <v>0.1699604033788491</v>
      </c>
    </row>
  </sheetData>
  <mergeCells count="28">
    <mergeCell ref="R63:R64"/>
    <mergeCell ref="H103:H105"/>
    <mergeCell ref="K103:K105"/>
    <mergeCell ref="H77:H79"/>
    <mergeCell ref="K77:K79"/>
    <mergeCell ref="C103:C105"/>
    <mergeCell ref="F103:F105"/>
    <mergeCell ref="O63:O64"/>
    <mergeCell ref="C78:C80"/>
    <mergeCell ref="F78:F80"/>
    <mergeCell ref="K63:K64"/>
    <mergeCell ref="B63:B64"/>
    <mergeCell ref="C63:C64"/>
    <mergeCell ref="D63:D64"/>
    <mergeCell ref="E63:E64"/>
    <mergeCell ref="H63:H64"/>
    <mergeCell ref="A2:A4"/>
    <mergeCell ref="I2:I4"/>
    <mergeCell ref="A36:A38"/>
    <mergeCell ref="I36:I38"/>
    <mergeCell ref="A35:I35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  <ignoredErrors>
    <ignoredError sqref="I26 I39:I56 I23 I5:I21" formulaRange="1"/>
    <ignoredError sqref="H30" formula="1"/>
    <ignoredError sqref="D30:D31" formula="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01"/>
  <sheetViews>
    <sheetView tabSelected="1" workbookViewId="0">
      <selection activeCell="J20" sqref="J20"/>
    </sheetView>
  </sheetViews>
  <sheetFormatPr baseColWidth="10" defaultRowHeight="15" x14ac:dyDescent="0.2"/>
  <cols>
    <col min="2" max="3" width="13.6640625" customWidth="1"/>
    <col min="6" max="6" width="18" customWidth="1"/>
    <col min="8" max="9" width="11.5" bestFit="1" customWidth="1"/>
    <col min="14" max="16" width="12.6640625" customWidth="1"/>
    <col min="17" max="17" width="13" customWidth="1"/>
    <col min="26" max="26" width="14" customWidth="1"/>
  </cols>
  <sheetData>
    <row r="1" spans="1:11" ht="16" thickBot="1" x14ac:dyDescent="0.25"/>
    <row r="2" spans="1:11" ht="16" thickBot="1" x14ac:dyDescent="0.25">
      <c r="A2" s="705" t="s">
        <v>424</v>
      </c>
      <c r="B2" s="706"/>
      <c r="C2" s="706"/>
      <c r="D2" s="706"/>
      <c r="E2" s="706"/>
      <c r="F2" s="706"/>
      <c r="G2" s="706"/>
      <c r="H2" s="706"/>
      <c r="I2" s="706"/>
      <c r="J2" s="707"/>
      <c r="K2" s="461"/>
    </row>
    <row r="3" spans="1:11" ht="16" thickBot="1" x14ac:dyDescent="0.25">
      <c r="A3" s="330"/>
      <c r="B3" s="331">
        <v>1825</v>
      </c>
      <c r="C3" s="332">
        <v>1835</v>
      </c>
      <c r="D3" s="332">
        <v>1843</v>
      </c>
      <c r="E3" s="332">
        <v>1851</v>
      </c>
      <c r="F3" s="332">
        <v>1864</v>
      </c>
      <c r="G3" s="333">
        <v>1870</v>
      </c>
      <c r="H3" s="330">
        <v>1887</v>
      </c>
      <c r="I3" s="330">
        <v>1898</v>
      </c>
      <c r="J3" s="330">
        <v>1905</v>
      </c>
      <c r="K3" s="462"/>
    </row>
    <row r="4" spans="1:11" ht="16" x14ac:dyDescent="0.2">
      <c r="A4" s="334" t="s">
        <v>219</v>
      </c>
      <c r="B4" s="335">
        <v>104253</v>
      </c>
      <c r="C4" s="293">
        <v>158017</v>
      </c>
      <c r="D4" s="293">
        <v>189534</v>
      </c>
      <c r="E4" s="293">
        <v>243388</v>
      </c>
      <c r="F4" s="293">
        <v>303000</v>
      </c>
      <c r="G4" s="336">
        <v>365974</v>
      </c>
      <c r="H4" s="337">
        <v>520000</v>
      </c>
      <c r="I4" s="337">
        <v>620000</v>
      </c>
      <c r="J4" s="338" t="s">
        <v>425</v>
      </c>
      <c r="K4" s="463"/>
    </row>
    <row r="5" spans="1:11" ht="16" x14ac:dyDescent="0.2">
      <c r="A5" s="668" t="s">
        <v>222</v>
      </c>
      <c r="B5" s="669">
        <v>121663</v>
      </c>
      <c r="C5" s="661">
        <v>177881</v>
      </c>
      <c r="D5" s="661">
        <v>191708</v>
      </c>
      <c r="E5" s="661">
        <v>205607</v>
      </c>
      <c r="F5" s="661">
        <v>225337</v>
      </c>
      <c r="G5" s="670">
        <v>241704</v>
      </c>
      <c r="H5" s="666">
        <v>336000</v>
      </c>
      <c r="I5" s="666">
        <v>375000</v>
      </c>
      <c r="J5" s="666">
        <v>310000</v>
      </c>
      <c r="K5" s="464"/>
    </row>
    <row r="6" spans="1:11" ht="16" x14ac:dyDescent="0.2">
      <c r="A6" s="339" t="s">
        <v>23</v>
      </c>
      <c r="B6" s="340">
        <v>189682</v>
      </c>
      <c r="C6" s="246">
        <v>288872</v>
      </c>
      <c r="D6" s="246">
        <v>331887</v>
      </c>
      <c r="E6" s="246">
        <v>379682</v>
      </c>
      <c r="F6" s="353">
        <v>482800</v>
      </c>
      <c r="G6" s="341">
        <v>498541</v>
      </c>
      <c r="H6" s="268">
        <v>615000</v>
      </c>
      <c r="I6" s="268">
        <v>685000</v>
      </c>
      <c r="J6" s="268">
        <v>503000</v>
      </c>
      <c r="K6" s="464"/>
    </row>
    <row r="7" spans="1:11" ht="16" x14ac:dyDescent="0.2">
      <c r="A7" s="339" t="s">
        <v>221</v>
      </c>
      <c r="B7" s="340">
        <v>150844</v>
      </c>
      <c r="C7" s="246">
        <v>210359</v>
      </c>
      <c r="D7" s="246">
        <v>268607</v>
      </c>
      <c r="E7" s="246">
        <v>323574</v>
      </c>
      <c r="F7" s="353">
        <v>386208</v>
      </c>
      <c r="G7" s="341">
        <v>435078</v>
      </c>
      <c r="H7" s="268">
        <v>635000</v>
      </c>
      <c r="I7" s="268">
        <v>800000</v>
      </c>
      <c r="J7" s="268">
        <v>734000</v>
      </c>
      <c r="K7" s="464"/>
    </row>
    <row r="8" spans="1:11" ht="16" x14ac:dyDescent="0.2">
      <c r="A8" s="342" t="s">
        <v>426</v>
      </c>
      <c r="B8" s="343" t="s">
        <v>427</v>
      </c>
      <c r="C8" s="246">
        <v>255569</v>
      </c>
      <c r="D8" s="246">
        <v>279032</v>
      </c>
      <c r="E8" s="246">
        <v>317351</v>
      </c>
      <c r="F8" s="353">
        <v>393000</v>
      </c>
      <c r="G8" s="341">
        <v>413658</v>
      </c>
      <c r="H8" s="268">
        <v>550000</v>
      </c>
      <c r="I8" s="268">
        <v>630000</v>
      </c>
      <c r="J8" s="268">
        <v>631000</v>
      </c>
      <c r="K8" s="464"/>
    </row>
    <row r="9" spans="1:11" ht="16" x14ac:dyDescent="0.2">
      <c r="A9" s="668" t="s">
        <v>428</v>
      </c>
      <c r="B9" s="669">
        <v>56141</v>
      </c>
      <c r="C9" s="661">
        <v>61388</v>
      </c>
      <c r="D9" s="661">
        <v>62411</v>
      </c>
      <c r="E9" s="661">
        <v>67764</v>
      </c>
      <c r="F9" s="661">
        <v>89000</v>
      </c>
      <c r="G9" s="670">
        <v>82255</v>
      </c>
      <c r="H9" s="666">
        <v>115000</v>
      </c>
      <c r="I9" s="666">
        <v>132000</v>
      </c>
      <c r="J9" s="666">
        <v>125000</v>
      </c>
      <c r="K9" s="464"/>
    </row>
    <row r="10" spans="1:11" ht="16" x14ac:dyDescent="0.2">
      <c r="A10" s="339" t="s">
        <v>429</v>
      </c>
      <c r="B10" s="343" t="s">
        <v>427</v>
      </c>
      <c r="C10" s="246">
        <v>115179</v>
      </c>
      <c r="D10" s="246">
        <v>119179</v>
      </c>
      <c r="E10" s="246">
        <v>138108</v>
      </c>
      <c r="F10" s="353">
        <v>221499</v>
      </c>
      <c r="G10" s="341">
        <v>224032</v>
      </c>
      <c r="H10" s="268"/>
      <c r="I10" s="268"/>
      <c r="J10" s="344" t="s">
        <v>427</v>
      </c>
      <c r="K10" s="463"/>
    </row>
    <row r="11" spans="1:11" ht="16" x14ac:dyDescent="0.2">
      <c r="A11" s="339" t="s">
        <v>430</v>
      </c>
      <c r="B11" s="340">
        <v>201200</v>
      </c>
      <c r="C11" s="246">
        <v>261600</v>
      </c>
      <c r="D11" s="246">
        <v>306255</v>
      </c>
      <c r="E11" s="246">
        <v>360148</v>
      </c>
      <c r="F11" s="246">
        <v>378000</v>
      </c>
      <c r="G11" s="341">
        <v>433178</v>
      </c>
      <c r="H11" s="268">
        <v>565000</v>
      </c>
      <c r="I11" s="268">
        <v>550000</v>
      </c>
      <c r="J11" s="268">
        <v>550000</v>
      </c>
      <c r="K11" s="464"/>
    </row>
    <row r="12" spans="1:11" ht="17" thickBot="1" x14ac:dyDescent="0.25">
      <c r="A12" s="339" t="s">
        <v>220</v>
      </c>
      <c r="B12" s="345">
        <v>98496</v>
      </c>
      <c r="C12" s="254">
        <v>157173</v>
      </c>
      <c r="D12" s="254">
        <v>183148</v>
      </c>
      <c r="E12" s="254">
        <v>208108</v>
      </c>
      <c r="F12" s="254">
        <v>220000</v>
      </c>
      <c r="G12" s="346">
        <v>230891</v>
      </c>
      <c r="H12" s="347">
        <v>330000</v>
      </c>
      <c r="I12" s="347">
        <v>380000</v>
      </c>
      <c r="J12" s="347">
        <v>372000</v>
      </c>
      <c r="K12" s="464"/>
    </row>
    <row r="13" spans="1:11" ht="17" thickBot="1" x14ac:dyDescent="0.25">
      <c r="A13" s="348" t="s">
        <v>431</v>
      </c>
      <c r="B13" s="349">
        <v>1110974</v>
      </c>
      <c r="C13" s="296">
        <v>1686038</v>
      </c>
      <c r="D13" s="296">
        <v>1931684</v>
      </c>
      <c r="E13" s="296">
        <v>2243730</v>
      </c>
      <c r="F13" s="296">
        <f>SUM(F4:F12)</f>
        <v>2698844</v>
      </c>
      <c r="G13" s="350">
        <v>2928311</v>
      </c>
      <c r="H13" s="351">
        <f>SUM(H4:H12)</f>
        <v>3666000</v>
      </c>
      <c r="I13" s="351">
        <v>4183000</v>
      </c>
      <c r="J13" s="352" t="s">
        <v>432</v>
      </c>
      <c r="K13" s="463"/>
    </row>
    <row r="15" spans="1:11" x14ac:dyDescent="0.2">
      <c r="A15" t="s">
        <v>433</v>
      </c>
    </row>
    <row r="16" spans="1:11" x14ac:dyDescent="0.2">
      <c r="A16" s="355" t="s">
        <v>434</v>
      </c>
    </row>
    <row r="17" spans="1:17" x14ac:dyDescent="0.2">
      <c r="A17" s="355" t="s">
        <v>435</v>
      </c>
    </row>
    <row r="19" spans="1:17" ht="16" thickBot="1" x14ac:dyDescent="0.25"/>
    <row r="20" spans="1:17" ht="16" thickBot="1" x14ac:dyDescent="0.25">
      <c r="A20" s="708" t="s">
        <v>439</v>
      </c>
      <c r="B20" s="709"/>
      <c r="E20" s="708" t="s">
        <v>436</v>
      </c>
      <c r="F20" s="709"/>
    </row>
    <row r="21" spans="1:17" ht="16" thickBot="1" x14ac:dyDescent="0.25">
      <c r="A21" s="359" t="s">
        <v>34</v>
      </c>
      <c r="B21" s="359" t="s">
        <v>332</v>
      </c>
      <c r="E21" s="359" t="s">
        <v>34</v>
      </c>
      <c r="F21" s="359" t="s">
        <v>332</v>
      </c>
    </row>
    <row r="22" spans="1:17" ht="16" thickBot="1" x14ac:dyDescent="0.25">
      <c r="A22" s="356">
        <v>1825</v>
      </c>
      <c r="B22" s="351">
        <v>189682</v>
      </c>
      <c r="E22" s="356">
        <v>1825</v>
      </c>
      <c r="F22" s="351">
        <v>1110974</v>
      </c>
    </row>
    <row r="23" spans="1:17" ht="16" thickBot="1" x14ac:dyDescent="0.25">
      <c r="A23" s="356">
        <v>1835</v>
      </c>
      <c r="B23" s="351">
        <v>288872</v>
      </c>
      <c r="E23" s="356">
        <v>1835</v>
      </c>
      <c r="F23" s="358">
        <v>1686038</v>
      </c>
    </row>
    <row r="24" spans="1:17" ht="16" thickBot="1" x14ac:dyDescent="0.25">
      <c r="A24" s="356">
        <v>1843</v>
      </c>
      <c r="B24" s="351">
        <v>331887</v>
      </c>
      <c r="E24" s="356">
        <v>1843</v>
      </c>
      <c r="F24" s="358">
        <v>1931684</v>
      </c>
    </row>
    <row r="25" spans="1:17" ht="16" thickBot="1" x14ac:dyDescent="0.25">
      <c r="A25" s="356">
        <v>1851</v>
      </c>
      <c r="B25" s="351">
        <v>379682</v>
      </c>
      <c r="E25" s="356">
        <v>1851</v>
      </c>
      <c r="F25" s="358">
        <v>2243730</v>
      </c>
    </row>
    <row r="26" spans="1:17" ht="16" thickBot="1" x14ac:dyDescent="0.25">
      <c r="A26" s="356">
        <v>1864</v>
      </c>
      <c r="B26" s="354">
        <v>482800</v>
      </c>
      <c r="E26" s="356">
        <v>1864</v>
      </c>
      <c r="F26" s="358">
        <v>2698844</v>
      </c>
    </row>
    <row r="27" spans="1:17" ht="16" thickBot="1" x14ac:dyDescent="0.25">
      <c r="A27" s="356">
        <v>1870</v>
      </c>
      <c r="B27" s="351">
        <v>498541</v>
      </c>
      <c r="E27" s="356">
        <v>1870</v>
      </c>
      <c r="F27" s="358">
        <v>2928311</v>
      </c>
    </row>
    <row r="28" spans="1:17" ht="16" thickBot="1" x14ac:dyDescent="0.25">
      <c r="A28" s="356">
        <v>1887</v>
      </c>
      <c r="B28" s="351">
        <v>615000</v>
      </c>
      <c r="E28" s="356">
        <v>1887</v>
      </c>
      <c r="F28" s="351">
        <v>3666000</v>
      </c>
    </row>
    <row r="29" spans="1:17" ht="16" thickBot="1" x14ac:dyDescent="0.25">
      <c r="A29" s="356">
        <v>1898</v>
      </c>
      <c r="B29" s="351">
        <v>685000</v>
      </c>
      <c r="E29" s="356">
        <v>1898</v>
      </c>
      <c r="F29" s="351">
        <v>4183000</v>
      </c>
      <c r="K29" s="7"/>
      <c r="N29" s="577"/>
      <c r="O29" s="577"/>
      <c r="P29" s="577"/>
      <c r="Q29" s="577"/>
    </row>
    <row r="30" spans="1:17" ht="17" thickBot="1" x14ac:dyDescent="0.25">
      <c r="A30" s="356">
        <v>1905</v>
      </c>
      <c r="B30" s="351">
        <v>503000</v>
      </c>
      <c r="E30" s="357">
        <v>1905</v>
      </c>
      <c r="F30" s="352" t="s">
        <v>432</v>
      </c>
      <c r="K30" s="7"/>
    </row>
    <row r="31" spans="1:17" x14ac:dyDescent="0.2">
      <c r="E31" t="s">
        <v>437</v>
      </c>
    </row>
    <row r="32" spans="1:17" x14ac:dyDescent="0.2">
      <c r="E32" s="704" t="s">
        <v>438</v>
      </c>
      <c r="F32" s="704"/>
      <c r="G32" s="704"/>
      <c r="H32" s="704"/>
      <c r="I32" s="704"/>
    </row>
    <row r="33" spans="1:26" ht="30" customHeight="1" thickBot="1" x14ac:dyDescent="0.25"/>
    <row r="34" spans="1:26" ht="33" customHeight="1" thickBot="1" x14ac:dyDescent="0.25">
      <c r="A34" s="359" t="s">
        <v>16</v>
      </c>
      <c r="B34" s="359" t="s">
        <v>441</v>
      </c>
      <c r="C34" s="359" t="s">
        <v>275</v>
      </c>
      <c r="D34" s="359" t="s">
        <v>329</v>
      </c>
      <c r="E34" s="359" t="s">
        <v>330</v>
      </c>
      <c r="F34" s="359" t="s">
        <v>331</v>
      </c>
      <c r="G34" s="359" t="s">
        <v>332</v>
      </c>
      <c r="H34" s="359" t="s">
        <v>333</v>
      </c>
      <c r="I34" s="359" t="s">
        <v>334</v>
      </c>
      <c r="K34" s="320" t="s">
        <v>16</v>
      </c>
      <c r="L34" s="382" t="s">
        <v>443</v>
      </c>
      <c r="M34" s="382" t="s">
        <v>444</v>
      </c>
      <c r="N34" s="321" t="s">
        <v>445</v>
      </c>
      <c r="O34" s="583" t="s">
        <v>511</v>
      </c>
      <c r="P34" s="584"/>
      <c r="Q34" s="585" t="s">
        <v>16</v>
      </c>
      <c r="R34" s="589" t="s">
        <v>511</v>
      </c>
      <c r="Y34" t="s">
        <v>19</v>
      </c>
    </row>
    <row r="35" spans="1:26" ht="16" thickBot="1" x14ac:dyDescent="0.25">
      <c r="A35" s="128">
        <v>1857</v>
      </c>
      <c r="B35" s="360">
        <v>73158</v>
      </c>
      <c r="C35" s="71">
        <v>72374.399999999994</v>
      </c>
      <c r="D35" s="370">
        <f t="shared" ref="D35:E38" si="0">B35/$B$66</f>
        <v>1.2706405402166519E-2</v>
      </c>
      <c r="E35" s="370">
        <f t="shared" si="0"/>
        <v>1.2570306284187108E-2</v>
      </c>
      <c r="F35" s="71">
        <f>B35-C35</f>
        <v>783.60000000000582</v>
      </c>
      <c r="G35" s="351">
        <v>379682</v>
      </c>
      <c r="H35" s="375">
        <f>B35/G35</f>
        <v>0.19268229729089079</v>
      </c>
      <c r="I35" s="375">
        <f>C35/G35</f>
        <v>0.19061846492591167</v>
      </c>
      <c r="K35" s="79">
        <v>1857</v>
      </c>
      <c r="L35" s="3"/>
      <c r="M35" s="3"/>
      <c r="N35" s="580"/>
      <c r="O35" s="3"/>
      <c r="P35" s="7"/>
      <c r="Q35" s="586">
        <v>1857</v>
      </c>
      <c r="R35" s="185"/>
      <c r="Y35" t="s">
        <v>20</v>
      </c>
    </row>
    <row r="36" spans="1:26" ht="16" thickBot="1" x14ac:dyDescent="0.25">
      <c r="A36" s="369">
        <v>1858</v>
      </c>
      <c r="B36" s="371">
        <v>17269.7</v>
      </c>
      <c r="C36" s="372">
        <v>72384</v>
      </c>
      <c r="D36" s="370">
        <f t="shared" si="0"/>
        <v>2.9994779706087531E-3</v>
      </c>
      <c r="E36" s="370">
        <f t="shared" si="0"/>
        <v>1.2571973654698343E-2</v>
      </c>
      <c r="F36" s="71">
        <f>B36-C36</f>
        <v>-55114.3</v>
      </c>
      <c r="G36" s="351">
        <v>379682</v>
      </c>
      <c r="H36" s="375">
        <f>B36/G36</f>
        <v>4.5484642411281022E-2</v>
      </c>
      <c r="I36" s="375">
        <f t="shared" ref="I36:I65" si="1">C36/G36</f>
        <v>0.19064374924278737</v>
      </c>
      <c r="K36" s="465">
        <v>1858</v>
      </c>
      <c r="L36" s="383">
        <f>G35*(1+$J$42)</f>
        <v>392826.89879580471</v>
      </c>
      <c r="M36" s="185">
        <f>+B36/L36</f>
        <v>4.3962620820874494E-2</v>
      </c>
      <c r="N36" s="581">
        <f>+C36/L36</f>
        <v>0.18426436738902119</v>
      </c>
      <c r="O36" s="185">
        <f>+N36-M36</f>
        <v>0.1403017465681467</v>
      </c>
      <c r="P36" s="578"/>
      <c r="Q36" s="587">
        <v>1858</v>
      </c>
      <c r="R36" s="185">
        <v>0.1403017465681467</v>
      </c>
      <c r="Y36" s="3" t="s">
        <v>21</v>
      </c>
      <c r="Z36" s="3" t="s">
        <v>22</v>
      </c>
    </row>
    <row r="37" spans="1:26" ht="16" thickBot="1" x14ac:dyDescent="0.25">
      <c r="A37" s="369">
        <v>1859</v>
      </c>
      <c r="B37" s="248">
        <v>74509.8</v>
      </c>
      <c r="C37" s="373">
        <v>93167.72</v>
      </c>
      <c r="D37" s="370">
        <f t="shared" si="0"/>
        <v>1.2941192012279544E-2</v>
      </c>
      <c r="E37" s="370">
        <f t="shared" si="0"/>
        <v>1.6181782179878312E-2</v>
      </c>
      <c r="F37" s="71">
        <f>B37-C37</f>
        <v>-18657.919999999998</v>
      </c>
      <c r="G37" s="351">
        <v>379682</v>
      </c>
      <c r="H37" s="375">
        <f>B37/G37</f>
        <v>0.1962426451609505</v>
      </c>
      <c r="I37" s="375">
        <f t="shared" si="1"/>
        <v>0.24538355781943838</v>
      </c>
      <c r="K37" s="465">
        <v>1859</v>
      </c>
      <c r="L37" s="383">
        <f t="shared" ref="L37:L42" si="2">L36*(1+$J$42)</f>
        <v>406426.8846495999</v>
      </c>
      <c r="M37" s="185">
        <f>+B37/L37</f>
        <v>0.18332891551758065</v>
      </c>
      <c r="N37" s="581">
        <f>+C37/L37</f>
        <v>0.22923611483114451</v>
      </c>
      <c r="O37" s="185">
        <f t="shared" ref="O37:O65" si="3">+N37-M37</f>
        <v>4.5907199313563851E-2</v>
      </c>
      <c r="P37" s="578"/>
      <c r="Q37" s="587">
        <v>1859</v>
      </c>
      <c r="R37" s="185">
        <v>1.1296078515962704E-2</v>
      </c>
      <c r="Y37" s="3" t="s">
        <v>9</v>
      </c>
      <c r="Z37" s="3">
        <v>5071</v>
      </c>
    </row>
    <row r="38" spans="1:26" ht="16" thickBot="1" x14ac:dyDescent="0.25">
      <c r="A38" s="369">
        <v>1860</v>
      </c>
      <c r="B38" s="248">
        <v>72202.659999999989</v>
      </c>
      <c r="C38" s="373">
        <v>72857.41</v>
      </c>
      <c r="D38" s="370">
        <f t="shared" si="0"/>
        <v>1.2540477720478858E-2</v>
      </c>
      <c r="E38" s="370">
        <f t="shared" si="0"/>
        <v>1.2654197599877813E-2</v>
      </c>
      <c r="F38" s="71">
        <f>B38-C38</f>
        <v>-654.75000000001455</v>
      </c>
      <c r="G38" s="351">
        <v>379682</v>
      </c>
      <c r="H38" s="375">
        <f>B38/G38</f>
        <v>0.19016613903213739</v>
      </c>
      <c r="I38" s="375">
        <f t="shared" si="1"/>
        <v>0.19189060845655048</v>
      </c>
      <c r="K38" s="465">
        <v>1860</v>
      </c>
      <c r="L38" s="383">
        <f t="shared" si="2"/>
        <v>420497.71304444922</v>
      </c>
      <c r="M38" s="185">
        <f>+B38/L38</f>
        <v>0.17170761637975357</v>
      </c>
      <c r="N38" s="581">
        <f>+C38/L38</f>
        <v>0.17326469975901754</v>
      </c>
      <c r="O38" s="185">
        <f t="shared" si="3"/>
        <v>1.5570833792639682E-3</v>
      </c>
      <c r="P38" s="578"/>
      <c r="Q38" s="587">
        <v>1860</v>
      </c>
      <c r="R38" s="185">
        <v>-4.1321651607087978E-2</v>
      </c>
      <c r="Y38" s="3" t="s">
        <v>23</v>
      </c>
      <c r="Z38" s="3">
        <v>5014</v>
      </c>
    </row>
    <row r="39" spans="1:26" ht="16" hidden="1" thickBot="1" x14ac:dyDescent="0.25">
      <c r="A39" s="377">
        <v>1861</v>
      </c>
      <c r="B39" s="378" t="s">
        <v>286</v>
      </c>
      <c r="C39" s="379" t="s">
        <v>286</v>
      </c>
      <c r="D39" s="379" t="s">
        <v>286</v>
      </c>
      <c r="E39" s="379" t="s">
        <v>286</v>
      </c>
      <c r="F39" s="379" t="s">
        <v>286</v>
      </c>
      <c r="G39" s="380">
        <v>379682</v>
      </c>
      <c r="H39" s="381" t="s">
        <v>286</v>
      </c>
      <c r="I39" s="381" t="s">
        <v>286</v>
      </c>
      <c r="K39" s="466">
        <v>1861</v>
      </c>
      <c r="L39" s="383">
        <f t="shared" si="2"/>
        <v>435055.68493101903</v>
      </c>
      <c r="M39" s="384" t="s">
        <v>286</v>
      </c>
      <c r="N39" s="582" t="s">
        <v>286</v>
      </c>
      <c r="O39" s="185" t="e">
        <f t="shared" si="3"/>
        <v>#VALUE!</v>
      </c>
      <c r="P39" s="579"/>
      <c r="Q39" s="588">
        <v>1861</v>
      </c>
      <c r="R39" s="185" t="e">
        <v>#VALUE!</v>
      </c>
      <c r="Y39" s="3" t="s">
        <v>24</v>
      </c>
      <c r="Z39" s="3">
        <v>3069</v>
      </c>
    </row>
    <row r="40" spans="1:26" ht="16" hidden="1" thickBot="1" x14ac:dyDescent="0.25">
      <c r="A40" s="377">
        <v>1862</v>
      </c>
      <c r="B40" s="378" t="s">
        <v>286</v>
      </c>
      <c r="C40" s="379" t="s">
        <v>286</v>
      </c>
      <c r="D40" s="379" t="s">
        <v>286</v>
      </c>
      <c r="E40" s="379" t="s">
        <v>286</v>
      </c>
      <c r="F40" s="379" t="s">
        <v>286</v>
      </c>
      <c r="G40" s="380">
        <v>379682</v>
      </c>
      <c r="H40" s="381" t="s">
        <v>286</v>
      </c>
      <c r="I40" s="381" t="s">
        <v>286</v>
      </c>
      <c r="K40" s="466">
        <v>1862</v>
      </c>
      <c r="L40" s="383">
        <f t="shared" si="2"/>
        <v>450117.66561210935</v>
      </c>
      <c r="M40" s="384" t="s">
        <v>286</v>
      </c>
      <c r="N40" s="582" t="s">
        <v>286</v>
      </c>
      <c r="O40" s="185" t="e">
        <f t="shared" si="3"/>
        <v>#VALUE!</v>
      </c>
      <c r="P40" s="579"/>
      <c r="Q40" s="588">
        <v>1862</v>
      </c>
      <c r="R40" s="185" t="e">
        <v>#VALUE!</v>
      </c>
      <c r="Y40" s="3" t="s">
        <v>25</v>
      </c>
      <c r="Z40" s="3">
        <v>3019</v>
      </c>
    </row>
    <row r="41" spans="1:26" ht="16" hidden="1" thickBot="1" x14ac:dyDescent="0.25">
      <c r="A41" s="377">
        <v>1863</v>
      </c>
      <c r="B41" s="378" t="s">
        <v>286</v>
      </c>
      <c r="C41" s="379" t="s">
        <v>286</v>
      </c>
      <c r="D41" s="379" t="s">
        <v>286</v>
      </c>
      <c r="E41" s="379" t="s">
        <v>286</v>
      </c>
      <c r="F41" s="379" t="s">
        <v>286</v>
      </c>
      <c r="G41" s="380">
        <v>379682</v>
      </c>
      <c r="H41" s="381" t="s">
        <v>286</v>
      </c>
      <c r="I41" s="381" t="s">
        <v>286</v>
      </c>
      <c r="K41" s="466">
        <v>1863</v>
      </c>
      <c r="L41" s="383">
        <f t="shared" si="2"/>
        <v>465701.10428098234</v>
      </c>
      <c r="M41" s="384" t="s">
        <v>286</v>
      </c>
      <c r="N41" s="582" t="s">
        <v>286</v>
      </c>
      <c r="O41" s="185" t="e">
        <f t="shared" si="3"/>
        <v>#VALUE!</v>
      </c>
      <c r="P41" s="579"/>
      <c r="Q41" s="588">
        <v>1863</v>
      </c>
      <c r="R41" s="185" t="e">
        <v>#VALUE!</v>
      </c>
      <c r="Y41" s="3" t="s">
        <v>26</v>
      </c>
      <c r="Z41" s="3">
        <v>1927</v>
      </c>
    </row>
    <row r="42" spans="1:26" ht="16" thickBot="1" x14ac:dyDescent="0.25">
      <c r="A42" s="369">
        <v>1864</v>
      </c>
      <c r="B42" s="248">
        <v>81677.2</v>
      </c>
      <c r="C42" s="373">
        <v>94193.65</v>
      </c>
      <c r="D42" s="370">
        <f t="shared" ref="D42:D60" si="4">B42/$B$66</f>
        <v>1.4186057783343383E-2</v>
      </c>
      <c r="E42" s="370">
        <f t="shared" ref="E42:E60" si="5">C42/$B$66</f>
        <v>1.6359970245356383E-2</v>
      </c>
      <c r="F42" s="71">
        <f t="shared" ref="F42:F65" si="6">B42-C42</f>
        <v>-12516.449999999997</v>
      </c>
      <c r="G42" s="354">
        <v>482800</v>
      </c>
      <c r="H42" s="375">
        <f t="shared" ref="H42:H65" si="7">B42/G42</f>
        <v>0.16917398508699255</v>
      </c>
      <c r="I42" s="375">
        <f t="shared" si="1"/>
        <v>0.19509869511184755</v>
      </c>
      <c r="J42">
        <f>LN(G42/G35)/6.94</f>
        <v>3.4620811088765635E-2</v>
      </c>
      <c r="K42" s="465">
        <v>1864</v>
      </c>
      <c r="L42" s="383">
        <f t="shared" si="2"/>
        <v>481824.05423612375</v>
      </c>
      <c r="M42" s="185">
        <f t="shared" ref="M42:M65" si="8">+B42/L42</f>
        <v>0.16951665090587836</v>
      </c>
      <c r="N42" s="581">
        <f t="shared" ref="N42:N51" si="9">+C42/L42</f>
        <v>0.19549387203038901</v>
      </c>
      <c r="O42" s="185">
        <f t="shared" si="3"/>
        <v>2.5977221124510647E-2</v>
      </c>
      <c r="P42" s="578"/>
      <c r="Q42" s="587">
        <v>1864</v>
      </c>
      <c r="R42" s="185">
        <v>2.5977221124510647E-2</v>
      </c>
      <c r="Y42" s="3" t="s">
        <v>2</v>
      </c>
      <c r="Z42" s="3">
        <v>2068</v>
      </c>
    </row>
    <row r="43" spans="1:26" ht="16" thickBot="1" x14ac:dyDescent="0.25">
      <c r="A43" s="369">
        <v>1865</v>
      </c>
      <c r="B43" s="248">
        <v>120860</v>
      </c>
      <c r="C43" s="373">
        <v>103389.85</v>
      </c>
      <c r="D43" s="370">
        <f t="shared" si="4"/>
        <v>2.0991499998712998E-2</v>
      </c>
      <c r="E43" s="370">
        <f t="shared" si="5"/>
        <v>1.7957206984460839E-2</v>
      </c>
      <c r="F43" s="71">
        <f t="shared" si="6"/>
        <v>17470.149999999994</v>
      </c>
      <c r="G43" s="354">
        <v>482800</v>
      </c>
      <c r="H43" s="375">
        <f t="shared" si="7"/>
        <v>0.2503314001657001</v>
      </c>
      <c r="I43" s="375">
        <f t="shared" si="1"/>
        <v>0.21414633388566695</v>
      </c>
      <c r="K43" s="465">
        <v>1865</v>
      </c>
      <c r="L43" s="383">
        <f t="shared" ref="L43:L48" si="10">L42*(1+$J$48)</f>
        <v>484634.69544635719</v>
      </c>
      <c r="M43" s="185">
        <f t="shared" si="8"/>
        <v>0.24938371341466956</v>
      </c>
      <c r="N43" s="581">
        <f t="shared" si="9"/>
        <v>0.21333563397638319</v>
      </c>
      <c r="O43" s="185">
        <f t="shared" si="3"/>
        <v>-3.6048079438286362E-2</v>
      </c>
      <c r="P43" s="578"/>
      <c r="Q43" s="587">
        <v>1865</v>
      </c>
      <c r="R43" s="185">
        <v>-3.6048079438286362E-2</v>
      </c>
      <c r="Y43" s="3" t="s">
        <v>27</v>
      </c>
      <c r="Z43" s="3">
        <v>2943</v>
      </c>
    </row>
    <row r="44" spans="1:26" ht="16" thickBot="1" x14ac:dyDescent="0.25">
      <c r="A44" s="369">
        <v>1866</v>
      </c>
      <c r="B44" s="248">
        <v>120068.86</v>
      </c>
      <c r="C44" s="373">
        <v>99819.85</v>
      </c>
      <c r="D44" s="370">
        <f t="shared" si="4"/>
        <v>2.0854091300144557E-2</v>
      </c>
      <c r="E44" s="370">
        <f t="shared" si="5"/>
        <v>1.7337153575595992E-2</v>
      </c>
      <c r="F44" s="71">
        <f t="shared" si="6"/>
        <v>20249.009999999995</v>
      </c>
      <c r="G44" s="354">
        <v>482800</v>
      </c>
      <c r="H44" s="375">
        <f t="shared" si="7"/>
        <v>0.2486927506213753</v>
      </c>
      <c r="I44" s="375">
        <f t="shared" si="1"/>
        <v>0.20675196768848386</v>
      </c>
      <c r="K44" s="465">
        <v>1866</v>
      </c>
      <c r="L44" s="383">
        <f t="shared" si="10"/>
        <v>487461.73206886445</v>
      </c>
      <c r="M44" s="185">
        <f t="shared" si="8"/>
        <v>0.24631443270512504</v>
      </c>
      <c r="N44" s="581">
        <f t="shared" si="9"/>
        <v>0.20477474113988153</v>
      </c>
      <c r="O44" s="185">
        <f t="shared" si="3"/>
        <v>-4.1539691565243508E-2</v>
      </c>
      <c r="P44" s="578"/>
      <c r="Q44" s="587">
        <v>1866</v>
      </c>
      <c r="R44" s="185">
        <v>-4.1539691565243508E-2</v>
      </c>
      <c r="Y44" s="3" t="s">
        <v>10</v>
      </c>
      <c r="Z44" s="3">
        <v>3873</v>
      </c>
    </row>
    <row r="45" spans="1:26" ht="16" thickBot="1" x14ac:dyDescent="0.25">
      <c r="A45" s="369">
        <v>1867</v>
      </c>
      <c r="B45" s="248">
        <v>120410</v>
      </c>
      <c r="C45" s="373">
        <v>99879.4</v>
      </c>
      <c r="D45" s="370">
        <f t="shared" si="4"/>
        <v>2.0913342005998942E-2</v>
      </c>
      <c r="E45" s="370">
        <f t="shared" si="5"/>
        <v>1.7347496483298485E-2</v>
      </c>
      <c r="F45" s="71">
        <f t="shared" si="6"/>
        <v>20530.600000000006</v>
      </c>
      <c r="G45" s="354">
        <v>482800</v>
      </c>
      <c r="H45" s="375">
        <f t="shared" si="7"/>
        <v>0.24939933719966861</v>
      </c>
      <c r="I45" s="375">
        <f t="shared" si="1"/>
        <v>0.20687531068765533</v>
      </c>
      <c r="K45" s="465">
        <v>1867</v>
      </c>
      <c r="L45" s="383">
        <f t="shared" si="10"/>
        <v>490305.25974358094</v>
      </c>
      <c r="M45" s="185">
        <f t="shared" si="8"/>
        <v>0.2455817016178285</v>
      </c>
      <c r="N45" s="581">
        <f t="shared" si="9"/>
        <v>0.20370860400770482</v>
      </c>
      <c r="O45" s="185">
        <f t="shared" si="3"/>
        <v>-4.1873097610123672E-2</v>
      </c>
      <c r="P45" s="578"/>
      <c r="Q45" s="587">
        <v>1867</v>
      </c>
      <c r="R45" s="185">
        <v>-4.1873097610123672E-2</v>
      </c>
      <c r="Y45" s="3" t="s">
        <v>8</v>
      </c>
      <c r="Z45" s="3">
        <v>6387</v>
      </c>
    </row>
    <row r="46" spans="1:26" ht="16" thickBot="1" x14ac:dyDescent="0.25">
      <c r="A46" s="369">
        <v>1868</v>
      </c>
      <c r="B46" s="190">
        <v>100415</v>
      </c>
      <c r="C46" s="373">
        <v>179647.85</v>
      </c>
      <c r="D46" s="370">
        <f t="shared" si="4"/>
        <v>1.7440521863071039E-2</v>
      </c>
      <c r="E46" s="370">
        <f t="shared" si="5"/>
        <v>3.120203411421308E-2</v>
      </c>
      <c r="F46" s="71">
        <f t="shared" si="6"/>
        <v>-79232.850000000006</v>
      </c>
      <c r="G46" s="354">
        <v>482800</v>
      </c>
      <c r="H46" s="375">
        <f t="shared" si="7"/>
        <v>0.20798467274233637</v>
      </c>
      <c r="I46" s="375">
        <f t="shared" si="1"/>
        <v>0.37209579536039772</v>
      </c>
      <c r="K46" s="465">
        <v>1868</v>
      </c>
      <c r="L46" s="383">
        <f t="shared" si="10"/>
        <v>493165.37466834177</v>
      </c>
      <c r="M46" s="185">
        <f t="shared" si="8"/>
        <v>0.20361324042169426</v>
      </c>
      <c r="N46" s="581">
        <f t="shared" si="9"/>
        <v>0.36427506720400804</v>
      </c>
      <c r="O46" s="185">
        <f t="shared" si="3"/>
        <v>0.16066182678231378</v>
      </c>
      <c r="P46" s="578"/>
      <c r="Q46" s="587">
        <v>1868</v>
      </c>
      <c r="R46" s="185">
        <v>0.16066182678231378</v>
      </c>
      <c r="Y46" s="3" t="s">
        <v>1</v>
      </c>
      <c r="Z46" s="3">
        <v>4049</v>
      </c>
    </row>
    <row r="47" spans="1:26" ht="16" thickBot="1" x14ac:dyDescent="0.25">
      <c r="A47" s="369">
        <v>1869</v>
      </c>
      <c r="B47" s="190">
        <v>88445.88</v>
      </c>
      <c r="C47" s="373">
        <v>99549.67</v>
      </c>
      <c r="D47" s="370">
        <f t="shared" si="4"/>
        <v>1.5361672099174004E-2</v>
      </c>
      <c r="E47" s="370">
        <f t="shared" si="5"/>
        <v>1.7290227516770472E-2</v>
      </c>
      <c r="F47" s="71">
        <f t="shared" si="6"/>
        <v>-11103.789999999994</v>
      </c>
      <c r="G47" s="354">
        <v>482800</v>
      </c>
      <c r="H47" s="375">
        <f t="shared" si="7"/>
        <v>0.18319362054681029</v>
      </c>
      <c r="I47" s="375">
        <f t="shared" si="1"/>
        <v>0.20619235708367853</v>
      </c>
      <c r="K47" s="465">
        <v>1869</v>
      </c>
      <c r="L47" s="383">
        <f t="shared" si="10"/>
        <v>496042.17360213632</v>
      </c>
      <c r="M47" s="185">
        <f t="shared" si="8"/>
        <v>0.17830314579449519</v>
      </c>
      <c r="N47" s="581">
        <f t="shared" si="9"/>
        <v>0.20068791586226381</v>
      </c>
      <c r="O47" s="185">
        <f t="shared" si="3"/>
        <v>2.2384770067768622E-2</v>
      </c>
      <c r="P47" s="578"/>
      <c r="Q47" s="587">
        <v>1869</v>
      </c>
      <c r="R47" s="185">
        <v>2.2384770067768622E-2</v>
      </c>
      <c r="Y47" s="3" t="s">
        <v>5</v>
      </c>
      <c r="Z47" s="3">
        <v>1244</v>
      </c>
    </row>
    <row r="48" spans="1:26" ht="16" thickBot="1" x14ac:dyDescent="0.25">
      <c r="A48" s="369">
        <v>1870</v>
      </c>
      <c r="B48" s="190">
        <v>126160</v>
      </c>
      <c r="C48" s="373">
        <v>126174</v>
      </c>
      <c r="D48" s="370">
        <f t="shared" si="4"/>
        <v>2.191202746845633E-2</v>
      </c>
      <c r="E48" s="370">
        <f t="shared" si="5"/>
        <v>2.1914459050451876E-2</v>
      </c>
      <c r="F48" s="71">
        <f t="shared" si="6"/>
        <v>-14</v>
      </c>
      <c r="G48" s="351">
        <v>498541</v>
      </c>
      <c r="H48" s="375">
        <f t="shared" si="7"/>
        <v>0.25305842448264032</v>
      </c>
      <c r="I48" s="375">
        <f t="shared" si="1"/>
        <v>0.25308650642575031</v>
      </c>
      <c r="J48">
        <f>LN(G48/G42)/5.5</f>
        <v>5.8333351884835623E-3</v>
      </c>
      <c r="K48" s="465">
        <v>1870</v>
      </c>
      <c r="L48" s="383">
        <f t="shared" si="10"/>
        <v>498935.75386838155</v>
      </c>
      <c r="M48" s="185">
        <f t="shared" si="8"/>
        <v>0.25285820673673509</v>
      </c>
      <c r="N48" s="581">
        <f t="shared" si="9"/>
        <v>0.25288626646164247</v>
      </c>
      <c r="O48" s="185">
        <f t="shared" si="3"/>
        <v>2.8059724907381067E-5</v>
      </c>
      <c r="P48" s="578"/>
      <c r="Q48" s="587">
        <v>1870</v>
      </c>
      <c r="R48" s="185">
        <v>2.8059724907381067E-5</v>
      </c>
      <c r="Y48" s="3" t="s">
        <v>12</v>
      </c>
      <c r="Z48" s="3">
        <v>2445</v>
      </c>
    </row>
    <row r="49" spans="1:26" ht="16" thickBot="1" x14ac:dyDescent="0.25">
      <c r="A49" s="369">
        <v>1871</v>
      </c>
      <c r="B49" s="190">
        <v>96138.5</v>
      </c>
      <c r="C49" s="373">
        <v>113430.9</v>
      </c>
      <c r="D49" s="370">
        <f t="shared" si="4"/>
        <v>1.6697760405645124E-2</v>
      </c>
      <c r="E49" s="370">
        <f t="shared" si="5"/>
        <v>1.9701181012775227E-2</v>
      </c>
      <c r="F49" s="71">
        <f t="shared" si="6"/>
        <v>-17292.399999999994</v>
      </c>
      <c r="G49" s="351">
        <v>498541</v>
      </c>
      <c r="H49" s="375">
        <f t="shared" si="7"/>
        <v>0.19283970626287508</v>
      </c>
      <c r="I49" s="375">
        <f t="shared" si="1"/>
        <v>0.22752572005110913</v>
      </c>
      <c r="K49" s="465">
        <v>1871</v>
      </c>
      <c r="L49" s="383">
        <f t="shared" ref="L49:L62" si="11">L48*(1+$J$64)</f>
        <v>498935.75386838155</v>
      </c>
      <c r="M49" s="185">
        <f t="shared" si="8"/>
        <v>0.192687133071969</v>
      </c>
      <c r="N49" s="581">
        <f t="shared" si="9"/>
        <v>0.22734570357113129</v>
      </c>
      <c r="O49" s="185">
        <f t="shared" si="3"/>
        <v>3.4658570499162294E-2</v>
      </c>
      <c r="P49" s="578"/>
      <c r="Q49" s="587">
        <v>1871</v>
      </c>
      <c r="R49" s="185">
        <v>3.4658570499162294E-2</v>
      </c>
      <c r="Y49" s="3" t="s">
        <v>7</v>
      </c>
      <c r="Z49" s="3">
        <v>1613</v>
      </c>
    </row>
    <row r="50" spans="1:26" ht="16" thickBot="1" x14ac:dyDescent="0.25">
      <c r="A50" s="369">
        <v>1872</v>
      </c>
      <c r="B50" s="295">
        <v>102978</v>
      </c>
      <c r="C50" s="373">
        <v>45690</v>
      </c>
      <c r="D50" s="370">
        <f t="shared" si="4"/>
        <v>1.7885675052684652E-2</v>
      </c>
      <c r="E50" s="370">
        <f t="shared" si="5"/>
        <v>7.93564152690052E-3</v>
      </c>
      <c r="F50" s="71">
        <f t="shared" si="6"/>
        <v>57288</v>
      </c>
      <c r="G50" s="351">
        <v>498541</v>
      </c>
      <c r="H50" s="375">
        <f t="shared" si="7"/>
        <v>0.20655873839864725</v>
      </c>
      <c r="I50" s="375">
        <f t="shared" si="1"/>
        <v>9.1647427192547856E-2</v>
      </c>
      <c r="K50" s="465">
        <v>1872</v>
      </c>
      <c r="L50" s="383">
        <f t="shared" si="11"/>
        <v>498935.75386838155</v>
      </c>
      <c r="M50" s="185">
        <f t="shared" si="8"/>
        <v>0.20639531082225354</v>
      </c>
      <c r="N50" s="581">
        <f t="shared" si="9"/>
        <v>9.1574916501279538E-2</v>
      </c>
      <c r="O50" s="185">
        <f t="shared" si="3"/>
        <v>-0.114820394320974</v>
      </c>
      <c r="P50" s="578"/>
      <c r="Q50" s="587">
        <v>1872</v>
      </c>
      <c r="R50" s="185">
        <v>-0.114820394320974</v>
      </c>
      <c r="Y50" s="3" t="s">
        <v>3</v>
      </c>
      <c r="Z50" s="3">
        <v>1122</v>
      </c>
    </row>
    <row r="51" spans="1:26" ht="16" thickBot="1" x14ac:dyDescent="0.25">
      <c r="A51" s="369">
        <v>1873</v>
      </c>
      <c r="B51" s="412">
        <v>341754.23</v>
      </c>
      <c r="C51" s="379">
        <v>381041.23</v>
      </c>
      <c r="D51" s="370">
        <f t="shared" si="4"/>
        <v>5.9357388040750962E-2</v>
      </c>
      <c r="E51" s="370">
        <f t="shared" si="5"/>
        <v>6.6180928173544581E-2</v>
      </c>
      <c r="F51" s="71">
        <f t="shared" si="6"/>
        <v>-39287</v>
      </c>
      <c r="G51" s="351">
        <v>498541</v>
      </c>
      <c r="H51" s="375">
        <f t="shared" si="7"/>
        <v>0.68550877460429527</v>
      </c>
      <c r="I51" s="375">
        <f t="shared" si="1"/>
        <v>0.76431272453017907</v>
      </c>
      <c r="K51" s="465">
        <v>1873</v>
      </c>
      <c r="L51" s="383">
        <f t="shared" si="11"/>
        <v>498935.75386838155</v>
      </c>
      <c r="M51" s="185">
        <f t="shared" si="8"/>
        <v>0.68496640569509915</v>
      </c>
      <c r="N51" s="581">
        <f t="shared" si="9"/>
        <v>0.76370800658338478</v>
      </c>
      <c r="O51" s="185">
        <f t="shared" si="3"/>
        <v>7.8741600888285634E-2</v>
      </c>
      <c r="P51" s="578"/>
      <c r="Q51" s="587">
        <v>1873</v>
      </c>
      <c r="R51" s="185">
        <v>7.8741600888285634E-2</v>
      </c>
      <c r="Y51" s="3" t="s">
        <v>28</v>
      </c>
      <c r="Z51" s="3">
        <v>4450</v>
      </c>
    </row>
    <row r="52" spans="1:26" ht="16" thickBot="1" x14ac:dyDescent="0.25">
      <c r="A52" s="369">
        <v>1874</v>
      </c>
      <c r="B52" s="248">
        <v>229356.41000000003</v>
      </c>
      <c r="C52" s="373">
        <v>45461.85</v>
      </c>
      <c r="D52" s="370">
        <f t="shared" si="4"/>
        <v>3.9835636937115823E-2</v>
      </c>
      <c r="E52" s="370">
        <f t="shared" si="5"/>
        <v>7.8960154245944943E-3</v>
      </c>
      <c r="F52" s="71">
        <f t="shared" si="6"/>
        <v>183894.56000000003</v>
      </c>
      <c r="G52" s="351">
        <v>498541</v>
      </c>
      <c r="H52" s="375">
        <f t="shared" si="7"/>
        <v>0.46005526125233437</v>
      </c>
      <c r="I52" s="375">
        <f t="shared" si="1"/>
        <v>9.11897918125089E-2</v>
      </c>
      <c r="K52" s="465">
        <v>1874</v>
      </c>
      <c r="L52" s="383">
        <f t="shared" si="11"/>
        <v>498935.75386838155</v>
      </c>
      <c r="M52" s="185">
        <f t="shared" si="8"/>
        <v>0.45969126931020438</v>
      </c>
      <c r="N52" s="581">
        <f t="shared" ref="N52:N60" si="12">+C52/L52</f>
        <v>9.1117643198592585E-2</v>
      </c>
      <c r="O52" s="185">
        <f t="shared" si="3"/>
        <v>-0.36857362611161182</v>
      </c>
      <c r="P52" s="578"/>
      <c r="Q52" s="587">
        <v>1874</v>
      </c>
      <c r="R52" s="185">
        <v>-0.36857362611161182</v>
      </c>
      <c r="Y52" s="3" t="s">
        <v>29</v>
      </c>
      <c r="Z52" s="3">
        <v>2351</v>
      </c>
    </row>
    <row r="53" spans="1:26" ht="16" thickBot="1" x14ac:dyDescent="0.25">
      <c r="A53" s="369">
        <v>1875</v>
      </c>
      <c r="B53" s="248">
        <v>82540.12000000001</v>
      </c>
      <c r="C53" s="373">
        <v>67829.119999999995</v>
      </c>
      <c r="D53" s="370">
        <f t="shared" si="4"/>
        <v>1.433593355017186E-2</v>
      </c>
      <c r="E53" s="370">
        <f t="shared" si="5"/>
        <v>1.1780861926135228E-2</v>
      </c>
      <c r="F53" s="71">
        <f t="shared" si="6"/>
        <v>14711.000000000015</v>
      </c>
      <c r="G53" s="351">
        <v>498541</v>
      </c>
      <c r="H53" s="375">
        <f t="shared" si="7"/>
        <v>0.16556335386658272</v>
      </c>
      <c r="I53" s="375">
        <f t="shared" si="1"/>
        <v>0.13605524921721582</v>
      </c>
      <c r="K53" s="465">
        <v>1875</v>
      </c>
      <c r="L53" s="383">
        <f t="shared" si="11"/>
        <v>498935.75386838155</v>
      </c>
      <c r="M53" s="185">
        <f t="shared" si="8"/>
        <v>0.16543236150154506</v>
      </c>
      <c r="N53" s="581">
        <f t="shared" si="12"/>
        <v>0.1359476034220895</v>
      </c>
      <c r="O53" s="185">
        <f t="shared" si="3"/>
        <v>-2.9484758079455553E-2</v>
      </c>
      <c r="P53" s="578"/>
      <c r="Q53" s="587">
        <v>1875</v>
      </c>
      <c r="R53" s="185">
        <v>-2.9484758079455553E-2</v>
      </c>
      <c r="Y53" s="3" t="s">
        <v>30</v>
      </c>
      <c r="Z53" s="3">
        <v>7782</v>
      </c>
    </row>
    <row r="54" spans="1:26" ht="16" thickBot="1" x14ac:dyDescent="0.25">
      <c r="A54" s="369">
        <v>1876</v>
      </c>
      <c r="B54" s="248">
        <v>73772.009999999995</v>
      </c>
      <c r="C54" s="373">
        <v>118384.59999999999</v>
      </c>
      <c r="D54" s="370">
        <f t="shared" si="4"/>
        <v>1.2813049377958425E-2</v>
      </c>
      <c r="E54" s="370">
        <f t="shared" si="5"/>
        <v>2.0561561565014385E-2</v>
      </c>
      <c r="F54" s="71">
        <f t="shared" si="6"/>
        <v>-44612.59</v>
      </c>
      <c r="G54" s="351">
        <v>498541</v>
      </c>
      <c r="H54" s="375">
        <f t="shared" si="7"/>
        <v>0.14797581342356997</v>
      </c>
      <c r="I54" s="375">
        <f t="shared" si="1"/>
        <v>0.23746211444996498</v>
      </c>
      <c r="K54" s="465">
        <v>1876</v>
      </c>
      <c r="L54" s="383">
        <f t="shared" si="11"/>
        <v>498935.75386838155</v>
      </c>
      <c r="M54" s="185">
        <f t="shared" si="8"/>
        <v>0.14785873617600259</v>
      </c>
      <c r="N54" s="581">
        <f t="shared" si="12"/>
        <v>0.23727423637639258</v>
      </c>
      <c r="O54" s="185">
        <f t="shared" si="3"/>
        <v>8.9415500200389991E-2</v>
      </c>
      <c r="P54" s="578"/>
      <c r="Q54" s="587">
        <v>1876</v>
      </c>
      <c r="R54" s="185">
        <v>8.9415500200389991E-2</v>
      </c>
      <c r="Y54" s="3" t="s">
        <v>11</v>
      </c>
      <c r="Z54" s="3">
        <v>4825</v>
      </c>
    </row>
    <row r="55" spans="1:26" ht="16" thickBot="1" x14ac:dyDescent="0.25">
      <c r="A55" s="369">
        <v>1877</v>
      </c>
      <c r="B55" s="248">
        <v>68445.48</v>
      </c>
      <c r="C55" s="373">
        <v>266880</v>
      </c>
      <c r="D55" s="370">
        <f t="shared" si="4"/>
        <v>1.1887914060333531E-2</v>
      </c>
      <c r="E55" s="370">
        <f t="shared" si="5"/>
        <v>4.6352900212283013E-2</v>
      </c>
      <c r="F55" s="71">
        <f t="shared" si="6"/>
        <v>-198434.52000000002</v>
      </c>
      <c r="G55" s="351">
        <v>498541</v>
      </c>
      <c r="H55" s="375">
        <f t="shared" si="7"/>
        <v>0.13729157682116414</v>
      </c>
      <c r="I55" s="375">
        <f t="shared" si="1"/>
        <v>0.53532206979967545</v>
      </c>
      <c r="K55" s="465">
        <v>1877</v>
      </c>
      <c r="L55" s="383">
        <f t="shared" si="11"/>
        <v>498935.75386838155</v>
      </c>
      <c r="M55" s="185">
        <f t="shared" si="8"/>
        <v>0.13718295285379728</v>
      </c>
      <c r="N55" s="581">
        <f>+C55/L55</f>
        <v>0.53489852737713905</v>
      </c>
      <c r="O55" s="185">
        <f>+N55-M55</f>
        <v>0.39771557452334177</v>
      </c>
      <c r="P55" s="578"/>
      <c r="Q55" s="587">
        <v>1877</v>
      </c>
      <c r="R55" s="185">
        <v>1.0130103246385722</v>
      </c>
      <c r="Y55" s="3" t="s">
        <v>31</v>
      </c>
      <c r="Z55" s="3">
        <v>8673</v>
      </c>
    </row>
    <row r="56" spans="1:26" ht="16" thickBot="1" x14ac:dyDescent="0.25">
      <c r="A56" s="369">
        <v>1878</v>
      </c>
      <c r="B56" s="248">
        <v>464818.52</v>
      </c>
      <c r="C56" s="373">
        <v>392726.6</v>
      </c>
      <c r="D56" s="370">
        <f t="shared" si="4"/>
        <v>8.0731738887818788E-2</v>
      </c>
      <c r="E56" s="370">
        <f t="shared" si="5"/>
        <v>6.8210494980924699E-2</v>
      </c>
      <c r="F56" s="71">
        <f t="shared" si="6"/>
        <v>72091.920000000042</v>
      </c>
      <c r="G56" s="351">
        <v>498541</v>
      </c>
      <c r="H56" s="375">
        <f t="shared" si="7"/>
        <v>0.93235765965086126</v>
      </c>
      <c r="I56" s="375">
        <f t="shared" si="1"/>
        <v>0.78775185992726771</v>
      </c>
      <c r="K56" s="465">
        <v>1878</v>
      </c>
      <c r="L56" s="383">
        <f t="shared" si="11"/>
        <v>498935.75386838155</v>
      </c>
      <c r="M56" s="185">
        <f t="shared" si="8"/>
        <v>0.93161998593233386</v>
      </c>
      <c r="N56" s="581">
        <f t="shared" si="12"/>
        <v>0.78712859712916183</v>
      </c>
      <c r="O56" s="185">
        <f t="shared" si="3"/>
        <v>-0.14449138880317203</v>
      </c>
      <c r="P56" s="578"/>
      <c r="Q56" s="587">
        <v>1878</v>
      </c>
      <c r="R56" s="185">
        <v>-0.14449138880317203</v>
      </c>
      <c r="Y56" s="3" t="s">
        <v>4</v>
      </c>
      <c r="Z56" s="3">
        <v>7292</v>
      </c>
    </row>
    <row r="57" spans="1:26" ht="16" thickBot="1" x14ac:dyDescent="0.25">
      <c r="A57" s="369">
        <v>1879</v>
      </c>
      <c r="B57" s="248">
        <v>564898.65</v>
      </c>
      <c r="C57" s="373">
        <v>406504</v>
      </c>
      <c r="D57" s="370">
        <f t="shared" si="4"/>
        <v>9.8114099046400588E-2</v>
      </c>
      <c r="E57" s="370">
        <f t="shared" si="5"/>
        <v>7.0603414822743904E-2</v>
      </c>
      <c r="F57" s="71">
        <f t="shared" si="6"/>
        <v>158394.65000000002</v>
      </c>
      <c r="G57" s="351">
        <v>498541</v>
      </c>
      <c r="H57" s="375">
        <f t="shared" si="7"/>
        <v>1.1331036965866399</v>
      </c>
      <c r="I57" s="375">
        <f t="shared" si="1"/>
        <v>0.81538730014181382</v>
      </c>
      <c r="K57" s="465">
        <v>1879</v>
      </c>
      <c r="L57" s="383">
        <f t="shared" si="11"/>
        <v>498935.75386838155</v>
      </c>
      <c r="M57" s="185">
        <f t="shared" si="8"/>
        <v>1.1322071942533494</v>
      </c>
      <c r="N57" s="581">
        <f t="shared" si="12"/>
        <v>0.81474217241050861</v>
      </c>
      <c r="O57" s="185">
        <f t="shared" si="3"/>
        <v>-0.31746502184284076</v>
      </c>
      <c r="P57" s="578"/>
      <c r="Q57" s="587">
        <v>1879</v>
      </c>
      <c r="R57" s="185">
        <v>-0.31746502184284076</v>
      </c>
      <c r="Y57" s="3" t="s">
        <v>6</v>
      </c>
      <c r="Z57" s="3">
        <v>6085</v>
      </c>
    </row>
    <row r="58" spans="1:26" ht="16" thickBot="1" x14ac:dyDescent="0.25">
      <c r="A58" s="369">
        <v>1880</v>
      </c>
      <c r="B58" s="248">
        <v>582933</v>
      </c>
      <c r="C58" s="373">
        <v>579565</v>
      </c>
      <c r="D58" s="370">
        <f t="shared" si="4"/>
        <v>0.10124638481507334</v>
      </c>
      <c r="E58" s="370">
        <f t="shared" si="5"/>
        <v>0.10066141566071569</v>
      </c>
      <c r="F58" s="71">
        <f t="shared" si="6"/>
        <v>3368</v>
      </c>
      <c r="G58" s="351">
        <v>498541</v>
      </c>
      <c r="H58" s="375">
        <f t="shared" si="7"/>
        <v>1.1692779530670496</v>
      </c>
      <c r="I58" s="375">
        <f t="shared" si="1"/>
        <v>1.1625222398960167</v>
      </c>
      <c r="K58" s="465">
        <v>1880</v>
      </c>
      <c r="L58" s="383">
        <f t="shared" si="11"/>
        <v>498935.75386838155</v>
      </c>
      <c r="M58" s="185">
        <f t="shared" si="8"/>
        <v>1.1683528299592993</v>
      </c>
      <c r="N58" s="581">
        <f t="shared" si="12"/>
        <v>1.161602461853011</v>
      </c>
      <c r="O58" s="185">
        <f t="shared" si="3"/>
        <v>-6.7503681062883736E-3</v>
      </c>
      <c r="P58" s="578"/>
      <c r="Q58" s="587">
        <v>1880</v>
      </c>
      <c r="R58" s="185">
        <v>-6.7503681062883736E-3</v>
      </c>
      <c r="Y58" s="3" t="s">
        <v>32</v>
      </c>
      <c r="Z58" s="3">
        <v>3301</v>
      </c>
    </row>
    <row r="59" spans="1:26" ht="16" thickBot="1" x14ac:dyDescent="0.25">
      <c r="A59" s="369">
        <v>1881</v>
      </c>
      <c r="B59" s="408">
        <v>597399</v>
      </c>
      <c r="C59" s="407">
        <v>686530.6</v>
      </c>
      <c r="D59" s="370">
        <f t="shared" si="4"/>
        <v>0.10375890375418788</v>
      </c>
      <c r="E59" s="370">
        <f t="shared" si="5"/>
        <v>0.11923967473950384</v>
      </c>
      <c r="F59" s="71">
        <f t="shared" si="6"/>
        <v>-89131.599999999977</v>
      </c>
      <c r="G59" s="351">
        <v>498541</v>
      </c>
      <c r="H59" s="375">
        <f t="shared" si="7"/>
        <v>1.1982946237119916</v>
      </c>
      <c r="I59" s="375">
        <f t="shared" si="1"/>
        <v>1.3770795180336222</v>
      </c>
      <c r="K59" s="465">
        <v>1881</v>
      </c>
      <c r="L59" s="383">
        <f t="shared" si="11"/>
        <v>498935.75386838155</v>
      </c>
      <c r="M59" s="185">
        <f t="shared" si="8"/>
        <v>1.1973465428528758</v>
      </c>
      <c r="N59" s="581">
        <f t="shared" si="12"/>
        <v>1.3759899840353105</v>
      </c>
      <c r="O59" s="185">
        <f t="shared" si="3"/>
        <v>0.17864344118243469</v>
      </c>
      <c r="P59" s="578"/>
      <c r="Q59" s="587">
        <v>1881</v>
      </c>
      <c r="R59" s="185">
        <v>0.17864344118243469</v>
      </c>
      <c r="Y59" s="3" t="s">
        <v>13</v>
      </c>
      <c r="Z59" s="3">
        <v>6221</v>
      </c>
    </row>
    <row r="60" spans="1:26" ht="16" thickBot="1" x14ac:dyDescent="0.25">
      <c r="A60" s="369">
        <v>1882</v>
      </c>
      <c r="B60" s="429">
        <v>273751</v>
      </c>
      <c r="C60" s="430">
        <v>344435.43</v>
      </c>
      <c r="D60" s="370">
        <f t="shared" si="4"/>
        <v>4.7546285918812527E-2</v>
      </c>
      <c r="E60" s="370">
        <f t="shared" si="5"/>
        <v>5.9823070729784135E-2</v>
      </c>
      <c r="F60" s="71">
        <f t="shared" si="6"/>
        <v>-70684.429999999993</v>
      </c>
      <c r="G60" s="351">
        <v>498541</v>
      </c>
      <c r="H60" s="375">
        <f t="shared" si="7"/>
        <v>0.54910428630744512</v>
      </c>
      <c r="I60" s="375">
        <f>C60/G60</f>
        <v>0.69088686788047526</v>
      </c>
      <c r="K60" s="465">
        <v>1882</v>
      </c>
      <c r="L60" s="383">
        <f t="shared" si="11"/>
        <v>498935.75386838155</v>
      </c>
      <c r="M60" s="185">
        <f t="shared" si="8"/>
        <v>0.54866983950846515</v>
      </c>
      <c r="N60" s="581">
        <f t="shared" si="12"/>
        <v>0.69034024386807424</v>
      </c>
      <c r="O60" s="185">
        <f t="shared" si="3"/>
        <v>0.14167040435960909</v>
      </c>
      <c r="P60" s="578"/>
      <c r="Q60" s="587">
        <v>1882</v>
      </c>
      <c r="R60" s="185">
        <v>0.14167040435960909</v>
      </c>
      <c r="Y60" s="3" t="s">
        <v>33</v>
      </c>
      <c r="Z60" s="3">
        <v>95370</v>
      </c>
    </row>
    <row r="61" spans="1:26" ht="16" hidden="1" thickBot="1" x14ac:dyDescent="0.25">
      <c r="A61" s="369">
        <v>1883</v>
      </c>
      <c r="B61" s="378" t="s">
        <v>286</v>
      </c>
      <c r="C61" s="379" t="s">
        <v>286</v>
      </c>
      <c r="D61" s="370" t="e">
        <f>B61/$B$66</f>
        <v>#VALUE!</v>
      </c>
      <c r="E61" s="370" t="e">
        <f>C61/$B$66</f>
        <v>#VALUE!</v>
      </c>
      <c r="F61" s="71" t="e">
        <f t="shared" si="6"/>
        <v>#VALUE!</v>
      </c>
      <c r="G61" s="351">
        <v>498542</v>
      </c>
      <c r="H61" s="375" t="e">
        <f t="shared" si="7"/>
        <v>#VALUE!</v>
      </c>
      <c r="I61" s="375" t="e">
        <f>C61/G61</f>
        <v>#VALUE!</v>
      </c>
      <c r="K61" s="465">
        <v>1883</v>
      </c>
      <c r="L61" s="383">
        <f t="shared" si="11"/>
        <v>498935.75386838155</v>
      </c>
      <c r="M61" s="185" t="e">
        <f t="shared" si="8"/>
        <v>#VALUE!</v>
      </c>
      <c r="N61" s="581" t="e">
        <f>+C61/L61</f>
        <v>#VALUE!</v>
      </c>
      <c r="O61" s="185" t="e">
        <f>+N61-M61</f>
        <v>#VALUE!</v>
      </c>
      <c r="P61" s="579"/>
      <c r="Q61" s="587">
        <v>1883</v>
      </c>
      <c r="R61" s="185">
        <v>0.14167040435960909</v>
      </c>
    </row>
    <row r="62" spans="1:26" ht="16" thickBot="1" x14ac:dyDescent="0.25">
      <c r="A62" s="369">
        <v>1883</v>
      </c>
      <c r="B62" s="378">
        <v>278840</v>
      </c>
      <c r="C62" s="379">
        <v>391535</v>
      </c>
      <c r="D62" s="370">
        <f>B62/$B$66</f>
        <v>4.8430165974194375E-2</v>
      </c>
      <c r="E62" s="370">
        <f>C62/$B$66</f>
        <v>6.8003532616217888E-2</v>
      </c>
      <c r="F62" s="71">
        <f t="shared" si="6"/>
        <v>-112695</v>
      </c>
      <c r="G62" s="351">
        <v>498543</v>
      </c>
      <c r="H62" s="375">
        <f t="shared" si="7"/>
        <v>0.55930982884124336</v>
      </c>
      <c r="I62" s="375">
        <f>C62/G62</f>
        <v>0.78535853477032069</v>
      </c>
      <c r="K62" s="465">
        <v>1883</v>
      </c>
      <c r="L62" s="383">
        <f t="shared" si="11"/>
        <v>498935.75386838155</v>
      </c>
      <c r="M62" s="185">
        <f t="shared" si="8"/>
        <v>0.55886954951229562</v>
      </c>
      <c r="N62" s="581">
        <f>+C62/L62</f>
        <v>0.78474031368633146</v>
      </c>
      <c r="O62" s="185">
        <f>+N62-M62</f>
        <v>0.22587076417403584</v>
      </c>
      <c r="P62" s="578"/>
      <c r="Q62" s="587">
        <v>1883</v>
      </c>
      <c r="R62" s="185">
        <f>+O62</f>
        <v>0.22587076417403584</v>
      </c>
    </row>
    <row r="63" spans="1:26" ht="16" thickBot="1" x14ac:dyDescent="0.25">
      <c r="A63" s="369">
        <v>1884</v>
      </c>
      <c r="B63" s="378">
        <v>324268.82</v>
      </c>
      <c r="C63" s="379">
        <v>432299.81</v>
      </c>
      <c r="D63" s="370">
        <f t="shared" ref="D63:E65" si="13">B63/$B$66</f>
        <v>5.6320444602123661E-2</v>
      </c>
      <c r="E63" s="370">
        <f t="shared" si="13"/>
        <v>7.5083745333928753E-2</v>
      </c>
      <c r="F63" s="71">
        <f t="shared" si="6"/>
        <v>-108030.98999999999</v>
      </c>
      <c r="G63" s="351">
        <v>498541</v>
      </c>
      <c r="H63" s="375">
        <f t="shared" si="7"/>
        <v>0.65043561111322845</v>
      </c>
      <c r="I63" s="375">
        <f>C63/G63</f>
        <v>0.86712990506297372</v>
      </c>
      <c r="K63" s="465">
        <v>1884</v>
      </c>
      <c r="L63" s="383">
        <f>L61*(1+$J$64)</f>
        <v>498935.75386838155</v>
      </c>
      <c r="M63" s="185">
        <f t="shared" si="8"/>
        <v>0.64992099180276741</v>
      </c>
      <c r="N63" s="581">
        <f>+C63/L63</f>
        <v>0.86644383900785749</v>
      </c>
      <c r="O63" s="185">
        <f t="shared" si="3"/>
        <v>0.21652284720509007</v>
      </c>
      <c r="P63" s="578"/>
      <c r="Q63" s="587">
        <v>1884</v>
      </c>
      <c r="R63" s="185">
        <v>3.3570815220467343E-2</v>
      </c>
    </row>
    <row r="64" spans="1:26" ht="16" thickBot="1" x14ac:dyDescent="0.25">
      <c r="A64" s="369">
        <v>1885</v>
      </c>
      <c r="B64" s="248">
        <v>302934.94999999995</v>
      </c>
      <c r="C64" s="373">
        <v>426299.00000000006</v>
      </c>
      <c r="D64" s="370">
        <f t="shared" si="13"/>
        <v>5.2615083588740043E-2</v>
      </c>
      <c r="E64" s="370">
        <f t="shared" si="13"/>
        <v>7.4041498080021126E-2</v>
      </c>
      <c r="F64" s="71">
        <f t="shared" si="6"/>
        <v>-123364.0500000001</v>
      </c>
      <c r="G64" s="351">
        <v>498541</v>
      </c>
      <c r="H64" s="375">
        <f t="shared" si="7"/>
        <v>0.60764300228065482</v>
      </c>
      <c r="I64" s="375">
        <f t="shared" si="1"/>
        <v>0.85509316184626749</v>
      </c>
      <c r="J64">
        <f>LN(G65/G48)/16</f>
        <v>0</v>
      </c>
      <c r="K64" s="465">
        <v>1885</v>
      </c>
      <c r="L64" s="383">
        <f>L63*(1+$J$64)</f>
        <v>498935.75386838155</v>
      </c>
      <c r="M64" s="185">
        <f t="shared" si="8"/>
        <v>0.60716224013064757</v>
      </c>
      <c r="N64" s="581">
        <f>+C64/L64</f>
        <v>0.85441661916347056</v>
      </c>
      <c r="O64" s="185">
        <f t="shared" si="3"/>
        <v>0.24725437903282299</v>
      </c>
      <c r="P64" s="578"/>
      <c r="Q64" s="587">
        <v>1885</v>
      </c>
      <c r="R64" s="185">
        <v>0.24725437903282299</v>
      </c>
    </row>
    <row r="65" spans="1:38" ht="16" thickBot="1" x14ac:dyDescent="0.25">
      <c r="A65" s="369">
        <v>1886</v>
      </c>
      <c r="B65" s="248">
        <v>377562.75</v>
      </c>
      <c r="C65" s="373">
        <v>306219.65000000002</v>
      </c>
      <c r="D65" s="370">
        <f t="shared" si="13"/>
        <v>6.5576770363553499E-2</v>
      </c>
      <c r="E65" s="370">
        <f t="shared" si="13"/>
        <v>5.3185584830224189E-2</v>
      </c>
      <c r="F65" s="71">
        <f t="shared" si="6"/>
        <v>71343.099999999977</v>
      </c>
      <c r="G65" s="351">
        <v>498541</v>
      </c>
      <c r="H65" s="375">
        <f t="shared" si="7"/>
        <v>0.75733540471094651</v>
      </c>
      <c r="I65" s="375">
        <f t="shared" si="1"/>
        <v>0.6142316278901836</v>
      </c>
      <c r="K65" s="465">
        <v>1886</v>
      </c>
      <c r="L65" s="383">
        <f>L64*(1+$J$64)</f>
        <v>498935.75386838155</v>
      </c>
      <c r="M65" s="185">
        <f t="shared" si="8"/>
        <v>0.75673620716225609</v>
      </c>
      <c r="N65" s="581">
        <f>+C65/L65</f>
        <v>0.61374565287373706</v>
      </c>
      <c r="O65" s="185">
        <f t="shared" si="3"/>
        <v>-0.14299055428851903</v>
      </c>
      <c r="Q65" s="587">
        <v>1886</v>
      </c>
      <c r="R65" s="185">
        <v>-0.14299055428851903</v>
      </c>
    </row>
    <row r="66" spans="1:38" ht="16" thickBot="1" x14ac:dyDescent="0.25">
      <c r="A66" s="128" t="s">
        <v>14</v>
      </c>
      <c r="B66" s="249">
        <f>SUM(B35:B65)</f>
        <v>5757568.54</v>
      </c>
      <c r="C66" s="249">
        <f>SUM(C35:C65)</f>
        <v>6118270.5899999999</v>
      </c>
      <c r="D66" s="374">
        <f>+D65+D64+D63+D62+D60+D59+D58+D57+D56+D55+D54+D53+D52+D51+D50+D49+D48+D47+D46+D45+D44+D43+D42+D38+D37+D36+D35</f>
        <v>0.99999999999999978</v>
      </c>
      <c r="E66" s="374">
        <f>+E65+E64+E63+E62+E60+E59+E58+E57+E56+E55+E54+E53+E52+E51+E50+E49+E48+E47+E46+E45+E44+E43+E42+E38+E37+E36+E35</f>
        <v>1.0626483293241</v>
      </c>
      <c r="F66" s="376">
        <f>+F65+F64+F63+F62+F60+F59+F58+F57+F56+F55+F54+F53+F52+F51+F50+F49+F48+F47+F46+F45+F44+F43+F42+F38+F37+F36+F35</f>
        <v>-360702.04999999993</v>
      </c>
      <c r="G66" s="607">
        <f>SUM(G35:G65)</f>
        <v>14528315</v>
      </c>
      <c r="H66" s="376">
        <f>+H65+H64+H63+H62+H60+H59+H58+H57+H56+H55+H54+H53+H52+H51+H50+H49+H48+H47+H46+H45+H44+H43+H42+H38+H37+H36+H35</f>
        <v>11.739065205640312</v>
      </c>
      <c r="I66" s="376">
        <f>+I65+I64+I63+I62+I60+I59+I58+I57+I56+I55+I54+I53+I52+I51+I50+I49+I48+I47+I46+I45+I44+I43+I42+I38+I37+I36+I35</f>
        <v>12.511739459190311</v>
      </c>
    </row>
    <row r="68" spans="1:38" ht="16" thickBot="1" x14ac:dyDescent="0.25"/>
    <row r="69" spans="1:38" ht="33" thickBot="1" x14ac:dyDescent="0.25">
      <c r="A69" t="s">
        <v>16</v>
      </c>
      <c r="B69" s="359" t="s">
        <v>441</v>
      </c>
      <c r="C69" s="382" t="s">
        <v>275</v>
      </c>
      <c r="D69" s="382" t="s">
        <v>444</v>
      </c>
      <c r="E69" s="362" t="s">
        <v>445</v>
      </c>
    </row>
    <row r="70" spans="1:38" ht="33" hidden="1" thickBot="1" x14ac:dyDescent="0.25">
      <c r="A70" s="359" t="s">
        <v>16</v>
      </c>
      <c r="B70" s="362" t="s">
        <v>443</v>
      </c>
      <c r="C70" s="362">
        <v>72374.399999999994</v>
      </c>
      <c r="D70" s="362" t="s">
        <v>444</v>
      </c>
      <c r="E70" s="362" t="s">
        <v>445</v>
      </c>
    </row>
    <row r="71" spans="1:38" ht="16" hidden="1" thickBot="1" x14ac:dyDescent="0.25">
      <c r="A71" s="71">
        <v>1857</v>
      </c>
      <c r="B71" s="71">
        <v>73158</v>
      </c>
      <c r="C71" s="71">
        <v>72384</v>
      </c>
      <c r="D71" s="71"/>
      <c r="E71" s="71"/>
      <c r="J71" s="3">
        <v>1864</v>
      </c>
      <c r="P71" s="3">
        <v>1870</v>
      </c>
      <c r="S71" s="3">
        <v>1873</v>
      </c>
      <c r="T71" s="3">
        <v>1874</v>
      </c>
      <c r="U71" s="3">
        <v>1875</v>
      </c>
      <c r="V71" s="3">
        <v>1876</v>
      </c>
      <c r="W71" s="3">
        <v>1877</v>
      </c>
      <c r="X71" s="3">
        <v>1878</v>
      </c>
      <c r="Y71" s="3">
        <v>1879</v>
      </c>
      <c r="Z71" s="3">
        <v>1880</v>
      </c>
      <c r="AA71" s="3">
        <v>1881</v>
      </c>
      <c r="AB71" s="3">
        <v>1882</v>
      </c>
      <c r="AC71" s="3">
        <v>1884</v>
      </c>
      <c r="AD71" s="3">
        <v>1885</v>
      </c>
      <c r="AE71" s="3">
        <v>1886</v>
      </c>
    </row>
    <row r="72" spans="1:38" ht="16" thickBot="1" x14ac:dyDescent="0.25">
      <c r="A72" s="71">
        <v>1858</v>
      </c>
      <c r="B72" s="71">
        <v>17269.7</v>
      </c>
      <c r="C72" s="467">
        <v>93167.72</v>
      </c>
      <c r="D72" s="467">
        <v>4.3962620820874494E-2</v>
      </c>
      <c r="E72" s="467">
        <v>0.18426436738902119</v>
      </c>
      <c r="G72" s="3">
        <v>1858</v>
      </c>
      <c r="H72" s="3">
        <v>1859</v>
      </c>
      <c r="I72" s="3">
        <v>1860</v>
      </c>
      <c r="J72" s="185">
        <v>0.16951665090587836</v>
      </c>
      <c r="K72" s="3">
        <v>1865</v>
      </c>
      <c r="L72" s="3">
        <v>1866</v>
      </c>
      <c r="M72" s="3">
        <v>1867</v>
      </c>
      <c r="N72" s="3">
        <v>1868</v>
      </c>
      <c r="O72" s="3">
        <v>1869</v>
      </c>
      <c r="P72" s="468">
        <v>0.25285820673673509</v>
      </c>
      <c r="Q72" s="3">
        <v>1871</v>
      </c>
      <c r="R72" s="3">
        <v>1872</v>
      </c>
      <c r="S72" s="185">
        <v>0.76370800658338478</v>
      </c>
      <c r="T72" s="185">
        <v>0.45969126931020438</v>
      </c>
      <c r="U72" s="185">
        <v>0.16543236150154506</v>
      </c>
      <c r="V72" s="185">
        <v>0.14785873617600259</v>
      </c>
      <c r="W72" s="185">
        <v>0.13718295285379728</v>
      </c>
      <c r="X72" s="185">
        <v>0.93161998593233386</v>
      </c>
      <c r="Y72" s="185">
        <v>1.1322071942533494</v>
      </c>
      <c r="Z72" s="185">
        <v>1.1683528299592993</v>
      </c>
      <c r="AA72" s="185">
        <v>1.1973465428528758</v>
      </c>
      <c r="AB72" s="185">
        <v>0.54866983950846515</v>
      </c>
      <c r="AC72" s="185">
        <v>0.64992099180276741</v>
      </c>
      <c r="AD72" s="185">
        <v>0.60716224013064757</v>
      </c>
      <c r="AE72" s="185">
        <v>0.75673620716225609</v>
      </c>
    </row>
    <row r="73" spans="1:38" ht="16" thickBot="1" x14ac:dyDescent="0.25">
      <c r="A73" s="71">
        <v>1859</v>
      </c>
      <c r="B73" s="71">
        <v>74509.8</v>
      </c>
      <c r="C73" s="467">
        <v>72857.41</v>
      </c>
      <c r="D73" s="467">
        <v>0.14685566396882982</v>
      </c>
      <c r="E73" s="467">
        <v>0.15815174248479252</v>
      </c>
      <c r="F73" t="s">
        <v>480</v>
      </c>
      <c r="G73" s="185">
        <v>4.3962620820874494E-2</v>
      </c>
      <c r="H73" s="185">
        <v>0.14685566396882982</v>
      </c>
      <c r="I73" s="185">
        <v>0.17170761637975357</v>
      </c>
      <c r="J73" s="469">
        <v>0.2</v>
      </c>
      <c r="K73" s="185">
        <v>0.24938371341466956</v>
      </c>
      <c r="L73" s="185">
        <v>0.24631443270512504</v>
      </c>
      <c r="M73" s="185">
        <v>0.2455817016178285</v>
      </c>
      <c r="N73" s="468">
        <v>0.2</v>
      </c>
      <c r="O73" s="468">
        <v>0.18</v>
      </c>
      <c r="P73" s="185">
        <v>0.25285820673673509</v>
      </c>
      <c r="Q73" s="185">
        <v>0.192687133071969</v>
      </c>
      <c r="R73" s="185">
        <v>0.20639531082225354</v>
      </c>
      <c r="S73" s="185">
        <v>0.76370800658338478</v>
      </c>
      <c r="T73" s="185">
        <v>0.45969126931020438</v>
      </c>
      <c r="U73" s="185">
        <v>0.16543236150154506</v>
      </c>
      <c r="V73" s="185">
        <v>0.14785873617600259</v>
      </c>
      <c r="W73" s="185">
        <v>0.13718295285379728</v>
      </c>
      <c r="X73" s="185">
        <v>0.93161998593233386</v>
      </c>
      <c r="Y73" s="185">
        <v>1.1322071942533494</v>
      </c>
      <c r="Z73" s="185">
        <v>1.1683528299592993</v>
      </c>
      <c r="AA73" s="185">
        <v>1.1973465428528758</v>
      </c>
      <c r="AB73" s="185">
        <v>0.54866983950846515</v>
      </c>
      <c r="AC73" s="185">
        <v>0.64992099180276741</v>
      </c>
      <c r="AD73" s="185">
        <v>0.60716224013064757</v>
      </c>
      <c r="AE73" s="185">
        <v>0.75673620716225609</v>
      </c>
    </row>
    <row r="74" spans="1:38" ht="16" hidden="1" thickBot="1" x14ac:dyDescent="0.25">
      <c r="A74" s="71">
        <v>1860</v>
      </c>
      <c r="B74" s="71">
        <v>72202.659999999989</v>
      </c>
      <c r="C74" s="467" t="s">
        <v>286</v>
      </c>
      <c r="D74" s="467">
        <v>0.17170761637975357</v>
      </c>
      <c r="E74" s="467">
        <v>0.13038596477266559</v>
      </c>
      <c r="F74" t="s">
        <v>481</v>
      </c>
      <c r="G74" s="282">
        <v>0.18</v>
      </c>
      <c r="H74" s="469">
        <v>0.16</v>
      </c>
      <c r="I74" s="469">
        <v>0.13</v>
      </c>
      <c r="K74" s="469">
        <v>0.21</v>
      </c>
      <c r="L74" s="469">
        <v>0.2</v>
      </c>
      <c r="M74" s="469">
        <v>0.2</v>
      </c>
      <c r="N74" s="469">
        <v>0.36</v>
      </c>
      <c r="O74" s="469">
        <v>0.2</v>
      </c>
      <c r="Q74" s="185">
        <v>0.192687133071969</v>
      </c>
      <c r="R74" s="185">
        <v>0.20639531082225354</v>
      </c>
      <c r="W74">
        <v>0.22734570357113129</v>
      </c>
      <c r="X74">
        <v>9.1574916501279538E-2</v>
      </c>
      <c r="Y74" t="s">
        <v>286</v>
      </c>
      <c r="Z74">
        <v>9.1117643198592585E-2</v>
      </c>
      <c r="AA74">
        <v>0.1359476034220895</v>
      </c>
      <c r="AB74">
        <v>0.23727423637639258</v>
      </c>
      <c r="AC74">
        <v>1.1501932774923695</v>
      </c>
      <c r="AD74">
        <v>0.78712859712916183</v>
      </c>
      <c r="AE74">
        <v>0.81474217241050861</v>
      </c>
      <c r="AF74">
        <v>1.161602461853011</v>
      </c>
      <c r="AG74">
        <v>1.3759899840353105</v>
      </c>
      <c r="AH74">
        <v>0.69034024386807424</v>
      </c>
      <c r="AI74" t="s">
        <v>286</v>
      </c>
      <c r="AJ74">
        <v>0.68349180702323475</v>
      </c>
      <c r="AK74">
        <v>0.85441661916347056</v>
      </c>
      <c r="AL74">
        <v>0.61374565287373706</v>
      </c>
    </row>
    <row r="75" spans="1:38" ht="16" hidden="1" thickBot="1" x14ac:dyDescent="0.25">
      <c r="A75" s="71">
        <v>1861</v>
      </c>
      <c r="B75" s="71" t="s">
        <v>286</v>
      </c>
      <c r="C75" s="467" t="s">
        <v>286</v>
      </c>
      <c r="D75" s="467" t="s">
        <v>286</v>
      </c>
      <c r="E75" s="467" t="s">
        <v>286</v>
      </c>
      <c r="R75">
        <v>0.25288626646164247</v>
      </c>
    </row>
    <row r="76" spans="1:38" ht="16" hidden="1" thickBot="1" x14ac:dyDescent="0.25">
      <c r="A76" s="71">
        <v>1862</v>
      </c>
      <c r="B76" s="71" t="s">
        <v>286</v>
      </c>
      <c r="C76" s="467" t="s">
        <v>286</v>
      </c>
      <c r="D76" s="467" t="s">
        <v>286</v>
      </c>
      <c r="E76" s="467" t="s">
        <v>286</v>
      </c>
    </row>
    <row r="77" spans="1:38" ht="16" thickBot="1" x14ac:dyDescent="0.25">
      <c r="A77" s="71">
        <v>1863</v>
      </c>
      <c r="B77" s="71" t="s">
        <v>286</v>
      </c>
      <c r="C77" s="467">
        <v>94193.65</v>
      </c>
      <c r="D77" s="467" t="s">
        <v>286</v>
      </c>
      <c r="E77" s="467" t="s">
        <v>286</v>
      </c>
    </row>
    <row r="78" spans="1:38" ht="16" thickBot="1" x14ac:dyDescent="0.25">
      <c r="A78" s="71">
        <v>1864</v>
      </c>
      <c r="B78" s="71">
        <v>81677.2</v>
      </c>
      <c r="C78" s="467">
        <v>103389.85</v>
      </c>
      <c r="D78" s="467">
        <v>0.16951665090587836</v>
      </c>
      <c r="E78" s="467">
        <v>0.19549387203038901</v>
      </c>
    </row>
    <row r="79" spans="1:38" ht="16" thickBot="1" x14ac:dyDescent="0.25">
      <c r="A79" s="71">
        <v>1865</v>
      </c>
      <c r="B79" s="71">
        <v>120860</v>
      </c>
      <c r="C79" s="467">
        <v>99819.85</v>
      </c>
      <c r="D79" s="467">
        <v>0.24938371341466956</v>
      </c>
      <c r="E79" s="467">
        <v>0.21333563397638319</v>
      </c>
    </row>
    <row r="80" spans="1:38" ht="16" thickBot="1" x14ac:dyDescent="0.25">
      <c r="A80" s="71">
        <v>1866</v>
      </c>
      <c r="B80" s="71">
        <v>120068.86</v>
      </c>
      <c r="C80" s="467">
        <v>99879.4</v>
      </c>
      <c r="D80" s="467">
        <v>0.24631443270512504</v>
      </c>
      <c r="E80" s="467">
        <v>0.20477474113988153</v>
      </c>
    </row>
    <row r="81" spans="1:5" ht="16" thickBot="1" x14ac:dyDescent="0.25">
      <c r="A81" s="71">
        <v>1867</v>
      </c>
      <c r="B81" s="71">
        <v>120410</v>
      </c>
      <c r="C81" s="467">
        <v>179647.85</v>
      </c>
      <c r="D81" s="467">
        <v>0.2455817016178285</v>
      </c>
      <c r="E81" s="467">
        <v>0.20370860400770482</v>
      </c>
    </row>
    <row r="82" spans="1:5" ht="16" thickBot="1" x14ac:dyDescent="0.25">
      <c r="A82" s="71">
        <v>1868</v>
      </c>
      <c r="B82" s="71">
        <v>100415</v>
      </c>
      <c r="C82" s="467">
        <v>99549.67</v>
      </c>
      <c r="D82" s="467">
        <v>0.20361324042169426</v>
      </c>
      <c r="E82" s="467">
        <v>0.36427506720400804</v>
      </c>
    </row>
    <row r="83" spans="1:5" ht="16" thickBot="1" x14ac:dyDescent="0.25">
      <c r="A83" s="71">
        <v>1869</v>
      </c>
      <c r="B83" s="71">
        <v>88445.88</v>
      </c>
      <c r="C83" s="467">
        <v>126174</v>
      </c>
      <c r="D83" s="467">
        <v>0.17830314579449519</v>
      </c>
      <c r="E83" s="467">
        <v>0.20068791586226381</v>
      </c>
    </row>
    <row r="84" spans="1:5" ht="16" thickBot="1" x14ac:dyDescent="0.25">
      <c r="A84" s="71">
        <v>1870</v>
      </c>
      <c r="B84" s="71">
        <v>126160</v>
      </c>
      <c r="C84" s="467">
        <v>113430.9</v>
      </c>
      <c r="D84" s="467">
        <v>0.25285820673673509</v>
      </c>
      <c r="E84" s="467">
        <v>0.25288626646164247</v>
      </c>
    </row>
    <row r="85" spans="1:5" ht="16" thickBot="1" x14ac:dyDescent="0.25">
      <c r="A85" s="71">
        <v>1871</v>
      </c>
      <c r="B85" s="71">
        <v>96138.5</v>
      </c>
      <c r="C85" s="467">
        <v>45690</v>
      </c>
      <c r="D85" s="467">
        <v>0.192687133071969</v>
      </c>
      <c r="E85" s="467">
        <v>0.22734570357113129</v>
      </c>
    </row>
    <row r="86" spans="1:5" ht="16" hidden="1" thickBot="1" x14ac:dyDescent="0.25">
      <c r="A86" s="71">
        <v>1872</v>
      </c>
      <c r="B86" s="71">
        <v>102978</v>
      </c>
      <c r="C86" s="467">
        <v>381041.23</v>
      </c>
      <c r="D86" s="467">
        <v>0.20639531082225354</v>
      </c>
      <c r="E86" s="467">
        <v>9.1574916501279538E-2</v>
      </c>
    </row>
    <row r="87" spans="1:5" ht="16" thickBot="1" x14ac:dyDescent="0.25">
      <c r="A87" s="71">
        <v>1873</v>
      </c>
      <c r="B87" s="71">
        <v>341754.23</v>
      </c>
      <c r="C87" s="467">
        <v>45461.85</v>
      </c>
      <c r="D87" s="467">
        <v>0.76370800658338478</v>
      </c>
      <c r="E87" s="467" t="s">
        <v>286</v>
      </c>
    </row>
    <row r="88" spans="1:5" ht="16" thickBot="1" x14ac:dyDescent="0.25">
      <c r="A88" s="71">
        <v>1874</v>
      </c>
      <c r="B88" s="71">
        <v>229356.41000000003</v>
      </c>
      <c r="C88" s="467">
        <v>67829.119999999995</v>
      </c>
      <c r="D88" s="467">
        <v>0.45969126931020438</v>
      </c>
      <c r="E88" s="467">
        <v>9.1117643198592585E-2</v>
      </c>
    </row>
    <row r="89" spans="1:5" ht="16" thickBot="1" x14ac:dyDescent="0.25">
      <c r="A89" s="71">
        <v>1875</v>
      </c>
      <c r="B89" s="71">
        <v>82540.12000000001</v>
      </c>
      <c r="C89" s="467">
        <v>118384.59999999999</v>
      </c>
      <c r="D89" s="467">
        <v>0.16543236150154506</v>
      </c>
      <c r="E89" s="467">
        <v>0.1359476034220895</v>
      </c>
    </row>
    <row r="90" spans="1:5" ht="16" thickBot="1" x14ac:dyDescent="0.25">
      <c r="A90" s="71">
        <v>1876</v>
      </c>
      <c r="B90" s="71">
        <v>73772.009999999995</v>
      </c>
      <c r="C90" s="467">
        <v>266880</v>
      </c>
      <c r="D90" s="467">
        <v>0.14785873617600259</v>
      </c>
      <c r="E90" s="467">
        <v>0.23727423637639258</v>
      </c>
    </row>
    <row r="91" spans="1:5" ht="16" thickBot="1" x14ac:dyDescent="0.25">
      <c r="A91" s="71">
        <v>1877</v>
      </c>
      <c r="B91" s="71">
        <v>68445.48</v>
      </c>
      <c r="C91" s="467">
        <v>392726.6</v>
      </c>
      <c r="D91" s="467">
        <v>0.13718295285379728</v>
      </c>
      <c r="E91" s="467">
        <v>1.1501932774923695</v>
      </c>
    </row>
    <row r="92" spans="1:5" ht="16" thickBot="1" x14ac:dyDescent="0.25">
      <c r="A92" s="71">
        <v>1878</v>
      </c>
      <c r="B92" s="71">
        <v>464818.52</v>
      </c>
      <c r="C92" s="467">
        <v>406504</v>
      </c>
      <c r="D92" s="467">
        <v>0.93161998593233386</v>
      </c>
      <c r="E92" s="467">
        <v>0.78712859712916183</v>
      </c>
    </row>
    <row r="93" spans="1:5" ht="16" thickBot="1" x14ac:dyDescent="0.25">
      <c r="A93" s="71">
        <v>1879</v>
      </c>
      <c r="B93" s="71">
        <v>564898.65</v>
      </c>
      <c r="C93" s="467">
        <v>579565</v>
      </c>
      <c r="D93" s="467">
        <v>1.1322071942533494</v>
      </c>
      <c r="E93" s="467">
        <v>0.81474217241050861</v>
      </c>
    </row>
    <row r="94" spans="1:5" ht="16" thickBot="1" x14ac:dyDescent="0.25">
      <c r="A94" s="71">
        <v>1880</v>
      </c>
      <c r="B94" s="71">
        <v>582933</v>
      </c>
      <c r="C94" s="467">
        <v>686530.6</v>
      </c>
      <c r="D94" s="467">
        <v>1.1683528299592993</v>
      </c>
      <c r="E94" s="467">
        <v>1.161602461853011</v>
      </c>
    </row>
    <row r="95" spans="1:5" ht="16" thickBot="1" x14ac:dyDescent="0.25">
      <c r="A95" s="71">
        <v>1881</v>
      </c>
      <c r="B95" s="71">
        <v>597399</v>
      </c>
      <c r="C95" s="467">
        <v>344435.43</v>
      </c>
      <c r="D95" s="467">
        <v>1.1973465428528758</v>
      </c>
      <c r="E95" s="467">
        <v>1.3759899840353105</v>
      </c>
    </row>
    <row r="96" spans="1:5" ht="16" hidden="1" thickBot="1" x14ac:dyDescent="0.25">
      <c r="A96" s="71">
        <v>1882</v>
      </c>
      <c r="B96" s="71">
        <v>273751</v>
      </c>
      <c r="C96" s="467" t="s">
        <v>286</v>
      </c>
      <c r="D96" s="467">
        <v>0.54866983950846515</v>
      </c>
      <c r="E96" s="467">
        <v>0.69034024386807424</v>
      </c>
    </row>
    <row r="97" spans="1:5" ht="16" thickBot="1" x14ac:dyDescent="0.25">
      <c r="A97" s="71">
        <v>1883</v>
      </c>
      <c r="B97" s="71" t="s">
        <v>286</v>
      </c>
      <c r="C97" s="467">
        <v>391535</v>
      </c>
      <c r="D97" s="467" t="s">
        <v>286</v>
      </c>
      <c r="E97" s="467" t="s">
        <v>286</v>
      </c>
    </row>
    <row r="98" spans="1:5" ht="16" thickBot="1" x14ac:dyDescent="0.25">
      <c r="A98" s="71">
        <v>1883</v>
      </c>
      <c r="B98" s="71">
        <v>278840</v>
      </c>
      <c r="C98" s="467">
        <v>432299.81</v>
      </c>
      <c r="D98" s="467">
        <v>0.64992099180276741</v>
      </c>
      <c r="E98" s="467">
        <v>0.68349180702323475</v>
      </c>
    </row>
    <row r="99" spans="1:5" ht="16" thickBot="1" x14ac:dyDescent="0.25">
      <c r="A99" s="71">
        <v>1884</v>
      </c>
      <c r="B99" s="71">
        <v>324268.82</v>
      </c>
      <c r="C99" s="467">
        <v>426299.00000000006</v>
      </c>
      <c r="D99" s="467">
        <v>0.60716224013064757</v>
      </c>
      <c r="E99" s="467">
        <v>0.85441661916347056</v>
      </c>
    </row>
    <row r="100" spans="1:5" ht="16" thickBot="1" x14ac:dyDescent="0.25">
      <c r="A100" s="71">
        <v>1885</v>
      </c>
      <c r="B100" s="71">
        <v>302934.94999999995</v>
      </c>
      <c r="C100" s="467">
        <v>306219.65000000002</v>
      </c>
      <c r="D100" s="467">
        <v>0.75673620716225609</v>
      </c>
      <c r="E100" s="467">
        <v>0.61374565287373706</v>
      </c>
    </row>
    <row r="101" spans="1:5" x14ac:dyDescent="0.2">
      <c r="C101">
        <v>6118270.5899999999</v>
      </c>
    </row>
  </sheetData>
  <mergeCells count="4">
    <mergeCell ref="E32:I32"/>
    <mergeCell ref="A2:J2"/>
    <mergeCell ref="A20:B20"/>
    <mergeCell ref="E20:F2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A121"/>
  <sheetViews>
    <sheetView topLeftCell="O1" workbookViewId="0">
      <selection activeCell="Z31" sqref="Z31"/>
    </sheetView>
  </sheetViews>
  <sheetFormatPr baseColWidth="10" defaultRowHeight="15" x14ac:dyDescent="0.2"/>
  <cols>
    <col min="1" max="1" width="46.1640625" bestFit="1" customWidth="1"/>
    <col min="2" max="2" width="15.5" customWidth="1"/>
    <col min="3" max="3" width="14.33203125" customWidth="1"/>
    <col min="4" max="4" width="13.6640625" customWidth="1"/>
    <col min="5" max="5" width="14.5" bestFit="1" customWidth="1"/>
    <col min="6" max="6" width="17.5" bestFit="1" customWidth="1"/>
    <col min="7" max="7" width="14.5" bestFit="1" customWidth="1"/>
    <col min="8" max="8" width="15" customWidth="1"/>
    <col min="9" max="9" width="14.5" bestFit="1" customWidth="1"/>
    <col min="10" max="10" width="13.33203125" customWidth="1"/>
    <col min="11" max="12" width="14.5" bestFit="1" customWidth="1"/>
    <col min="17" max="17" width="13.33203125" bestFit="1" customWidth="1"/>
    <col min="18" max="19" width="14.5" bestFit="1" customWidth="1"/>
    <col min="22" max="22" width="17.5" bestFit="1" customWidth="1"/>
  </cols>
  <sheetData>
    <row r="1" spans="1:27" ht="16" thickBot="1" x14ac:dyDescent="0.25"/>
    <row r="2" spans="1:27" ht="16" thickBot="1" x14ac:dyDescent="0.25">
      <c r="A2" s="710" t="s">
        <v>313</v>
      </c>
      <c r="B2" s="711"/>
      <c r="C2" s="711"/>
      <c r="D2" s="711"/>
      <c r="E2" s="711"/>
      <c r="F2" s="711"/>
      <c r="G2" s="711"/>
      <c r="H2" s="711"/>
      <c r="I2" s="711"/>
      <c r="J2" s="711"/>
      <c r="K2" s="712"/>
      <c r="Q2" s="713" t="s">
        <v>314</v>
      </c>
      <c r="R2" s="714"/>
      <c r="S2" s="714"/>
      <c r="T2" s="714"/>
      <c r="U2" s="714"/>
      <c r="V2" s="714"/>
      <c r="W2" s="714"/>
      <c r="X2" s="714"/>
      <c r="Y2" s="715"/>
      <c r="AA2" t="s">
        <v>315</v>
      </c>
    </row>
    <row r="3" spans="1:27" ht="16" thickBot="1" x14ac:dyDescent="0.25">
      <c r="A3" s="128" t="s">
        <v>316</v>
      </c>
      <c r="B3" s="128" t="s">
        <v>317</v>
      </c>
      <c r="C3" s="639" t="s">
        <v>318</v>
      </c>
      <c r="D3" s="359" t="s">
        <v>319</v>
      </c>
      <c r="E3" s="128" t="s">
        <v>320</v>
      </c>
      <c r="F3" s="128" t="s">
        <v>321</v>
      </c>
      <c r="G3" s="639" t="s">
        <v>322</v>
      </c>
      <c r="H3" s="128" t="s">
        <v>323</v>
      </c>
      <c r="I3" s="128" t="s">
        <v>324</v>
      </c>
      <c r="J3" s="128" t="s">
        <v>325</v>
      </c>
      <c r="K3" s="128" t="s">
        <v>326</v>
      </c>
      <c r="Q3" s="128" t="s">
        <v>327</v>
      </c>
      <c r="R3" s="128" t="s">
        <v>316</v>
      </c>
      <c r="S3" s="203" t="s">
        <v>328</v>
      </c>
      <c r="T3" s="204" t="s">
        <v>329</v>
      </c>
      <c r="U3" s="205" t="s">
        <v>330</v>
      </c>
      <c r="V3" s="206" t="s">
        <v>331</v>
      </c>
      <c r="W3" s="206" t="s">
        <v>332</v>
      </c>
      <c r="X3" s="204" t="s">
        <v>333</v>
      </c>
      <c r="Y3" s="205" t="s">
        <v>334</v>
      </c>
      <c r="AA3" s="207" t="s">
        <v>335</v>
      </c>
    </row>
    <row r="4" spans="1:27" x14ac:dyDescent="0.2">
      <c r="A4" s="208" t="s">
        <v>336</v>
      </c>
      <c r="B4" s="140"/>
      <c r="C4" s="640">
        <v>80000</v>
      </c>
      <c r="D4" s="440"/>
      <c r="E4" s="140"/>
      <c r="F4" s="140">
        <v>20000</v>
      </c>
      <c r="G4" s="640"/>
      <c r="H4" s="140">
        <v>94050</v>
      </c>
      <c r="I4" s="140"/>
      <c r="J4" s="140">
        <v>30000</v>
      </c>
      <c r="K4" s="140">
        <v>224050</v>
      </c>
      <c r="L4" s="209">
        <f>K4/$K$20</f>
        <v>0.11724669898604238</v>
      </c>
      <c r="Q4" s="208" t="s">
        <v>337</v>
      </c>
      <c r="R4" s="210">
        <v>343546</v>
      </c>
      <c r="S4" s="211">
        <v>342546</v>
      </c>
      <c r="T4" s="212">
        <f>R4/$R$13</f>
        <v>0.17977336413753045</v>
      </c>
      <c r="U4" s="212">
        <f t="shared" ref="U4:U12" si="0">S4/$S$13</f>
        <v>0.16876648023554172</v>
      </c>
      <c r="V4" s="213">
        <f>R4-S4</f>
        <v>1000</v>
      </c>
      <c r="W4" s="214">
        <v>365974</v>
      </c>
      <c r="X4" s="215">
        <f>R4/W4</f>
        <v>0.93871695803527022</v>
      </c>
      <c r="Y4" s="216">
        <f>S4/W4</f>
        <v>0.93598452349073979</v>
      </c>
      <c r="AA4" t="s">
        <v>338</v>
      </c>
    </row>
    <row r="5" spans="1:27" x14ac:dyDescent="0.2">
      <c r="A5" s="217" t="s">
        <v>339</v>
      </c>
      <c r="B5" s="143"/>
      <c r="C5" s="641"/>
      <c r="D5" s="441"/>
      <c r="E5" s="143"/>
      <c r="F5" s="143">
        <v>75000</v>
      </c>
      <c r="G5" s="641"/>
      <c r="H5" s="143">
        <v>14000</v>
      </c>
      <c r="I5" s="143">
        <v>16000</v>
      </c>
      <c r="J5" s="143">
        <v>30000</v>
      </c>
      <c r="K5" s="143">
        <v>135000</v>
      </c>
      <c r="L5" s="209">
        <f t="shared" ref="L5:L19" si="1">K5/$K$20</f>
        <v>7.0646303785385944E-2</v>
      </c>
      <c r="Q5" s="649" t="s">
        <v>318</v>
      </c>
      <c r="R5" s="646">
        <v>233250</v>
      </c>
      <c r="S5" s="654">
        <v>227366</v>
      </c>
      <c r="T5" s="655">
        <f t="shared" ref="T5:T12" si="2">R5/$R$13</f>
        <v>0.12205683426696563</v>
      </c>
      <c r="U5" s="655">
        <f t="shared" si="0"/>
        <v>0.11201928951216532</v>
      </c>
      <c r="V5" s="656">
        <f t="shared" ref="V5:V13" si="3">R5-S5</f>
        <v>5884</v>
      </c>
      <c r="W5" s="652">
        <v>241704</v>
      </c>
      <c r="X5" s="653">
        <f t="shared" ref="X5:X12" si="4">R5/W5</f>
        <v>0.9650233343262834</v>
      </c>
      <c r="Y5" s="657">
        <f t="shared" ref="Y5:Y12" si="5">S5/W5</f>
        <v>0.94067950882070628</v>
      </c>
      <c r="AA5" s="207" t="s">
        <v>340</v>
      </c>
    </row>
    <row r="6" spans="1:27" x14ac:dyDescent="0.2">
      <c r="A6" s="217" t="s">
        <v>341</v>
      </c>
      <c r="B6" s="143">
        <v>75000</v>
      </c>
      <c r="C6" s="641">
        <v>30000</v>
      </c>
      <c r="D6" s="441">
        <v>26000</v>
      </c>
      <c r="E6" s="143">
        <v>13000</v>
      </c>
      <c r="F6" s="143"/>
      <c r="G6" s="641">
        <v>12605</v>
      </c>
      <c r="H6" s="143">
        <v>10900</v>
      </c>
      <c r="I6" s="143">
        <v>112000</v>
      </c>
      <c r="J6" s="143">
        <v>10000</v>
      </c>
      <c r="K6" s="143">
        <v>289505</v>
      </c>
      <c r="L6" s="209">
        <f t="shared" si="1"/>
        <v>0.15149969020287526</v>
      </c>
      <c r="Q6" s="444" t="s">
        <v>319</v>
      </c>
      <c r="R6" s="431">
        <v>104232</v>
      </c>
      <c r="S6" s="445">
        <v>105376</v>
      </c>
      <c r="T6" s="446">
        <f t="shared" si="2"/>
        <v>5.4543313823427066E-2</v>
      </c>
      <c r="U6" s="446">
        <f t="shared" si="0"/>
        <v>5.1916929759216121E-2</v>
      </c>
      <c r="V6" s="447">
        <f t="shared" si="3"/>
        <v>-1144</v>
      </c>
      <c r="W6" s="448">
        <v>498541</v>
      </c>
      <c r="X6" s="449">
        <f t="shared" si="4"/>
        <v>0.20907407816007109</v>
      </c>
      <c r="Y6" s="450">
        <f t="shared" si="5"/>
        <v>0.21136877408277352</v>
      </c>
      <c r="AA6" t="s">
        <v>342</v>
      </c>
    </row>
    <row r="7" spans="1:27" x14ac:dyDescent="0.2">
      <c r="A7" s="217" t="s">
        <v>343</v>
      </c>
      <c r="B7" s="143">
        <v>75000</v>
      </c>
      <c r="C7" s="641">
        <v>4000</v>
      </c>
      <c r="D7" s="441"/>
      <c r="E7" s="143">
        <v>100000</v>
      </c>
      <c r="F7" s="143">
        <v>68000</v>
      </c>
      <c r="G7" s="641"/>
      <c r="H7" s="143"/>
      <c r="I7" s="143"/>
      <c r="J7" s="143"/>
      <c r="K7" s="143">
        <v>247000</v>
      </c>
      <c r="L7" s="209">
        <f t="shared" si="1"/>
        <v>0.129256570629558</v>
      </c>
      <c r="Q7" s="217" t="s">
        <v>320</v>
      </c>
      <c r="R7" s="184">
        <v>212847</v>
      </c>
      <c r="S7" s="183">
        <v>251173</v>
      </c>
      <c r="T7" s="218">
        <f t="shared" si="2"/>
        <v>0.11138019722709898</v>
      </c>
      <c r="U7" s="218">
        <f t="shared" si="0"/>
        <v>0.12374858600071735</v>
      </c>
      <c r="V7" s="219">
        <f t="shared" si="3"/>
        <v>-38326</v>
      </c>
      <c r="W7" s="214">
        <v>435078</v>
      </c>
      <c r="X7" s="215">
        <f t="shared" si="4"/>
        <v>0.48921572683518816</v>
      </c>
      <c r="Y7" s="216">
        <f t="shared" si="5"/>
        <v>0.5773056785220122</v>
      </c>
      <c r="AA7" s="207" t="s">
        <v>344</v>
      </c>
    </row>
    <row r="8" spans="1:27" x14ac:dyDescent="0.2">
      <c r="A8" s="217" t="s">
        <v>345</v>
      </c>
      <c r="B8" s="143">
        <v>85000</v>
      </c>
      <c r="C8" s="641">
        <v>4000</v>
      </c>
      <c r="D8" s="441"/>
      <c r="E8" s="143">
        <v>33625</v>
      </c>
      <c r="F8" s="143">
        <v>12000</v>
      </c>
      <c r="G8" s="641"/>
      <c r="H8" s="143"/>
      <c r="I8" s="143"/>
      <c r="J8" s="143"/>
      <c r="K8" s="143">
        <v>134625</v>
      </c>
      <c r="L8" s="209">
        <f t="shared" si="1"/>
        <v>7.0450064052648767E-2</v>
      </c>
      <c r="Q8" s="217" t="s">
        <v>321</v>
      </c>
      <c r="R8" s="184">
        <v>341220</v>
      </c>
      <c r="S8" s="183">
        <v>296168</v>
      </c>
      <c r="T8" s="218">
        <f t="shared" si="2"/>
        <v>0.17855619716430446</v>
      </c>
      <c r="U8" s="218">
        <f t="shared" si="0"/>
        <v>0.14591684304706498</v>
      </c>
      <c r="V8" s="219">
        <f t="shared" si="3"/>
        <v>45052</v>
      </c>
      <c r="W8" s="214">
        <v>413658</v>
      </c>
      <c r="X8" s="215">
        <f t="shared" si="4"/>
        <v>0.824884324732025</v>
      </c>
      <c r="Y8" s="216">
        <f t="shared" si="5"/>
        <v>0.7159730985500099</v>
      </c>
    </row>
    <row r="9" spans="1:27" ht="16" x14ac:dyDescent="0.2">
      <c r="A9" s="220" t="s">
        <v>346</v>
      </c>
      <c r="B9" s="143">
        <v>58100</v>
      </c>
      <c r="C9" s="641">
        <v>85000</v>
      </c>
      <c r="D9" s="441"/>
      <c r="E9" s="143">
        <v>18000</v>
      </c>
      <c r="F9" s="143">
        <v>60000</v>
      </c>
      <c r="G9" s="641">
        <v>11223</v>
      </c>
      <c r="H9" s="143">
        <v>54633</v>
      </c>
      <c r="I9" s="143">
        <v>48000</v>
      </c>
      <c r="J9" s="143">
        <v>15000</v>
      </c>
      <c r="K9" s="143">
        <v>349956</v>
      </c>
      <c r="L9" s="209">
        <f t="shared" si="1"/>
        <v>0.18313405842606315</v>
      </c>
      <c r="Q9" s="649" t="s">
        <v>322</v>
      </c>
      <c r="R9" s="646">
        <v>70939</v>
      </c>
      <c r="S9" s="654">
        <v>68142</v>
      </c>
      <c r="T9" s="655">
        <f t="shared" si="2"/>
        <v>3.7121499532965813E-2</v>
      </c>
      <c r="U9" s="655">
        <f t="shared" si="0"/>
        <v>3.3572382968156934E-2</v>
      </c>
      <c r="V9" s="656">
        <f t="shared" si="3"/>
        <v>2797</v>
      </c>
      <c r="W9" s="652">
        <v>82255</v>
      </c>
      <c r="X9" s="653">
        <f t="shared" si="4"/>
        <v>0.8624278159382408</v>
      </c>
      <c r="Y9" s="657">
        <f t="shared" si="5"/>
        <v>0.82842380402407145</v>
      </c>
    </row>
    <row r="10" spans="1:27" ht="16" x14ac:dyDescent="0.2">
      <c r="A10" s="220" t="s">
        <v>347</v>
      </c>
      <c r="B10" s="143"/>
      <c r="C10" s="641"/>
      <c r="D10" s="441"/>
      <c r="E10" s="143"/>
      <c r="F10" s="143"/>
      <c r="G10" s="641">
        <v>3063</v>
      </c>
      <c r="H10" s="143">
        <v>44200</v>
      </c>
      <c r="I10" s="143"/>
      <c r="J10" s="143"/>
      <c r="K10" s="143">
        <v>47263</v>
      </c>
      <c r="L10" s="209">
        <f t="shared" si="1"/>
        <v>2.4733009302286637E-2</v>
      </c>
      <c r="Q10" s="217" t="s">
        <v>323</v>
      </c>
      <c r="R10" s="184">
        <v>296349</v>
      </c>
      <c r="S10" s="183">
        <v>343955</v>
      </c>
      <c r="T10" s="218">
        <f t="shared" si="2"/>
        <v>0.15507575896326259</v>
      </c>
      <c r="U10" s="218">
        <f t="shared" si="0"/>
        <v>0.16946067012726979</v>
      </c>
      <c r="V10" s="219">
        <f t="shared" si="3"/>
        <v>-47606</v>
      </c>
      <c r="W10" s="214">
        <v>224032</v>
      </c>
      <c r="X10" s="215">
        <f t="shared" si="4"/>
        <v>1.3227976360519926</v>
      </c>
      <c r="Y10" s="216">
        <f t="shared" si="5"/>
        <v>1.5352940651335523</v>
      </c>
    </row>
    <row r="11" spans="1:27" ht="16" x14ac:dyDescent="0.2">
      <c r="A11" s="220" t="s">
        <v>348</v>
      </c>
      <c r="B11" s="143">
        <v>6341</v>
      </c>
      <c r="C11" s="641">
        <v>5000</v>
      </c>
      <c r="D11" s="441">
        <v>2600</v>
      </c>
      <c r="E11" s="143">
        <v>4000</v>
      </c>
      <c r="F11" s="143">
        <v>15000</v>
      </c>
      <c r="G11" s="641">
        <v>713</v>
      </c>
      <c r="H11" s="143">
        <v>5300</v>
      </c>
      <c r="I11" s="143"/>
      <c r="J11" s="143">
        <v>4000</v>
      </c>
      <c r="K11" s="143">
        <v>42954</v>
      </c>
      <c r="L11" s="209">
        <f t="shared" si="1"/>
        <v>2.2478083946647912E-2</v>
      </c>
      <c r="Q11" s="217" t="s">
        <v>324</v>
      </c>
      <c r="R11" s="184">
        <v>190550</v>
      </c>
      <c r="S11" s="183">
        <v>220041</v>
      </c>
      <c r="T11" s="218">
        <f t="shared" si="2"/>
        <v>9.9712453460108472E-2</v>
      </c>
      <c r="U11" s="218">
        <f t="shared" si="0"/>
        <v>0.10841038890399782</v>
      </c>
      <c r="V11" s="219">
        <f t="shared" si="3"/>
        <v>-29491</v>
      </c>
      <c r="W11" s="214">
        <v>433178</v>
      </c>
      <c r="X11" s="215">
        <f t="shared" si="4"/>
        <v>0.43988845232214008</v>
      </c>
      <c r="Y11" s="216">
        <f t="shared" si="5"/>
        <v>0.50796901042989251</v>
      </c>
    </row>
    <row r="12" spans="1:27" ht="17" thickBot="1" x14ac:dyDescent="0.25">
      <c r="A12" s="220" t="s">
        <v>349</v>
      </c>
      <c r="B12" s="143">
        <v>11517</v>
      </c>
      <c r="C12" s="641">
        <v>11000</v>
      </c>
      <c r="D12" s="441">
        <v>12000</v>
      </c>
      <c r="E12" s="143">
        <v>20000</v>
      </c>
      <c r="F12" s="143">
        <v>25000</v>
      </c>
      <c r="G12" s="641"/>
      <c r="H12" s="143">
        <v>16400</v>
      </c>
      <c r="I12" s="143"/>
      <c r="J12" s="143">
        <v>12500</v>
      </c>
      <c r="K12" s="143">
        <v>108417</v>
      </c>
      <c r="L12" s="209">
        <f t="shared" si="1"/>
        <v>5.673526161111251E-2</v>
      </c>
      <c r="Q12" s="221" t="s">
        <v>325</v>
      </c>
      <c r="R12" s="222">
        <v>117995</v>
      </c>
      <c r="S12" s="188">
        <v>174937</v>
      </c>
      <c r="T12" s="223">
        <f t="shared" si="2"/>
        <v>6.1745321154686436E-2</v>
      </c>
      <c r="U12" s="223">
        <f t="shared" si="0"/>
        <v>8.6188429445869935E-2</v>
      </c>
      <c r="V12" s="224">
        <f t="shared" si="3"/>
        <v>-56942</v>
      </c>
      <c r="W12" s="225">
        <v>230891</v>
      </c>
      <c r="X12" s="226">
        <f t="shared" si="4"/>
        <v>0.51104200683439371</v>
      </c>
      <c r="Y12" s="227">
        <f t="shared" si="5"/>
        <v>0.75766054112113512</v>
      </c>
    </row>
    <row r="13" spans="1:27" ht="17" thickBot="1" x14ac:dyDescent="0.25">
      <c r="A13" s="220" t="s">
        <v>350</v>
      </c>
      <c r="B13" s="143"/>
      <c r="C13" s="641"/>
      <c r="D13" s="441">
        <v>18632</v>
      </c>
      <c r="E13" s="143">
        <v>2570</v>
      </c>
      <c r="F13" s="143">
        <v>21200</v>
      </c>
      <c r="G13" s="641">
        <v>25000</v>
      </c>
      <c r="H13" s="143">
        <v>25000</v>
      </c>
      <c r="I13" s="143">
        <v>12850</v>
      </c>
      <c r="J13" s="143">
        <v>8995</v>
      </c>
      <c r="K13" s="143">
        <v>114247</v>
      </c>
      <c r="L13" s="209">
        <f t="shared" si="1"/>
        <v>5.9786135322733247E-2</v>
      </c>
      <c r="Q13" s="131" t="s">
        <v>49</v>
      </c>
      <c r="R13" s="56">
        <v>1910995</v>
      </c>
      <c r="S13" s="228">
        <v>2029704</v>
      </c>
      <c r="T13" s="229">
        <f>SUM(T4:T12)</f>
        <v>0.99996493973035006</v>
      </c>
      <c r="U13" s="229">
        <f>SUM(U4:U12)</f>
        <v>1</v>
      </c>
      <c r="V13" s="230">
        <f t="shared" si="3"/>
        <v>-118709</v>
      </c>
      <c r="W13" s="231">
        <f>SUM(W4:W12)</f>
        <v>2925311</v>
      </c>
      <c r="X13" s="232">
        <f>SUM(X4:X12)</f>
        <v>6.563070333235606</v>
      </c>
      <c r="Y13" s="233">
        <f>SUM(Y4:Y12)</f>
        <v>7.0106590041748928</v>
      </c>
    </row>
    <row r="14" spans="1:27" ht="17" thickBot="1" x14ac:dyDescent="0.25">
      <c r="A14" s="220" t="s">
        <v>351</v>
      </c>
      <c r="B14" s="143"/>
      <c r="C14" s="641"/>
      <c r="D14" s="441">
        <v>45000</v>
      </c>
      <c r="E14" s="143"/>
      <c r="F14" s="143">
        <v>0</v>
      </c>
      <c r="G14" s="641">
        <v>15630</v>
      </c>
      <c r="H14" s="143">
        <v>5000</v>
      </c>
      <c r="I14" s="143"/>
      <c r="J14" s="143"/>
      <c r="K14" s="143">
        <v>65630</v>
      </c>
      <c r="L14" s="209">
        <f t="shared" si="1"/>
        <v>3.4344569758776887E-2</v>
      </c>
      <c r="Q14" s="716" t="s">
        <v>352</v>
      </c>
      <c r="R14" s="717"/>
      <c r="S14" s="717"/>
      <c r="T14" s="717"/>
      <c r="U14" s="717"/>
      <c r="V14" s="717"/>
      <c r="W14" s="717"/>
      <c r="X14" s="717"/>
      <c r="Y14" s="718"/>
    </row>
    <row r="15" spans="1:27" ht="17" thickBot="1" x14ac:dyDescent="0.25">
      <c r="A15" s="220" t="s">
        <v>353</v>
      </c>
      <c r="B15" s="143">
        <v>1164</v>
      </c>
      <c r="C15" s="641">
        <v>1400</v>
      </c>
      <c r="D15" s="441"/>
      <c r="E15" s="143">
        <v>200</v>
      </c>
      <c r="F15" s="143">
        <v>5020</v>
      </c>
      <c r="G15" s="641"/>
      <c r="H15" s="143"/>
      <c r="I15" s="143"/>
      <c r="J15" s="143"/>
      <c r="K15" s="143">
        <v>7784</v>
      </c>
      <c r="L15" s="209">
        <f t="shared" si="1"/>
        <v>4.0734135456699568E-3</v>
      </c>
      <c r="Q15" s="207"/>
      <c r="R15" s="207"/>
      <c r="S15" s="207"/>
      <c r="T15" s="207"/>
      <c r="U15" s="207"/>
      <c r="V15" s="207"/>
      <c r="W15" s="207"/>
      <c r="X15" s="207"/>
      <c r="Y15" s="207"/>
    </row>
    <row r="16" spans="1:27" ht="17" thickBot="1" x14ac:dyDescent="0.25">
      <c r="A16" s="220" t="s">
        <v>41</v>
      </c>
      <c r="B16" s="143">
        <v>14913</v>
      </c>
      <c r="C16" s="641">
        <v>6550</v>
      </c>
      <c r="D16" s="441"/>
      <c r="E16" s="143"/>
      <c r="F16" s="143"/>
      <c r="G16" s="641"/>
      <c r="H16" s="143">
        <v>12183</v>
      </c>
      <c r="I16" s="143"/>
      <c r="J16" s="143"/>
      <c r="K16" s="143">
        <v>33646</v>
      </c>
      <c r="L16" s="209">
        <f t="shared" si="1"/>
        <v>1.760715212713404E-2</v>
      </c>
      <c r="Q16" s="713" t="s">
        <v>354</v>
      </c>
      <c r="R16" s="714"/>
      <c r="S16" s="714"/>
      <c r="T16" s="714"/>
      <c r="U16" s="714"/>
      <c r="V16" s="714"/>
      <c r="W16" s="714"/>
      <c r="X16" s="714"/>
      <c r="Y16" s="715"/>
    </row>
    <row r="17" spans="1:25" ht="17" thickBot="1" x14ac:dyDescent="0.25">
      <c r="A17" s="220" t="s">
        <v>355</v>
      </c>
      <c r="B17" s="143"/>
      <c r="C17" s="641"/>
      <c r="D17" s="441"/>
      <c r="E17" s="143"/>
      <c r="F17" s="143">
        <v>40000</v>
      </c>
      <c r="G17" s="641"/>
      <c r="H17" s="143"/>
      <c r="I17" s="143"/>
      <c r="J17" s="143"/>
      <c r="K17" s="143">
        <v>40000</v>
      </c>
      <c r="L17" s="209">
        <f t="shared" si="1"/>
        <v>2.0932238158632873E-2</v>
      </c>
      <c r="Q17" s="234" t="s">
        <v>356</v>
      </c>
      <c r="R17" s="235" t="s">
        <v>316</v>
      </c>
      <c r="S17" s="235" t="s">
        <v>328</v>
      </c>
      <c r="T17" s="235" t="s">
        <v>329</v>
      </c>
      <c r="U17" s="131" t="s">
        <v>357</v>
      </c>
      <c r="V17" s="206" t="s">
        <v>331</v>
      </c>
      <c r="W17" s="236" t="s">
        <v>332</v>
      </c>
      <c r="X17" s="204" t="s">
        <v>358</v>
      </c>
      <c r="Y17" s="204" t="s">
        <v>334</v>
      </c>
    </row>
    <row r="18" spans="1:25" ht="17" thickBot="1" x14ac:dyDescent="0.25">
      <c r="A18" s="220" t="s">
        <v>359</v>
      </c>
      <c r="B18" s="143"/>
      <c r="C18" s="641"/>
      <c r="D18" s="441"/>
      <c r="E18" s="143"/>
      <c r="F18" s="143"/>
      <c r="G18" s="641"/>
      <c r="H18" s="143">
        <v>3783</v>
      </c>
      <c r="I18" s="143"/>
      <c r="J18" s="143"/>
      <c r="K18" s="143">
        <v>3783</v>
      </c>
      <c r="L18" s="209">
        <f t="shared" si="1"/>
        <v>1.979666423852704E-3</v>
      </c>
      <c r="Q18" s="234" t="s">
        <v>317</v>
      </c>
      <c r="R18" s="237">
        <v>397000</v>
      </c>
      <c r="S18" s="238"/>
      <c r="T18" s="239">
        <f>R18/$R$42</f>
        <v>0.14245317660967352</v>
      </c>
      <c r="U18" s="239">
        <f>S18/$S$42</f>
        <v>0</v>
      </c>
      <c r="V18" s="240"/>
      <c r="W18" s="241">
        <v>365974</v>
      </c>
      <c r="X18" s="238">
        <f>R18/W18</f>
        <v>1.0847765141786028</v>
      </c>
      <c r="Y18" s="242">
        <f>S18/W18</f>
        <v>0</v>
      </c>
    </row>
    <row r="19" spans="1:25" ht="17" thickBot="1" x14ac:dyDescent="0.25">
      <c r="A19" s="243" t="s">
        <v>360</v>
      </c>
      <c r="B19" s="244">
        <v>16511</v>
      </c>
      <c r="C19" s="642">
        <v>6300</v>
      </c>
      <c r="D19" s="442"/>
      <c r="E19" s="244">
        <v>21452</v>
      </c>
      <c r="F19" s="244"/>
      <c r="G19" s="642">
        <v>2705</v>
      </c>
      <c r="H19" s="244">
        <v>10900</v>
      </c>
      <c r="I19" s="244">
        <v>1700</v>
      </c>
      <c r="J19" s="244">
        <v>7500</v>
      </c>
      <c r="K19" s="244">
        <v>67068</v>
      </c>
      <c r="L19" s="209">
        <f t="shared" si="1"/>
        <v>3.5097083720579736E-2</v>
      </c>
      <c r="Q19" s="658" t="s">
        <v>318</v>
      </c>
      <c r="R19" s="534">
        <v>201800</v>
      </c>
      <c r="S19" s="535">
        <v>294228</v>
      </c>
      <c r="T19" s="659">
        <f t="shared" ref="T19:T27" si="6">R19/$R$42</f>
        <v>7.2410707908897018E-2</v>
      </c>
      <c r="U19" s="659">
        <f t="shared" ref="U19:U26" si="7">S19/$S$42</f>
        <v>8.6474139433480771E-2</v>
      </c>
      <c r="V19" s="660">
        <f t="shared" ref="V19:V26" si="8">R19-S19</f>
        <v>-92428</v>
      </c>
      <c r="W19" s="661">
        <v>241704</v>
      </c>
      <c r="X19" s="535">
        <f t="shared" ref="X19:X26" si="9">R19/W19</f>
        <v>0.83490550425313603</v>
      </c>
      <c r="Y19" s="662">
        <f t="shared" ref="Y19:Y26" si="10">S19/W19</f>
        <v>1.2173071194518916</v>
      </c>
    </row>
    <row r="20" spans="1:25" ht="17" thickBot="1" x14ac:dyDescent="0.25">
      <c r="A20" s="247" t="s">
        <v>361</v>
      </c>
      <c r="B20" s="248">
        <v>343546</v>
      </c>
      <c r="C20" s="643">
        <v>233250</v>
      </c>
      <c r="D20" s="443">
        <v>104232</v>
      </c>
      <c r="E20" s="248">
        <v>212847</v>
      </c>
      <c r="F20" s="248">
        <v>341220</v>
      </c>
      <c r="G20" s="643">
        <v>70939</v>
      </c>
      <c r="H20" s="248">
        <v>296349</v>
      </c>
      <c r="I20" s="248">
        <v>190550</v>
      </c>
      <c r="J20" s="248">
        <v>117995</v>
      </c>
      <c r="K20" s="248">
        <v>1910928</v>
      </c>
      <c r="Q20" s="444" t="s">
        <v>319</v>
      </c>
      <c r="R20" s="432">
        <v>122000</v>
      </c>
      <c r="S20" s="433"/>
      <c r="T20" s="451">
        <f t="shared" si="6"/>
        <v>4.3776542937985316E-2</v>
      </c>
      <c r="U20" s="451">
        <f t="shared" si="7"/>
        <v>0</v>
      </c>
      <c r="V20" s="452"/>
      <c r="W20" s="453">
        <v>498541</v>
      </c>
      <c r="X20" s="433">
        <f t="shared" si="9"/>
        <v>0.24471407567281328</v>
      </c>
      <c r="Y20" s="454">
        <f t="shared" si="10"/>
        <v>0</v>
      </c>
    </row>
    <row r="21" spans="1:25" ht="16" thickBot="1" x14ac:dyDescent="0.25">
      <c r="Q21" s="234" t="s">
        <v>320</v>
      </c>
      <c r="R21" s="63">
        <v>158400</v>
      </c>
      <c r="S21" s="112">
        <v>312115</v>
      </c>
      <c r="T21" s="185">
        <f t="shared" si="6"/>
        <v>5.6837740994892409E-2</v>
      </c>
      <c r="U21" s="185">
        <f t="shared" si="7"/>
        <v>9.1731160967959705E-2</v>
      </c>
      <c r="V21" s="245">
        <f t="shared" si="8"/>
        <v>-153715</v>
      </c>
      <c r="W21" s="246">
        <v>435078</v>
      </c>
      <c r="X21" s="112">
        <f t="shared" si="9"/>
        <v>0.36407264904224068</v>
      </c>
      <c r="Y21" s="113">
        <f t="shared" si="10"/>
        <v>0.71737711398875603</v>
      </c>
    </row>
    <row r="22" spans="1:25" ht="16" thickBot="1" x14ac:dyDescent="0.25">
      <c r="Q22" s="234" t="s">
        <v>321</v>
      </c>
      <c r="R22" s="63">
        <v>441000</v>
      </c>
      <c r="S22" s="112"/>
      <c r="T22" s="185">
        <f t="shared" si="6"/>
        <v>0.15824143799714363</v>
      </c>
      <c r="U22" s="185">
        <f t="shared" si="7"/>
        <v>0</v>
      </c>
      <c r="V22" s="245"/>
      <c r="W22" s="246">
        <v>413658</v>
      </c>
      <c r="X22" s="112">
        <f t="shared" si="9"/>
        <v>1.0660980810234542</v>
      </c>
      <c r="Y22" s="113">
        <f t="shared" si="10"/>
        <v>0</v>
      </c>
    </row>
    <row r="23" spans="1:25" ht="16" thickBot="1" x14ac:dyDescent="0.25">
      <c r="Q23" s="658" t="s">
        <v>322</v>
      </c>
      <c r="R23" s="534">
        <v>78801</v>
      </c>
      <c r="S23" s="535">
        <v>99486</v>
      </c>
      <c r="T23" s="659">
        <f t="shared" si="6"/>
        <v>2.8275699672591647E-2</v>
      </c>
      <c r="U23" s="659">
        <f t="shared" si="7"/>
        <v>2.9239114685479517E-2</v>
      </c>
      <c r="V23" s="660">
        <f t="shared" si="8"/>
        <v>-20685</v>
      </c>
      <c r="W23" s="661">
        <v>82255</v>
      </c>
      <c r="X23" s="535">
        <f t="shared" si="9"/>
        <v>0.95800863169412198</v>
      </c>
      <c r="Y23" s="662">
        <f t="shared" si="10"/>
        <v>1.209482706218467</v>
      </c>
    </row>
    <row r="24" spans="1:25" ht="16" thickBot="1" x14ac:dyDescent="0.25">
      <c r="A24" s="710" t="s">
        <v>362</v>
      </c>
      <c r="B24" s="711"/>
      <c r="C24" s="711"/>
      <c r="D24" s="711"/>
      <c r="E24" s="711"/>
      <c r="F24" s="711"/>
      <c r="G24" s="711"/>
      <c r="H24" s="711"/>
      <c r="I24" s="711"/>
      <c r="J24" s="711"/>
      <c r="K24" s="712"/>
      <c r="Q24" s="234" t="s">
        <v>323</v>
      </c>
      <c r="R24" s="63">
        <v>318000</v>
      </c>
      <c r="S24" s="112"/>
      <c r="T24" s="185">
        <f t="shared" si="6"/>
        <v>0.11410607093671582</v>
      </c>
      <c r="U24" s="185">
        <f t="shared" si="7"/>
        <v>0</v>
      </c>
      <c r="V24" s="245"/>
      <c r="W24" s="246">
        <v>224032</v>
      </c>
      <c r="X24" s="112">
        <f t="shared" si="9"/>
        <v>1.4194400799885731</v>
      </c>
      <c r="Y24" s="113">
        <f t="shared" si="10"/>
        <v>0</v>
      </c>
    </row>
    <row r="25" spans="1:25" ht="16" thickBot="1" x14ac:dyDescent="0.25">
      <c r="A25" s="128" t="s">
        <v>363</v>
      </c>
      <c r="B25" s="249" t="s">
        <v>317</v>
      </c>
      <c r="C25" s="644" t="s">
        <v>318</v>
      </c>
      <c r="D25" s="359" t="s">
        <v>319</v>
      </c>
      <c r="E25" s="249" t="s">
        <v>320</v>
      </c>
      <c r="F25" s="249" t="s">
        <v>321</v>
      </c>
      <c r="G25" s="644" t="s">
        <v>364</v>
      </c>
      <c r="H25" s="249" t="s">
        <v>323</v>
      </c>
      <c r="I25" s="249" t="s">
        <v>324</v>
      </c>
      <c r="J25" s="249" t="s">
        <v>325</v>
      </c>
      <c r="K25" s="249" t="s">
        <v>326</v>
      </c>
      <c r="Q25" s="234" t="s">
        <v>324</v>
      </c>
      <c r="R25" s="63">
        <v>235957</v>
      </c>
      <c r="S25" s="112"/>
      <c r="T25" s="185">
        <f t="shared" si="6"/>
        <v>8.4667063459165581E-2</v>
      </c>
      <c r="U25" s="185">
        <f t="shared" si="7"/>
        <v>0</v>
      </c>
      <c r="V25" s="245"/>
      <c r="W25" s="246">
        <v>433178</v>
      </c>
      <c r="X25" s="112">
        <f t="shared" si="9"/>
        <v>0.54471141193689432</v>
      </c>
      <c r="Y25" s="113">
        <f t="shared" si="10"/>
        <v>0</v>
      </c>
    </row>
    <row r="26" spans="1:25" ht="16" thickBot="1" x14ac:dyDescent="0.25">
      <c r="A26" s="208" t="s">
        <v>365</v>
      </c>
      <c r="B26" s="210">
        <v>3615</v>
      </c>
      <c r="C26" s="645">
        <v>6670</v>
      </c>
      <c r="D26" s="437">
        <v>6942</v>
      </c>
      <c r="E26" s="210">
        <v>8890</v>
      </c>
      <c r="F26" s="210">
        <v>6754</v>
      </c>
      <c r="G26" s="645">
        <v>4963</v>
      </c>
      <c r="H26" s="210">
        <v>8000</v>
      </c>
      <c r="I26" s="210">
        <v>5916</v>
      </c>
      <c r="J26" s="210">
        <v>4630</v>
      </c>
      <c r="K26" s="210">
        <v>56380</v>
      </c>
      <c r="L26" s="192">
        <f>K26/$K$40</f>
        <v>2.6941220545284951E-2</v>
      </c>
      <c r="Q26" s="235" t="s">
        <v>325</v>
      </c>
      <c r="R26" s="250">
        <v>151000</v>
      </c>
      <c r="S26" s="251">
        <v>123561</v>
      </c>
      <c r="T26" s="252">
        <f t="shared" si="6"/>
        <v>5.4182442488817886E-2</v>
      </c>
      <c r="U26" s="252">
        <f t="shared" si="7"/>
        <v>3.6314800571462663E-2</v>
      </c>
      <c r="V26" s="253">
        <f t="shared" si="8"/>
        <v>27439</v>
      </c>
      <c r="W26" s="254">
        <v>230891</v>
      </c>
      <c r="X26" s="251">
        <f t="shared" si="9"/>
        <v>0.65398824553577228</v>
      </c>
      <c r="Y26" s="255">
        <f t="shared" si="10"/>
        <v>0.53514861991156004</v>
      </c>
    </row>
    <row r="27" spans="1:25" ht="16" thickBot="1" x14ac:dyDescent="0.25">
      <c r="A27" s="217" t="s">
        <v>366</v>
      </c>
      <c r="B27" s="184">
        <v>18558</v>
      </c>
      <c r="C27" s="646">
        <v>25187</v>
      </c>
      <c r="D27" s="431">
        <v>13376</v>
      </c>
      <c r="E27" s="184">
        <v>38556</v>
      </c>
      <c r="F27" s="184">
        <v>14254</v>
      </c>
      <c r="G27" s="646">
        <v>12752</v>
      </c>
      <c r="H27" s="184">
        <v>23458</v>
      </c>
      <c r="I27" s="184">
        <v>17810</v>
      </c>
      <c r="J27" s="184">
        <v>14900</v>
      </c>
      <c r="K27" s="184">
        <v>178851</v>
      </c>
      <c r="L27" s="192">
        <f t="shared" ref="L27:L39" si="11">K27/$K$40</f>
        <v>8.5464069452727193E-2</v>
      </c>
      <c r="Q27" s="235" t="s">
        <v>326</v>
      </c>
      <c r="R27" s="74">
        <f>SUM(R18:R26)</f>
        <v>2103958</v>
      </c>
      <c r="S27" s="256">
        <f>SUM(S18:S26)</f>
        <v>829390</v>
      </c>
      <c r="T27" s="257">
        <f t="shared" si="6"/>
        <v>0.75495088300588287</v>
      </c>
      <c r="U27" s="258">
        <f>SUM(U18:U26)</f>
        <v>0.24375921565838266</v>
      </c>
      <c r="V27" s="259"/>
      <c r="W27" s="260">
        <f>SUM(W18:W26)</f>
        <v>2925311</v>
      </c>
      <c r="X27" s="261">
        <f>SUM(X18:X26)</f>
        <v>7.1707151933256084</v>
      </c>
      <c r="Y27" s="73">
        <f>SUM(Y18:Y26)</f>
        <v>3.6793155595706741</v>
      </c>
    </row>
    <row r="28" spans="1:25" ht="16" thickBot="1" x14ac:dyDescent="0.25">
      <c r="A28" s="217" t="s">
        <v>367</v>
      </c>
      <c r="B28" s="184">
        <v>37840</v>
      </c>
      <c r="C28" s="646">
        <v>23424</v>
      </c>
      <c r="D28" s="431">
        <v>21075</v>
      </c>
      <c r="E28" s="184">
        <v>43174</v>
      </c>
      <c r="F28" s="184">
        <v>42206</v>
      </c>
      <c r="G28" s="646">
        <v>12564</v>
      </c>
      <c r="H28" s="184">
        <v>23039</v>
      </c>
      <c r="I28" s="184">
        <v>40753</v>
      </c>
      <c r="J28" s="184">
        <v>22016</v>
      </c>
      <c r="K28" s="184">
        <v>266091</v>
      </c>
      <c r="L28" s="192">
        <f t="shared" si="11"/>
        <v>0.1271517615486949</v>
      </c>
      <c r="Q28" s="716" t="s">
        <v>352</v>
      </c>
      <c r="R28" s="717"/>
      <c r="S28" s="717"/>
      <c r="T28" s="717"/>
      <c r="U28" s="717"/>
      <c r="V28" s="717"/>
      <c r="W28" s="717"/>
      <c r="X28" s="717"/>
      <c r="Y28" s="718"/>
    </row>
    <row r="29" spans="1:25" x14ac:dyDescent="0.2">
      <c r="A29" s="217" t="s">
        <v>368</v>
      </c>
      <c r="B29" s="184">
        <v>63938</v>
      </c>
      <c r="C29" s="646">
        <v>5605</v>
      </c>
      <c r="D29" s="431">
        <v>8100</v>
      </c>
      <c r="E29" s="184">
        <v>34672</v>
      </c>
      <c r="F29" s="184">
        <v>27618</v>
      </c>
      <c r="G29" s="646">
        <v>2962</v>
      </c>
      <c r="H29" s="184">
        <v>12198</v>
      </c>
      <c r="I29" s="184">
        <v>20376</v>
      </c>
      <c r="J29" s="184">
        <v>31410</v>
      </c>
      <c r="K29" s="184">
        <v>206879</v>
      </c>
      <c r="L29" s="192">
        <f t="shared" si="11"/>
        <v>9.885726791748857E-2</v>
      </c>
      <c r="Q29" s="207"/>
      <c r="R29" s="207"/>
      <c r="S29" s="207"/>
      <c r="T29" s="207"/>
      <c r="U29" s="207"/>
      <c r="V29" s="207"/>
      <c r="W29" s="207"/>
      <c r="X29" s="207"/>
      <c r="Y29" s="207"/>
    </row>
    <row r="30" spans="1:25" ht="16" thickBot="1" x14ac:dyDescent="0.25">
      <c r="A30" s="217" t="s">
        <v>369</v>
      </c>
      <c r="B30" s="184">
        <v>1000</v>
      </c>
      <c r="C30" s="646">
        <v>28000</v>
      </c>
      <c r="D30" s="431">
        <v>11000</v>
      </c>
      <c r="E30" s="184">
        <v>12801</v>
      </c>
      <c r="F30" s="184">
        <v>36000</v>
      </c>
      <c r="G30" s="646">
        <v>0</v>
      </c>
      <c r="H30" s="184">
        <v>70000</v>
      </c>
      <c r="I30" s="184">
        <v>20850</v>
      </c>
      <c r="J30" s="184">
        <v>3000</v>
      </c>
      <c r="K30" s="184">
        <v>182651</v>
      </c>
      <c r="L30" s="192">
        <f t="shared" si="11"/>
        <v>8.7279901983271402E-2</v>
      </c>
    </row>
    <row r="31" spans="1:25" ht="16" thickBot="1" x14ac:dyDescent="0.25">
      <c r="A31" s="217" t="s">
        <v>370</v>
      </c>
      <c r="B31" s="184">
        <v>26116</v>
      </c>
      <c r="C31" s="646">
        <v>27686</v>
      </c>
      <c r="D31" s="431">
        <v>6940</v>
      </c>
      <c r="E31" s="184">
        <v>30010</v>
      </c>
      <c r="F31" s="184">
        <v>21496</v>
      </c>
      <c r="G31" s="646">
        <v>5360</v>
      </c>
      <c r="H31" s="184">
        <v>31712</v>
      </c>
      <c r="I31" s="184">
        <v>10492</v>
      </c>
      <c r="J31" s="184">
        <v>11712</v>
      </c>
      <c r="K31" s="184">
        <v>171524</v>
      </c>
      <c r="L31" s="192">
        <f t="shared" si="11"/>
        <v>8.1962857623438384E-2</v>
      </c>
      <c r="Q31" s="713" t="s">
        <v>371</v>
      </c>
      <c r="R31" s="714"/>
      <c r="S31" s="714"/>
      <c r="T31" s="714"/>
      <c r="U31" s="714"/>
      <c r="V31" s="714"/>
      <c r="W31" s="714"/>
      <c r="X31" s="714"/>
      <c r="Y31" s="715"/>
    </row>
    <row r="32" spans="1:25" ht="16" thickBot="1" x14ac:dyDescent="0.25">
      <c r="A32" s="217" t="s">
        <v>303</v>
      </c>
      <c r="B32" s="184">
        <v>107355</v>
      </c>
      <c r="C32" s="646">
        <v>23456</v>
      </c>
      <c r="D32" s="431">
        <v>0</v>
      </c>
      <c r="E32" s="184">
        <v>17427</v>
      </c>
      <c r="F32" s="184">
        <v>6000</v>
      </c>
      <c r="G32" s="646">
        <v>3320</v>
      </c>
      <c r="H32" s="184">
        <v>61650</v>
      </c>
      <c r="I32" s="184">
        <v>3497</v>
      </c>
      <c r="J32" s="184">
        <v>63786</v>
      </c>
      <c r="K32" s="184">
        <v>286941</v>
      </c>
      <c r="L32" s="192">
        <f t="shared" si="11"/>
        <v>0.13711494793339143</v>
      </c>
      <c r="Q32" s="234" t="s">
        <v>356</v>
      </c>
      <c r="R32" s="235" t="s">
        <v>316</v>
      </c>
      <c r="S32" s="235" t="s">
        <v>328</v>
      </c>
      <c r="T32" s="235" t="s">
        <v>329</v>
      </c>
      <c r="U32" s="131" t="s">
        <v>357</v>
      </c>
      <c r="V32" s="206" t="s">
        <v>331</v>
      </c>
      <c r="W32" s="204" t="s">
        <v>332</v>
      </c>
      <c r="X32" s="205" t="s">
        <v>358</v>
      </c>
      <c r="Y32" s="204" t="s">
        <v>334</v>
      </c>
    </row>
    <row r="33" spans="1:25" ht="16" thickBot="1" x14ac:dyDescent="0.25">
      <c r="A33" s="217" t="s">
        <v>372</v>
      </c>
      <c r="B33" s="184">
        <v>26000</v>
      </c>
      <c r="C33" s="646">
        <v>4400</v>
      </c>
      <c r="D33" s="431">
        <v>18632</v>
      </c>
      <c r="E33" s="184">
        <v>32266</v>
      </c>
      <c r="F33" s="184">
        <v>121000</v>
      </c>
      <c r="G33" s="646">
        <v>500</v>
      </c>
      <c r="H33" s="184">
        <v>0</v>
      </c>
      <c r="I33" s="184">
        <v>37150</v>
      </c>
      <c r="J33" s="184">
        <v>9750</v>
      </c>
      <c r="K33" s="184">
        <v>249698</v>
      </c>
      <c r="L33" s="192">
        <f t="shared" si="11"/>
        <v>0.11931835558206035</v>
      </c>
      <c r="Q33" s="234" t="s">
        <v>317</v>
      </c>
      <c r="R33" s="182">
        <v>546200</v>
      </c>
      <c r="S33" s="262">
        <v>611700</v>
      </c>
      <c r="T33" s="263">
        <f>R33/$R$42</f>
        <v>0.19598973567809491</v>
      </c>
      <c r="U33" s="212">
        <f>S33/$S$42</f>
        <v>0.17977973235538489</v>
      </c>
      <c r="V33" s="264">
        <f>R33-S33</f>
        <v>-65500</v>
      </c>
      <c r="W33" s="265">
        <v>365974</v>
      </c>
      <c r="X33" s="266">
        <f>R33/W33</f>
        <v>1.4924557482225513</v>
      </c>
      <c r="Y33" s="267">
        <f>S33/W33</f>
        <v>1.6714302108892982</v>
      </c>
    </row>
    <row r="34" spans="1:25" ht="16" thickBot="1" x14ac:dyDescent="0.25">
      <c r="A34" s="217" t="s">
        <v>373</v>
      </c>
      <c r="B34" s="184">
        <v>17764</v>
      </c>
      <c r="C34" s="646">
        <v>48147</v>
      </c>
      <c r="D34" s="431">
        <v>4496</v>
      </c>
      <c r="E34" s="184">
        <v>17390</v>
      </c>
      <c r="F34" s="184">
        <v>12200</v>
      </c>
      <c r="G34" s="646">
        <v>2000</v>
      </c>
      <c r="H34" s="184">
        <v>10400</v>
      </c>
      <c r="I34" s="184">
        <v>46126</v>
      </c>
      <c r="J34" s="184">
        <v>9750</v>
      </c>
      <c r="K34" s="184">
        <v>168273</v>
      </c>
      <c r="L34" s="192">
        <f t="shared" si="11"/>
        <v>8.0409365108491213E-2</v>
      </c>
      <c r="Q34" s="658" t="s">
        <v>318</v>
      </c>
      <c r="R34" s="646">
        <v>303114</v>
      </c>
      <c r="S34" s="663">
        <v>415875</v>
      </c>
      <c r="T34" s="664">
        <f t="shared" ref="T34:T42" si="12">R34/$R$42</f>
        <v>0.10876461505003673</v>
      </c>
      <c r="U34" s="655">
        <f t="shared" ref="U34:U41" si="13">S34/$S$42</f>
        <v>0.12222641195569019</v>
      </c>
      <c r="V34" s="665">
        <f t="shared" ref="V34:V42" si="14">R34-S34</f>
        <v>-112761</v>
      </c>
      <c r="W34" s="666">
        <v>241704</v>
      </c>
      <c r="X34" s="667">
        <f t="shared" ref="X34:X41" si="15">R34/W34</f>
        <v>1.2540710952239102</v>
      </c>
      <c r="Y34" s="653">
        <f t="shared" ref="Y34:Y42" si="16">S34/W34</f>
        <v>1.7205962665077947</v>
      </c>
    </row>
    <row r="35" spans="1:25" ht="16" thickBot="1" x14ac:dyDescent="0.25">
      <c r="A35" s="217" t="s">
        <v>374</v>
      </c>
      <c r="B35" s="184">
        <v>10970</v>
      </c>
      <c r="C35" s="646">
        <v>2291</v>
      </c>
      <c r="D35" s="431">
        <v>950</v>
      </c>
      <c r="E35" s="184">
        <v>3250</v>
      </c>
      <c r="F35" s="184">
        <v>1000</v>
      </c>
      <c r="G35" s="646">
        <v>0</v>
      </c>
      <c r="H35" s="184">
        <v>1214</v>
      </c>
      <c r="I35" s="184">
        <v>7781</v>
      </c>
      <c r="J35" s="184">
        <v>216</v>
      </c>
      <c r="K35" s="184">
        <v>27672</v>
      </c>
      <c r="L35" s="192">
        <f t="shared" si="11"/>
        <v>1.3223083627689343E-2</v>
      </c>
      <c r="Q35" s="444" t="s">
        <v>319</v>
      </c>
      <c r="R35" s="431">
        <v>191937</v>
      </c>
      <c r="S35" s="455">
        <v>232814</v>
      </c>
      <c r="T35" s="456">
        <f t="shared" si="12"/>
        <v>6.8871625589246616E-2</v>
      </c>
      <c r="U35" s="446">
        <f t="shared" si="13"/>
        <v>6.8424454158225567E-2</v>
      </c>
      <c r="V35" s="457">
        <f t="shared" si="14"/>
        <v>-40877</v>
      </c>
      <c r="W35" s="458">
        <v>498541</v>
      </c>
      <c r="X35" s="459">
        <f t="shared" si="15"/>
        <v>0.38499742247879309</v>
      </c>
      <c r="Y35" s="449">
        <f t="shared" si="16"/>
        <v>0.46699067880074058</v>
      </c>
    </row>
    <row r="36" spans="1:25" ht="16" thickBot="1" x14ac:dyDescent="0.25">
      <c r="A36" s="217" t="s">
        <v>375</v>
      </c>
      <c r="B36" s="184">
        <v>3502</v>
      </c>
      <c r="C36" s="646">
        <v>3000</v>
      </c>
      <c r="D36" s="431">
        <v>800</v>
      </c>
      <c r="E36" s="184">
        <v>0</v>
      </c>
      <c r="F36" s="184">
        <v>1520</v>
      </c>
      <c r="G36" s="646">
        <v>3500</v>
      </c>
      <c r="H36" s="184">
        <v>1800</v>
      </c>
      <c r="I36" s="184">
        <v>6080</v>
      </c>
      <c r="J36" s="184">
        <v>0</v>
      </c>
      <c r="K36" s="184">
        <v>20202</v>
      </c>
      <c r="L36" s="192">
        <f t="shared" si="11"/>
        <v>9.6535391531721634E-3</v>
      </c>
      <c r="Q36" s="234" t="s">
        <v>320</v>
      </c>
      <c r="R36" s="184">
        <v>336650</v>
      </c>
      <c r="S36" s="187">
        <v>404072</v>
      </c>
      <c r="T36" s="263">
        <f t="shared" si="12"/>
        <v>0.12079814082026849</v>
      </c>
      <c r="U36" s="218">
        <f t="shared" si="13"/>
        <v>0.11875748898529521</v>
      </c>
      <c r="V36" s="264">
        <f t="shared" si="14"/>
        <v>-67422</v>
      </c>
      <c r="W36" s="268">
        <v>435078</v>
      </c>
      <c r="X36" s="266">
        <f t="shared" si="15"/>
        <v>0.77376930113680764</v>
      </c>
      <c r="Y36" s="215">
        <f t="shared" si="16"/>
        <v>0.92873461770073407</v>
      </c>
    </row>
    <row r="37" spans="1:25" ht="16" thickBot="1" x14ac:dyDescent="0.25">
      <c r="A37" s="217" t="s">
        <v>376</v>
      </c>
      <c r="B37" s="184">
        <v>6500</v>
      </c>
      <c r="C37" s="646">
        <v>2600</v>
      </c>
      <c r="D37" s="431">
        <v>4000</v>
      </c>
      <c r="E37" s="184">
        <v>8000</v>
      </c>
      <c r="F37" s="184">
        <v>2000</v>
      </c>
      <c r="G37" s="646">
        <v>1600</v>
      </c>
      <c r="H37" s="184">
        <v>58480</v>
      </c>
      <c r="I37" s="184">
        <v>0</v>
      </c>
      <c r="J37" s="184">
        <v>0</v>
      </c>
      <c r="K37" s="184">
        <v>83180</v>
      </c>
      <c r="L37" s="192">
        <f t="shared" si="11"/>
        <v>3.9747618392280991E-2</v>
      </c>
      <c r="Q37" s="234" t="s">
        <v>321</v>
      </c>
      <c r="R37" s="184">
        <v>560194</v>
      </c>
      <c r="S37" s="187">
        <v>557730</v>
      </c>
      <c r="T37" s="263">
        <f t="shared" si="12"/>
        <v>0.20101112044755529</v>
      </c>
      <c r="U37" s="218">
        <f t="shared" si="13"/>
        <v>0.16391785209509369</v>
      </c>
      <c r="V37" s="264">
        <f t="shared" si="14"/>
        <v>2464</v>
      </c>
      <c r="W37" s="268">
        <v>413658</v>
      </c>
      <c r="X37" s="266">
        <f t="shared" si="15"/>
        <v>1.3542443274395757</v>
      </c>
      <c r="Y37" s="215">
        <f t="shared" si="16"/>
        <v>1.3482877159392541</v>
      </c>
    </row>
    <row r="38" spans="1:25" ht="16" thickBot="1" x14ac:dyDescent="0.25">
      <c r="A38" s="217" t="s">
        <v>377</v>
      </c>
      <c r="B38" s="184">
        <v>0</v>
      </c>
      <c r="C38" s="646">
        <v>25000</v>
      </c>
      <c r="D38" s="431">
        <v>0</v>
      </c>
      <c r="E38" s="184">
        <v>0</v>
      </c>
      <c r="F38" s="184">
        <v>0</v>
      </c>
      <c r="G38" s="646">
        <v>0</v>
      </c>
      <c r="H38" s="184">
        <v>0</v>
      </c>
      <c r="I38" s="184">
        <v>0</v>
      </c>
      <c r="J38" s="184">
        <v>0</v>
      </c>
      <c r="K38" s="184">
        <v>25000</v>
      </c>
      <c r="L38" s="192">
        <f t="shared" si="11"/>
        <v>1.1946266648317201E-2</v>
      </c>
      <c r="Q38" s="658" t="s">
        <v>322</v>
      </c>
      <c r="R38" s="646">
        <v>146936</v>
      </c>
      <c r="S38" s="663">
        <v>146520</v>
      </c>
      <c r="T38" s="664">
        <f t="shared" si="12"/>
        <v>5.2724181255211562E-2</v>
      </c>
      <c r="U38" s="655">
        <f t="shared" si="13"/>
        <v>4.3062492046282479E-2</v>
      </c>
      <c r="V38" s="665">
        <f t="shared" si="14"/>
        <v>416</v>
      </c>
      <c r="W38" s="666">
        <v>82255</v>
      </c>
      <c r="X38" s="667">
        <f t="shared" si="15"/>
        <v>1.7863473345085406</v>
      </c>
      <c r="Y38" s="653">
        <f t="shared" si="16"/>
        <v>1.7812898911920247</v>
      </c>
    </row>
    <row r="39" spans="1:25" ht="16" thickBot="1" x14ac:dyDescent="0.25">
      <c r="A39" s="221" t="s">
        <v>378</v>
      </c>
      <c r="B39" s="222">
        <v>19338</v>
      </c>
      <c r="C39" s="647">
        <v>1900</v>
      </c>
      <c r="D39" s="438">
        <v>9065</v>
      </c>
      <c r="E39" s="222">
        <v>4737</v>
      </c>
      <c r="F39" s="222">
        <v>4120</v>
      </c>
      <c r="G39" s="647">
        <v>13621</v>
      </c>
      <c r="H39" s="222">
        <v>42004</v>
      </c>
      <c r="I39" s="222">
        <v>2760</v>
      </c>
      <c r="J39" s="222">
        <v>3767</v>
      </c>
      <c r="K39" s="222">
        <v>106362</v>
      </c>
      <c r="L39" s="192">
        <f t="shared" si="11"/>
        <v>5.0825152529932568E-2</v>
      </c>
      <c r="Q39" s="234" t="s">
        <v>323</v>
      </c>
      <c r="R39" s="184">
        <v>218095</v>
      </c>
      <c r="S39" s="187">
        <v>250000</v>
      </c>
      <c r="T39" s="263">
        <f t="shared" si="12"/>
        <v>7.8257746984097598E-2</v>
      </c>
      <c r="U39" s="218">
        <f t="shared" si="13"/>
        <v>7.3475450529420006E-2</v>
      </c>
      <c r="V39" s="264">
        <f t="shared" si="14"/>
        <v>-31905</v>
      </c>
      <c r="W39" s="268">
        <v>224032</v>
      </c>
      <c r="X39" s="266">
        <f t="shared" si="15"/>
        <v>0.97349932152549634</v>
      </c>
      <c r="Y39" s="215">
        <f t="shared" si="16"/>
        <v>1.1159120125696329</v>
      </c>
    </row>
    <row r="40" spans="1:25" ht="16" thickBot="1" x14ac:dyDescent="0.25">
      <c r="A40" s="128" t="s">
        <v>326</v>
      </c>
      <c r="B40" s="190">
        <v>342546</v>
      </c>
      <c r="C40" s="648">
        <v>227366</v>
      </c>
      <c r="D40" s="439">
        <v>105376</v>
      </c>
      <c r="E40" s="190">
        <v>251173</v>
      </c>
      <c r="F40" s="190">
        <v>296168</v>
      </c>
      <c r="G40" s="648">
        <v>68142</v>
      </c>
      <c r="H40" s="190">
        <v>343955</v>
      </c>
      <c r="I40" s="190">
        <v>220041</v>
      </c>
      <c r="J40" s="190">
        <v>174937</v>
      </c>
      <c r="K40" s="190">
        <v>2092704</v>
      </c>
      <c r="Q40" s="234" t="s">
        <v>324</v>
      </c>
      <c r="R40" s="143">
        <v>312850.64</v>
      </c>
      <c r="S40" s="184">
        <v>534389</v>
      </c>
      <c r="T40" s="263">
        <f t="shared" si="12"/>
        <v>0.1122583563535753</v>
      </c>
      <c r="U40" s="218">
        <f t="shared" si="13"/>
        <v>0.15705789013186491</v>
      </c>
      <c r="V40" s="264">
        <f t="shared" si="14"/>
        <v>-221538.36</v>
      </c>
      <c r="W40" s="268">
        <v>433178</v>
      </c>
      <c r="X40" s="266">
        <f t="shared" si="15"/>
        <v>0.72222190415949106</v>
      </c>
      <c r="Y40" s="215">
        <f t="shared" si="16"/>
        <v>1.2336475998319398</v>
      </c>
    </row>
    <row r="41" spans="1:25" ht="16" thickBot="1" x14ac:dyDescent="0.25">
      <c r="Q41" s="235" t="s">
        <v>325</v>
      </c>
      <c r="R41" s="189">
        <v>170904</v>
      </c>
      <c r="S41" s="269">
        <v>249397</v>
      </c>
      <c r="T41" s="263">
        <f t="shared" si="12"/>
        <v>6.1324477821913463E-2</v>
      </c>
      <c r="U41" s="270">
        <f t="shared" si="13"/>
        <v>7.3298227742743055E-2</v>
      </c>
      <c r="V41" s="264">
        <f t="shared" si="14"/>
        <v>-78493</v>
      </c>
      <c r="W41" s="271">
        <v>230891</v>
      </c>
      <c r="X41" s="266">
        <f t="shared" si="15"/>
        <v>0.74019342460295112</v>
      </c>
      <c r="Y41" s="272">
        <f t="shared" si="16"/>
        <v>1.0801503739859935</v>
      </c>
    </row>
    <row r="42" spans="1:25" ht="16" thickBot="1" x14ac:dyDescent="0.25">
      <c r="Q42" s="235" t="s">
        <v>326</v>
      </c>
      <c r="R42" s="273">
        <f>SUM(R33:R41)</f>
        <v>2786880.64</v>
      </c>
      <c r="S42" s="273">
        <f>SUM(S33:S41)</f>
        <v>3402497</v>
      </c>
      <c r="T42" s="274">
        <f t="shared" si="12"/>
        <v>1</v>
      </c>
      <c r="U42" s="275">
        <f>SUM(U33:U41)</f>
        <v>0.99999999999999989</v>
      </c>
      <c r="V42" s="276">
        <f t="shared" si="14"/>
        <v>-615616.35999999987</v>
      </c>
      <c r="W42" s="277">
        <f>SUM(W33:W41)</f>
        <v>2925311</v>
      </c>
      <c r="X42" s="278">
        <f>SUM(X33:X41)</f>
        <v>9.4817998792981175</v>
      </c>
      <c r="Y42" s="279">
        <f t="shared" si="16"/>
        <v>1.1631231687844472</v>
      </c>
    </row>
    <row r="43" spans="1:25" ht="16" thickBot="1" x14ac:dyDescent="0.25">
      <c r="Q43" s="719" t="s">
        <v>352</v>
      </c>
      <c r="R43" s="720"/>
      <c r="S43" s="720"/>
      <c r="T43" s="720"/>
      <c r="U43" s="720"/>
      <c r="V43" s="720"/>
      <c r="W43" s="720"/>
      <c r="X43" s="720"/>
      <c r="Y43" s="721"/>
    </row>
    <row r="45" spans="1:25" ht="16" thickBot="1" x14ac:dyDescent="0.25"/>
    <row r="46" spans="1:25" ht="16" thickBot="1" x14ac:dyDescent="0.25">
      <c r="B46" s="71">
        <v>1848</v>
      </c>
      <c r="C46" s="71">
        <v>1851</v>
      </c>
      <c r="D46" s="71">
        <v>1856</v>
      </c>
      <c r="E46" s="71">
        <v>1868</v>
      </c>
      <c r="F46" s="71">
        <v>1869</v>
      </c>
      <c r="G46" s="71">
        <v>1870</v>
      </c>
      <c r="H46" s="281">
        <v>1871</v>
      </c>
      <c r="I46" s="71">
        <v>1873</v>
      </c>
      <c r="J46" s="71">
        <v>1874</v>
      </c>
      <c r="K46" s="71">
        <v>1876</v>
      </c>
      <c r="L46" s="71">
        <v>1882</v>
      </c>
    </row>
    <row r="47" spans="1:25" ht="16" thickBot="1" x14ac:dyDescent="0.25">
      <c r="A47" s="234" t="s">
        <v>356</v>
      </c>
      <c r="B47" s="283" t="s">
        <v>380</v>
      </c>
      <c r="C47" s="48" t="s">
        <v>380</v>
      </c>
      <c r="D47" s="283" t="s">
        <v>380</v>
      </c>
      <c r="E47" s="283" t="s">
        <v>380</v>
      </c>
      <c r="F47" s="283" t="s">
        <v>380</v>
      </c>
      <c r="G47" s="283" t="s">
        <v>380</v>
      </c>
      <c r="H47" s="283" t="s">
        <v>380</v>
      </c>
      <c r="I47" s="283" t="s">
        <v>380</v>
      </c>
      <c r="J47" s="283" t="s">
        <v>380</v>
      </c>
      <c r="K47" s="283" t="s">
        <v>380</v>
      </c>
      <c r="L47" s="71" t="s">
        <v>380</v>
      </c>
      <c r="Q47" s="713" t="s">
        <v>381</v>
      </c>
      <c r="R47" s="714"/>
      <c r="S47" s="714"/>
      <c r="T47" s="714"/>
      <c r="U47" s="715"/>
      <c r="V47" s="82"/>
      <c r="W47" s="82"/>
      <c r="X47" s="82"/>
      <c r="Y47" s="82"/>
    </row>
    <row r="48" spans="1:25" ht="16" thickBot="1" x14ac:dyDescent="0.25">
      <c r="A48" s="234" t="s">
        <v>317</v>
      </c>
      <c r="B48" s="237">
        <v>58000</v>
      </c>
      <c r="C48" s="238">
        <v>46372</v>
      </c>
      <c r="D48" s="238">
        <v>143000</v>
      </c>
      <c r="E48" s="238">
        <f>695092/2</f>
        <v>347546</v>
      </c>
      <c r="F48" s="238">
        <f>695092/2</f>
        <v>347546</v>
      </c>
      <c r="G48" s="238">
        <v>343546</v>
      </c>
      <c r="H48" s="238">
        <v>343546</v>
      </c>
      <c r="I48" s="238">
        <v>397000</v>
      </c>
      <c r="J48" s="284">
        <v>396563</v>
      </c>
      <c r="K48" s="182">
        <v>546200</v>
      </c>
      <c r="L48" s="285">
        <v>858000</v>
      </c>
      <c r="Q48" s="128" t="s">
        <v>327</v>
      </c>
      <c r="R48" s="128" t="s">
        <v>316</v>
      </c>
      <c r="S48" s="204" t="s">
        <v>329</v>
      </c>
      <c r="T48" s="206" t="s">
        <v>332</v>
      </c>
      <c r="U48" s="204" t="s">
        <v>333</v>
      </c>
      <c r="V48" s="7"/>
      <c r="W48" s="7"/>
      <c r="X48" s="7"/>
      <c r="Y48" s="7"/>
    </row>
    <row r="49" spans="1:25" ht="16" thickBot="1" x14ac:dyDescent="0.25">
      <c r="A49" s="234" t="s">
        <v>318</v>
      </c>
      <c r="B49" s="63">
        <v>36000</v>
      </c>
      <c r="C49" s="112">
        <v>119723</v>
      </c>
      <c r="D49" s="112">
        <v>111000</v>
      </c>
      <c r="E49" s="112"/>
      <c r="F49" s="112"/>
      <c r="G49" s="112">
        <v>233250</v>
      </c>
      <c r="H49" s="112"/>
      <c r="I49" s="112">
        <v>201800</v>
      </c>
      <c r="J49" s="144"/>
      <c r="K49" s="184">
        <v>303114</v>
      </c>
      <c r="L49" s="286">
        <v>328000</v>
      </c>
      <c r="Q49" s="208" t="s">
        <v>219</v>
      </c>
      <c r="R49" s="285">
        <v>858000</v>
      </c>
      <c r="S49" s="212">
        <f>R49/$R$58</f>
        <v>0.21133004926108373</v>
      </c>
      <c r="T49" s="214">
        <v>365974</v>
      </c>
      <c r="U49" s="215">
        <f t="shared" ref="U49:U57" si="17">R49/T49</f>
        <v>2.3444288392071568</v>
      </c>
      <c r="V49" s="7"/>
      <c r="W49" s="7" t="s">
        <v>416</v>
      </c>
      <c r="X49" s="7"/>
      <c r="Y49" s="7"/>
    </row>
    <row r="50" spans="1:25" ht="16" thickBot="1" x14ac:dyDescent="0.25">
      <c r="A50" s="359" t="s">
        <v>319</v>
      </c>
      <c r="B50" s="432">
        <v>11000</v>
      </c>
      <c r="C50" s="433">
        <v>33343</v>
      </c>
      <c r="D50" s="433">
        <v>41000</v>
      </c>
      <c r="E50" s="433">
        <v>90519</v>
      </c>
      <c r="F50" s="433">
        <v>126554</v>
      </c>
      <c r="G50" s="433">
        <v>104600</v>
      </c>
      <c r="H50" s="434">
        <v>96138.5</v>
      </c>
      <c r="I50" s="433">
        <v>122000</v>
      </c>
      <c r="J50" s="435">
        <v>122100</v>
      </c>
      <c r="K50" s="431">
        <v>191937</v>
      </c>
      <c r="L50" s="436">
        <v>179000</v>
      </c>
      <c r="Q50" s="649" t="s">
        <v>382</v>
      </c>
      <c r="R50" s="650">
        <v>328000</v>
      </c>
      <c r="S50" s="651">
        <f t="shared" ref="S50:S58" si="18">R50/$R$58</f>
        <v>8.0788177339901485E-2</v>
      </c>
      <c r="T50" s="652">
        <v>241704</v>
      </c>
      <c r="U50" s="653">
        <f t="shared" si="17"/>
        <v>1.3570317413034125</v>
      </c>
      <c r="V50" s="7"/>
      <c r="W50" s="3">
        <v>1858</v>
      </c>
      <c r="X50" s="280" t="e">
        <f>+#REF!</f>
        <v>#REF!</v>
      </c>
      <c r="Y50" s="7"/>
    </row>
    <row r="51" spans="1:25" ht="16" thickBot="1" x14ac:dyDescent="0.25">
      <c r="A51" s="234" t="s">
        <v>320</v>
      </c>
      <c r="B51" s="63">
        <v>31000</v>
      </c>
      <c r="C51" s="112">
        <v>89284</v>
      </c>
      <c r="D51" s="112">
        <v>116000</v>
      </c>
      <c r="E51" s="112"/>
      <c r="F51" s="112"/>
      <c r="G51" s="112">
        <v>212232</v>
      </c>
      <c r="H51" s="112"/>
      <c r="I51" s="112">
        <v>158400</v>
      </c>
      <c r="J51" s="144"/>
      <c r="K51" s="184">
        <v>336650</v>
      </c>
      <c r="L51" s="286">
        <v>752000</v>
      </c>
      <c r="Q51" s="444" t="s">
        <v>319</v>
      </c>
      <c r="R51" s="436">
        <v>179000</v>
      </c>
      <c r="S51" s="460">
        <f t="shared" si="18"/>
        <v>4.4088669950738915E-2</v>
      </c>
      <c r="T51" s="448">
        <v>498541</v>
      </c>
      <c r="U51" s="449">
        <f t="shared" si="17"/>
        <v>0.35904770119207846</v>
      </c>
      <c r="V51" s="7"/>
      <c r="W51" s="3">
        <v>1870</v>
      </c>
      <c r="X51" s="280">
        <f>+T6</f>
        <v>5.4543313823427066E-2</v>
      </c>
      <c r="Y51" s="7"/>
    </row>
    <row r="52" spans="1:25" ht="16" thickBot="1" x14ac:dyDescent="0.25">
      <c r="A52" s="234" t="s">
        <v>321</v>
      </c>
      <c r="B52" s="63">
        <v>26000</v>
      </c>
      <c r="C52" s="112">
        <v>80041</v>
      </c>
      <c r="D52" s="112">
        <v>80000</v>
      </c>
      <c r="E52" s="112"/>
      <c r="F52" s="112"/>
      <c r="G52" s="112">
        <v>341220</v>
      </c>
      <c r="H52" s="112"/>
      <c r="I52" s="112">
        <v>441000</v>
      </c>
      <c r="J52" s="144">
        <v>440626</v>
      </c>
      <c r="K52" s="184">
        <v>560194</v>
      </c>
      <c r="L52" s="286">
        <v>808000</v>
      </c>
      <c r="Q52" s="217" t="s">
        <v>383</v>
      </c>
      <c r="R52" s="286">
        <v>752000</v>
      </c>
      <c r="S52" s="212">
        <f t="shared" si="18"/>
        <v>0.18522167487684729</v>
      </c>
      <c r="T52" s="214">
        <v>435078</v>
      </c>
      <c r="U52" s="215">
        <f t="shared" si="17"/>
        <v>1.7284257075742739</v>
      </c>
      <c r="V52" s="7"/>
      <c r="W52" s="3">
        <v>1873</v>
      </c>
      <c r="X52" s="280">
        <f>+T20</f>
        <v>4.3776542937985316E-2</v>
      </c>
      <c r="Y52" s="7"/>
    </row>
    <row r="53" spans="1:25" ht="16" thickBot="1" x14ac:dyDescent="0.25">
      <c r="A53" s="234" t="s">
        <v>322</v>
      </c>
      <c r="B53" s="63">
        <v>8000</v>
      </c>
      <c r="C53" s="112">
        <v>27345</v>
      </c>
      <c r="D53" s="112">
        <v>59000</v>
      </c>
      <c r="E53" s="112"/>
      <c r="F53" s="112"/>
      <c r="G53" s="112">
        <v>70939</v>
      </c>
      <c r="H53" s="112"/>
      <c r="I53" s="112">
        <v>78801</v>
      </c>
      <c r="J53" s="144"/>
      <c r="K53" s="184">
        <v>146936</v>
      </c>
      <c r="L53" s="286">
        <v>230000</v>
      </c>
      <c r="Q53" s="217" t="s">
        <v>384</v>
      </c>
      <c r="R53" s="286">
        <v>808000</v>
      </c>
      <c r="S53" s="212">
        <f t="shared" si="18"/>
        <v>0.19901477832512315</v>
      </c>
      <c r="T53" s="214">
        <v>413658</v>
      </c>
      <c r="U53" s="215">
        <f t="shared" si="17"/>
        <v>1.9533044205599794</v>
      </c>
      <c r="V53" s="7"/>
      <c r="W53" s="3">
        <v>1876</v>
      </c>
      <c r="X53" s="282">
        <f>+T35</f>
        <v>6.8871625589246616E-2</v>
      </c>
      <c r="Y53" s="7"/>
    </row>
    <row r="54" spans="1:25" ht="16" thickBot="1" x14ac:dyDescent="0.25">
      <c r="A54" s="234" t="s">
        <v>323</v>
      </c>
      <c r="B54" s="63">
        <v>10000</v>
      </c>
      <c r="C54" s="112">
        <v>91402</v>
      </c>
      <c r="D54" s="112">
        <v>143000</v>
      </c>
      <c r="E54" s="112"/>
      <c r="F54" s="112"/>
      <c r="G54" s="112">
        <v>296349</v>
      </c>
      <c r="H54" s="112"/>
      <c r="I54" s="112">
        <v>318000</v>
      </c>
      <c r="J54" s="144">
        <v>318000</v>
      </c>
      <c r="K54" s="184">
        <v>218095</v>
      </c>
      <c r="L54" s="286">
        <v>259000</v>
      </c>
      <c r="Q54" s="649" t="s">
        <v>385</v>
      </c>
      <c r="R54" s="650">
        <v>230000</v>
      </c>
      <c r="S54" s="651">
        <f t="shared" si="18"/>
        <v>5.6650246305418719E-2</v>
      </c>
      <c r="T54" s="652">
        <v>82255</v>
      </c>
      <c r="U54" s="653">
        <f t="shared" si="17"/>
        <v>2.796182602881284</v>
      </c>
      <c r="V54" s="7"/>
      <c r="W54" s="3">
        <v>1882</v>
      </c>
      <c r="X54" s="280">
        <f>+S51</f>
        <v>4.4088669950738915E-2</v>
      </c>
      <c r="Y54" s="7"/>
    </row>
    <row r="55" spans="1:25" ht="16" thickBot="1" x14ac:dyDescent="0.25">
      <c r="A55" s="234" t="s">
        <v>324</v>
      </c>
      <c r="B55" s="63">
        <v>39000</v>
      </c>
      <c r="C55" s="112">
        <v>177117</v>
      </c>
      <c r="D55" s="112">
        <v>95000</v>
      </c>
      <c r="E55" s="112">
        <v>185688.15</v>
      </c>
      <c r="F55" s="112">
        <v>179801.32</v>
      </c>
      <c r="G55" s="112">
        <v>186889.29399999999</v>
      </c>
      <c r="H55" s="112">
        <v>196748.34700000001</v>
      </c>
      <c r="I55" s="112">
        <v>235957</v>
      </c>
      <c r="J55" s="287">
        <v>279652</v>
      </c>
      <c r="K55" s="143">
        <v>312850.64</v>
      </c>
      <c r="L55" s="286">
        <v>458000</v>
      </c>
      <c r="Q55" s="217" t="s">
        <v>386</v>
      </c>
      <c r="R55" s="286">
        <v>259000</v>
      </c>
      <c r="S55" s="212">
        <f t="shared" si="18"/>
        <v>6.3793103448275865E-2</v>
      </c>
      <c r="T55" s="214">
        <v>224032</v>
      </c>
      <c r="U55" s="215">
        <f t="shared" si="17"/>
        <v>1.1560848450221397</v>
      </c>
      <c r="V55" s="7"/>
      <c r="W55" s="7"/>
      <c r="X55" s="7"/>
      <c r="Y55" s="7"/>
    </row>
    <row r="56" spans="1:25" ht="16" thickBot="1" x14ac:dyDescent="0.25">
      <c r="A56" s="235" t="s">
        <v>325</v>
      </c>
      <c r="B56" s="288">
        <v>12000</v>
      </c>
      <c r="C56" s="289">
        <v>46361</v>
      </c>
      <c r="D56" s="289">
        <v>52000</v>
      </c>
      <c r="E56" s="289"/>
      <c r="F56" s="289"/>
      <c r="G56" s="289">
        <v>117995</v>
      </c>
      <c r="H56" s="289"/>
      <c r="I56" s="289">
        <v>151000</v>
      </c>
      <c r="J56" s="145"/>
      <c r="K56" s="189">
        <v>170904</v>
      </c>
      <c r="L56" s="290">
        <v>188000</v>
      </c>
      <c r="Q56" s="217" t="s">
        <v>379</v>
      </c>
      <c r="R56" s="286">
        <v>458000</v>
      </c>
      <c r="S56" s="212">
        <f t="shared" si="18"/>
        <v>0.11280788177339901</v>
      </c>
      <c r="T56" s="214">
        <v>433178</v>
      </c>
      <c r="U56" s="215">
        <f t="shared" si="17"/>
        <v>1.0573020790529528</v>
      </c>
      <c r="V56" s="7"/>
      <c r="W56" s="7"/>
      <c r="X56" s="7"/>
      <c r="Y56" s="7"/>
    </row>
    <row r="57" spans="1:25" ht="16" thickBot="1" x14ac:dyDescent="0.25">
      <c r="A57" s="234" t="s">
        <v>326</v>
      </c>
      <c r="B57" s="279">
        <f>SUM(B48:B56)</f>
        <v>231000</v>
      </c>
      <c r="C57" s="279">
        <f>SUM(C48:C56)</f>
        <v>710988</v>
      </c>
      <c r="D57" s="279">
        <f>SUM(D48:D56)</f>
        <v>840000</v>
      </c>
      <c r="E57" s="279"/>
      <c r="F57" s="279"/>
      <c r="G57" s="279">
        <f>SUM(G48:G56)</f>
        <v>1907020.294</v>
      </c>
      <c r="H57" s="279"/>
      <c r="I57" s="279">
        <f>SUM(I48:I56)</f>
        <v>2103958</v>
      </c>
      <c r="J57" s="279"/>
      <c r="K57" s="291">
        <f>SUM(K48:K56)</f>
        <v>2786880.64</v>
      </c>
      <c r="L57" s="279">
        <f>SUM(L48:L56)</f>
        <v>4060000</v>
      </c>
      <c r="Q57" s="221" t="s">
        <v>387</v>
      </c>
      <c r="R57" s="290">
        <v>188000</v>
      </c>
      <c r="S57" s="212">
        <f t="shared" si="18"/>
        <v>4.6305418719211823E-2</v>
      </c>
      <c r="T57" s="225">
        <v>230891</v>
      </c>
      <c r="U57" s="226">
        <f t="shared" si="17"/>
        <v>0.81423702093195494</v>
      </c>
      <c r="V57" s="7"/>
    </row>
    <row r="58" spans="1:25" ht="16" thickBot="1" x14ac:dyDescent="0.25">
      <c r="B58" s="7"/>
      <c r="C58" s="7"/>
      <c r="D58" s="7"/>
      <c r="E58" s="7"/>
      <c r="F58" s="7"/>
      <c r="G58" s="7"/>
      <c r="Q58" s="131" t="s">
        <v>49</v>
      </c>
      <c r="R58" s="292">
        <f>SUM(R49:R57)</f>
        <v>4060000</v>
      </c>
      <c r="S58" s="212">
        <f t="shared" si="18"/>
        <v>1</v>
      </c>
      <c r="T58" s="231">
        <f>SUM(T49:T57)</f>
        <v>2925311</v>
      </c>
      <c r="U58" s="232">
        <f>SUM(U49:U57)</f>
        <v>13.566044957725232</v>
      </c>
      <c r="V58" s="7"/>
      <c r="W58" s="7" t="s">
        <v>417</v>
      </c>
      <c r="X58" s="7"/>
    </row>
    <row r="59" spans="1:25" ht="16" thickBot="1" x14ac:dyDescent="0.25">
      <c r="Q59" s="716" t="s">
        <v>352</v>
      </c>
      <c r="R59" s="717"/>
      <c r="S59" s="717"/>
      <c r="T59" s="717"/>
      <c r="U59" s="718"/>
      <c r="V59" s="207"/>
      <c r="W59" s="3">
        <v>1858</v>
      </c>
      <c r="X59" s="280"/>
    </row>
    <row r="60" spans="1:25" ht="16" thickBot="1" x14ac:dyDescent="0.25">
      <c r="W60" s="3">
        <v>1870</v>
      </c>
      <c r="X60" s="280">
        <f>+U6</f>
        <v>5.1916929759216121E-2</v>
      </c>
    </row>
    <row r="61" spans="1:25" ht="16" thickBot="1" x14ac:dyDescent="0.25">
      <c r="B61" s="71">
        <v>1870</v>
      </c>
      <c r="C61" s="71">
        <v>1873</v>
      </c>
      <c r="D61" s="71">
        <v>1874</v>
      </c>
      <c r="E61" s="71">
        <v>1876</v>
      </c>
      <c r="W61" s="3">
        <v>1873</v>
      </c>
      <c r="X61" s="280">
        <f>+U20</f>
        <v>0</v>
      </c>
    </row>
    <row r="62" spans="1:25" ht="16" thickBot="1" x14ac:dyDescent="0.25">
      <c r="A62" s="234" t="s">
        <v>356</v>
      </c>
      <c r="B62" s="191" t="s">
        <v>328</v>
      </c>
      <c r="C62" s="191" t="s">
        <v>328</v>
      </c>
      <c r="D62" s="191" t="s">
        <v>328</v>
      </c>
      <c r="E62" s="71" t="s">
        <v>328</v>
      </c>
      <c r="Q62" s="713" t="s">
        <v>479</v>
      </c>
      <c r="R62" s="714"/>
      <c r="S62" s="714"/>
      <c r="T62" s="714"/>
      <c r="U62" s="715"/>
      <c r="W62" s="3">
        <v>1876</v>
      </c>
      <c r="X62" s="282">
        <f>+U35</f>
        <v>6.8424454158225567E-2</v>
      </c>
    </row>
    <row r="63" spans="1:25" ht="16" thickBot="1" x14ac:dyDescent="0.25">
      <c r="A63" s="234" t="s">
        <v>317</v>
      </c>
      <c r="B63" s="182">
        <v>342546</v>
      </c>
      <c r="C63" s="182"/>
      <c r="D63" s="182">
        <v>564701</v>
      </c>
      <c r="E63" s="210">
        <v>611700</v>
      </c>
      <c r="Q63" s="128" t="s">
        <v>327</v>
      </c>
      <c r="R63" s="128" t="s">
        <v>316</v>
      </c>
      <c r="S63" s="204" t="s">
        <v>329</v>
      </c>
      <c r="T63" s="206" t="s">
        <v>332</v>
      </c>
      <c r="U63" s="204" t="s">
        <v>333</v>
      </c>
      <c r="W63" s="3">
        <v>1882</v>
      </c>
      <c r="X63" s="280">
        <f>+S66</f>
        <v>8.4836312807881772E-2</v>
      </c>
    </row>
    <row r="64" spans="1:25" ht="16" thickBot="1" x14ac:dyDescent="0.25">
      <c r="A64" s="234" t="s">
        <v>318</v>
      </c>
      <c r="B64" s="184">
        <v>235046</v>
      </c>
      <c r="C64" s="184">
        <v>294228</v>
      </c>
      <c r="D64" s="184"/>
      <c r="E64" s="184">
        <v>415875</v>
      </c>
      <c r="Q64" s="208" t="s">
        <v>219</v>
      </c>
      <c r="R64" s="285"/>
      <c r="S64" s="212">
        <f>R64/$R$58</f>
        <v>0</v>
      </c>
      <c r="T64" s="214">
        <v>365974</v>
      </c>
      <c r="U64" s="215">
        <f t="shared" ref="U64:U72" si="19">R64/T64</f>
        <v>0</v>
      </c>
    </row>
    <row r="65" spans="1:21" ht="16" thickBot="1" x14ac:dyDescent="0.25">
      <c r="A65" s="359" t="s">
        <v>319</v>
      </c>
      <c r="B65" s="431">
        <v>105376</v>
      </c>
      <c r="C65" s="431"/>
      <c r="D65" s="431">
        <v>154202</v>
      </c>
      <c r="E65" s="431">
        <v>232814</v>
      </c>
      <c r="Q65" s="649" t="s">
        <v>382</v>
      </c>
      <c r="R65" s="650"/>
      <c r="S65" s="651">
        <f t="shared" ref="S65:S73" si="20">R65/$R$58</f>
        <v>0</v>
      </c>
      <c r="T65" s="652">
        <v>241704</v>
      </c>
      <c r="U65" s="653">
        <f t="shared" si="19"/>
        <v>0</v>
      </c>
    </row>
    <row r="66" spans="1:21" ht="16" thickBot="1" x14ac:dyDescent="0.25">
      <c r="A66" s="234" t="s">
        <v>320</v>
      </c>
      <c r="B66" s="184">
        <v>251173</v>
      </c>
      <c r="C66" s="184">
        <v>312115</v>
      </c>
      <c r="D66" s="184"/>
      <c r="E66" s="184">
        <v>404072</v>
      </c>
      <c r="Q66" s="444" t="s">
        <v>319</v>
      </c>
      <c r="R66" s="592">
        <v>344435.43</v>
      </c>
      <c r="S66" s="460">
        <f t="shared" si="20"/>
        <v>8.4836312807881772E-2</v>
      </c>
      <c r="T66" s="448">
        <v>498541</v>
      </c>
      <c r="U66" s="449">
        <f t="shared" si="19"/>
        <v>0.69088686788047526</v>
      </c>
    </row>
    <row r="67" spans="1:21" ht="16" thickBot="1" x14ac:dyDescent="0.25">
      <c r="A67" s="234" t="s">
        <v>321</v>
      </c>
      <c r="B67" s="184">
        <v>296168</v>
      </c>
      <c r="C67" s="184"/>
      <c r="D67" s="184">
        <v>419165</v>
      </c>
      <c r="E67" s="184">
        <v>557730</v>
      </c>
      <c r="Q67" s="217" t="s">
        <v>383</v>
      </c>
      <c r="R67" s="286"/>
      <c r="S67" s="212">
        <f t="shared" si="20"/>
        <v>0</v>
      </c>
      <c r="T67" s="214">
        <v>435078</v>
      </c>
      <c r="U67" s="215">
        <f t="shared" si="19"/>
        <v>0</v>
      </c>
    </row>
    <row r="68" spans="1:21" ht="16" thickBot="1" x14ac:dyDescent="0.25">
      <c r="A68" s="234" t="s">
        <v>322</v>
      </c>
      <c r="B68" s="184">
        <v>68142</v>
      </c>
      <c r="C68" s="184">
        <v>99486</v>
      </c>
      <c r="D68" s="184"/>
      <c r="E68" s="184">
        <v>146520</v>
      </c>
      <c r="Q68" s="217" t="s">
        <v>384</v>
      </c>
      <c r="R68" s="286"/>
      <c r="S68" s="212">
        <f t="shared" si="20"/>
        <v>0</v>
      </c>
      <c r="T68" s="214">
        <v>413658</v>
      </c>
      <c r="U68" s="215">
        <f t="shared" si="19"/>
        <v>0</v>
      </c>
    </row>
    <row r="69" spans="1:21" ht="16" thickBot="1" x14ac:dyDescent="0.25">
      <c r="A69" s="234" t="s">
        <v>323</v>
      </c>
      <c r="B69" s="184">
        <v>343955</v>
      </c>
      <c r="C69" s="184"/>
      <c r="D69" s="184">
        <v>321523</v>
      </c>
      <c r="E69" s="184">
        <v>250000</v>
      </c>
      <c r="Q69" s="217" t="s">
        <v>385</v>
      </c>
      <c r="R69" s="286"/>
      <c r="S69" s="212">
        <f t="shared" si="20"/>
        <v>0</v>
      </c>
      <c r="T69" s="214">
        <v>82255</v>
      </c>
      <c r="U69" s="215">
        <f t="shared" si="19"/>
        <v>0</v>
      </c>
    </row>
    <row r="70" spans="1:21" ht="16" thickBot="1" x14ac:dyDescent="0.25">
      <c r="A70" s="234" t="s">
        <v>324</v>
      </c>
      <c r="B70" s="184">
        <v>220041</v>
      </c>
      <c r="C70" s="184"/>
      <c r="D70" s="184">
        <v>271451</v>
      </c>
      <c r="E70" s="184">
        <v>534389</v>
      </c>
      <c r="Q70" s="217" t="s">
        <v>386</v>
      </c>
      <c r="R70" s="286"/>
      <c r="S70" s="212">
        <f t="shared" si="20"/>
        <v>0</v>
      </c>
      <c r="T70" s="214">
        <v>224032</v>
      </c>
      <c r="U70" s="215">
        <f t="shared" si="19"/>
        <v>0</v>
      </c>
    </row>
    <row r="71" spans="1:21" ht="16" thickBot="1" x14ac:dyDescent="0.25">
      <c r="A71" s="235" t="s">
        <v>325</v>
      </c>
      <c r="B71" s="294">
        <v>117995</v>
      </c>
      <c r="C71" s="189">
        <v>123561</v>
      </c>
      <c r="D71" s="189"/>
      <c r="E71" s="189">
        <v>249397</v>
      </c>
      <c r="Q71" s="217" t="s">
        <v>379</v>
      </c>
      <c r="R71" s="286"/>
      <c r="S71" s="212">
        <f t="shared" si="20"/>
        <v>0</v>
      </c>
      <c r="T71" s="214">
        <v>433178</v>
      </c>
      <c r="U71" s="215">
        <f t="shared" si="19"/>
        <v>0</v>
      </c>
    </row>
    <row r="72" spans="1:21" ht="16" thickBot="1" x14ac:dyDescent="0.25">
      <c r="A72" s="234" t="s">
        <v>326</v>
      </c>
      <c r="B72" s="295">
        <f>SUM(B63:B71)</f>
        <v>1980442</v>
      </c>
      <c r="C72" s="295"/>
      <c r="D72" s="295"/>
      <c r="E72" s="295">
        <f>SUM(E63:E71)</f>
        <v>3402497</v>
      </c>
      <c r="Q72" s="221" t="s">
        <v>387</v>
      </c>
      <c r="R72" s="290"/>
      <c r="S72" s="212">
        <f t="shared" si="20"/>
        <v>0</v>
      </c>
      <c r="T72" s="225">
        <v>230891</v>
      </c>
      <c r="U72" s="226">
        <f t="shared" si="19"/>
        <v>0</v>
      </c>
    </row>
    <row r="73" spans="1:21" ht="16" thickBot="1" x14ac:dyDescent="0.25">
      <c r="Q73" s="131" t="s">
        <v>49</v>
      </c>
      <c r="R73" s="292">
        <f>SUM(R64:R72)</f>
        <v>344435.43</v>
      </c>
      <c r="S73" s="212">
        <f t="shared" si="20"/>
        <v>8.4836312807881772E-2</v>
      </c>
      <c r="T73" s="231">
        <f>SUM(T64:T72)</f>
        <v>2925311</v>
      </c>
      <c r="U73" s="232">
        <f>SUM(U64:U72)</f>
        <v>0.69088686788047526</v>
      </c>
    </row>
    <row r="74" spans="1:21" ht="16" thickBot="1" x14ac:dyDescent="0.25">
      <c r="Q74" s="716" t="s">
        <v>352</v>
      </c>
      <c r="R74" s="717"/>
      <c r="S74" s="717"/>
      <c r="T74" s="717"/>
      <c r="U74" s="718"/>
    </row>
    <row r="75" spans="1:21" x14ac:dyDescent="0.2">
      <c r="Q75" s="725"/>
      <c r="R75" s="725"/>
      <c r="S75" s="725"/>
      <c r="T75" s="725"/>
      <c r="U75" s="725"/>
    </row>
    <row r="76" spans="1:21" x14ac:dyDescent="0.2">
      <c r="Q76" s="7"/>
      <c r="R76" s="7"/>
      <c r="S76" s="7"/>
      <c r="T76" s="7"/>
      <c r="U76" s="7"/>
    </row>
    <row r="80" spans="1:21" ht="16" thickBot="1" x14ac:dyDescent="0.25"/>
    <row r="81" spans="1:11" ht="16" thickBot="1" x14ac:dyDescent="0.25">
      <c r="A81" s="710" t="s">
        <v>388</v>
      </c>
      <c r="B81" s="711"/>
      <c r="C81" s="711"/>
      <c r="D81" s="711"/>
      <c r="E81" s="711"/>
      <c r="F81" s="711"/>
      <c r="G81" s="711"/>
      <c r="H81" s="711"/>
      <c r="I81" s="711"/>
      <c r="J81" s="711"/>
      <c r="K81" s="712"/>
    </row>
    <row r="82" spans="1:11" x14ac:dyDescent="0.2">
      <c r="A82" s="677" t="s">
        <v>389</v>
      </c>
      <c r="B82" s="678"/>
      <c r="C82" s="678"/>
      <c r="D82" s="678"/>
      <c r="E82" s="678"/>
      <c r="F82" s="678"/>
      <c r="G82" s="678"/>
      <c r="H82" s="678"/>
      <c r="I82" s="678"/>
      <c r="J82" s="678"/>
      <c r="K82" s="679"/>
    </row>
    <row r="83" spans="1:11" ht="16" thickBot="1" x14ac:dyDescent="0.25">
      <c r="A83" s="722" t="s">
        <v>390</v>
      </c>
      <c r="B83" s="723"/>
      <c r="C83" s="723"/>
      <c r="D83" s="723"/>
      <c r="E83" s="723"/>
      <c r="F83" s="723"/>
      <c r="G83" s="723"/>
      <c r="H83" s="723"/>
      <c r="I83" s="723"/>
      <c r="J83" s="723"/>
      <c r="K83" s="724"/>
    </row>
    <row r="84" spans="1:11" ht="16" thickBot="1" x14ac:dyDescent="0.25">
      <c r="A84" s="128" t="s">
        <v>316</v>
      </c>
      <c r="B84" s="128" t="s">
        <v>317</v>
      </c>
      <c r="C84" s="128" t="s">
        <v>318</v>
      </c>
      <c r="D84" s="128" t="s">
        <v>541</v>
      </c>
      <c r="E84" s="128" t="s">
        <v>320</v>
      </c>
      <c r="F84" s="128" t="s">
        <v>321</v>
      </c>
      <c r="G84" s="128" t="s">
        <v>322</v>
      </c>
      <c r="H84" s="128" t="s">
        <v>323</v>
      </c>
      <c r="I84" s="128" t="s">
        <v>324</v>
      </c>
      <c r="J84" s="128" t="s">
        <v>325</v>
      </c>
      <c r="K84" s="128" t="s">
        <v>326</v>
      </c>
    </row>
    <row r="85" spans="1:11" ht="16" thickBot="1" x14ac:dyDescent="0.25">
      <c r="A85" s="297" t="s">
        <v>16</v>
      </c>
      <c r="B85" s="297">
        <v>1873</v>
      </c>
      <c r="C85" s="297">
        <v>1873</v>
      </c>
      <c r="D85" s="297">
        <v>1874</v>
      </c>
      <c r="E85" s="297">
        <v>1873</v>
      </c>
      <c r="F85" s="297">
        <v>1874</v>
      </c>
      <c r="G85" s="297">
        <v>1873</v>
      </c>
      <c r="H85" s="297">
        <v>1874</v>
      </c>
      <c r="I85" s="297">
        <v>1873</v>
      </c>
      <c r="J85" s="297">
        <v>1873</v>
      </c>
      <c r="K85" s="297"/>
    </row>
    <row r="86" spans="1:11" x14ac:dyDescent="0.2">
      <c r="A86" s="208" t="s">
        <v>392</v>
      </c>
      <c r="B86" s="140"/>
      <c r="C86" s="140">
        <v>34000</v>
      </c>
      <c r="D86" s="140">
        <v>49000</v>
      </c>
      <c r="E86" s="140"/>
      <c r="F86" s="140">
        <v>80000</v>
      </c>
      <c r="G86" s="140"/>
      <c r="H86" s="140">
        <v>114000</v>
      </c>
      <c r="I86" s="140">
        <v>35207</v>
      </c>
      <c r="J86" s="140">
        <v>44000</v>
      </c>
      <c r="K86" s="140">
        <v>356207</v>
      </c>
    </row>
    <row r="87" spans="1:11" x14ac:dyDescent="0.2">
      <c r="A87" s="217" t="s">
        <v>393</v>
      </c>
      <c r="B87" s="143">
        <v>175433.52</v>
      </c>
      <c r="C87" s="143">
        <v>14600</v>
      </c>
      <c r="D87" s="143">
        <v>29000</v>
      </c>
      <c r="E87" s="143">
        <v>17000</v>
      </c>
      <c r="F87" s="143">
        <v>626</v>
      </c>
      <c r="G87" s="143">
        <v>10700</v>
      </c>
      <c r="H87" s="143"/>
      <c r="I87" s="143">
        <v>126178</v>
      </c>
      <c r="J87" s="143">
        <v>20000</v>
      </c>
      <c r="K87" s="143">
        <v>393537.52</v>
      </c>
    </row>
    <row r="88" spans="1:11" x14ac:dyDescent="0.2">
      <c r="A88" s="217" t="s">
        <v>394</v>
      </c>
      <c r="B88" s="143">
        <v>89320.93</v>
      </c>
      <c r="C88" s="143">
        <v>10500</v>
      </c>
      <c r="D88" s="143"/>
      <c r="E88" s="143">
        <v>66000</v>
      </c>
      <c r="F88" s="143">
        <v>75000</v>
      </c>
      <c r="G88" s="143">
        <v>7400</v>
      </c>
      <c r="H88" s="143"/>
      <c r="I88" s="143"/>
      <c r="J88" s="143"/>
      <c r="K88" s="143">
        <v>248220.93</v>
      </c>
    </row>
    <row r="89" spans="1:11" x14ac:dyDescent="0.2">
      <c r="A89" s="217" t="s">
        <v>395</v>
      </c>
      <c r="B89" s="143">
        <v>56071.4</v>
      </c>
      <c r="C89" s="143">
        <v>85000</v>
      </c>
      <c r="D89" s="143">
        <v>10000</v>
      </c>
      <c r="E89" s="143">
        <v>20000</v>
      </c>
      <c r="F89" s="143">
        <v>60000</v>
      </c>
      <c r="G89" s="143">
        <v>20679</v>
      </c>
      <c r="H89" s="143">
        <v>75000</v>
      </c>
      <c r="I89" s="143">
        <v>54637</v>
      </c>
      <c r="J89" s="143">
        <v>44000</v>
      </c>
      <c r="K89" s="143">
        <v>425387.4</v>
      </c>
    </row>
    <row r="90" spans="1:11" x14ac:dyDescent="0.2">
      <c r="A90" s="217" t="s">
        <v>396</v>
      </c>
      <c r="B90" s="143"/>
      <c r="C90" s="143"/>
      <c r="D90" s="143"/>
      <c r="E90" s="143"/>
      <c r="F90" s="143"/>
      <c r="G90" s="143"/>
      <c r="H90" s="143">
        <v>40000</v>
      </c>
      <c r="I90" s="143"/>
      <c r="J90" s="143"/>
      <c r="K90" s="143">
        <v>40000</v>
      </c>
    </row>
    <row r="91" spans="1:11" x14ac:dyDescent="0.2">
      <c r="A91" s="217" t="s">
        <v>397</v>
      </c>
      <c r="B91" s="143">
        <v>7110.23</v>
      </c>
      <c r="C91" s="143">
        <v>6000</v>
      </c>
      <c r="D91" s="143">
        <v>2000</v>
      </c>
      <c r="E91" s="143">
        <v>4000</v>
      </c>
      <c r="F91" s="143">
        <v>12000</v>
      </c>
      <c r="G91" s="143">
        <v>998</v>
      </c>
      <c r="H91" s="143">
        <v>7000</v>
      </c>
      <c r="I91" s="143"/>
      <c r="J91" s="143">
        <v>6000</v>
      </c>
      <c r="K91" s="143">
        <v>45108.22</v>
      </c>
    </row>
    <row r="92" spans="1:11" x14ac:dyDescent="0.2">
      <c r="A92" s="217" t="s">
        <v>167</v>
      </c>
      <c r="B92" s="143">
        <v>1232715</v>
      </c>
      <c r="C92" s="143">
        <v>11000</v>
      </c>
      <c r="D92" s="143">
        <v>12000</v>
      </c>
      <c r="E92" s="143">
        <v>20000</v>
      </c>
      <c r="F92" s="143">
        <v>24000</v>
      </c>
      <c r="G92" s="143">
        <v>2139</v>
      </c>
      <c r="H92" s="143">
        <v>12000</v>
      </c>
      <c r="I92" s="143"/>
      <c r="J92" s="143">
        <v>14000</v>
      </c>
      <c r="K92" s="143">
        <v>107466.15</v>
      </c>
    </row>
    <row r="93" spans="1:11" x14ac:dyDescent="0.2">
      <c r="A93" s="217" t="s">
        <v>398</v>
      </c>
      <c r="B93" s="143"/>
      <c r="C93" s="143"/>
      <c r="D93" s="143"/>
      <c r="E93" s="143"/>
      <c r="F93" s="143"/>
      <c r="G93" s="143">
        <v>25000</v>
      </c>
      <c r="H93" s="143">
        <v>25000</v>
      </c>
      <c r="I93" s="143"/>
      <c r="J93" s="143"/>
      <c r="K93" s="143">
        <v>50000</v>
      </c>
    </row>
    <row r="94" spans="1:11" x14ac:dyDescent="0.2">
      <c r="A94" s="217" t="s">
        <v>399</v>
      </c>
      <c r="B94" s="143">
        <v>5509.37</v>
      </c>
      <c r="C94" s="143">
        <v>1600</v>
      </c>
      <c r="D94" s="143"/>
      <c r="E94" s="143"/>
      <c r="F94" s="143">
        <v>6000</v>
      </c>
      <c r="G94" s="143"/>
      <c r="H94" s="143"/>
      <c r="I94" s="143"/>
      <c r="J94" s="143">
        <v>7000</v>
      </c>
      <c r="K94" s="143">
        <f>SUM(B94:J94)</f>
        <v>20109.37</v>
      </c>
    </row>
    <row r="95" spans="1:11" x14ac:dyDescent="0.2">
      <c r="A95" s="217" t="s">
        <v>400</v>
      </c>
      <c r="B95" s="143">
        <v>1919.15</v>
      </c>
      <c r="C95" s="143">
        <v>1000</v>
      </c>
      <c r="D95" s="143"/>
      <c r="E95" s="143">
        <v>300</v>
      </c>
      <c r="F95" s="143"/>
      <c r="G95" s="143"/>
      <c r="H95" s="143"/>
      <c r="I95" s="143"/>
      <c r="J95" s="143">
        <v>800</v>
      </c>
      <c r="K95" s="143">
        <v>4019.15</v>
      </c>
    </row>
    <row r="96" spans="1:11" x14ac:dyDescent="0.2">
      <c r="A96" s="217" t="s">
        <v>105</v>
      </c>
      <c r="B96" s="143"/>
      <c r="C96" s="143">
        <v>14000</v>
      </c>
      <c r="D96" s="143">
        <v>20000</v>
      </c>
      <c r="E96" s="143">
        <v>2600</v>
      </c>
      <c r="F96" s="143">
        <v>20000</v>
      </c>
      <c r="G96" s="143">
        <v>7606</v>
      </c>
      <c r="H96" s="143"/>
      <c r="I96" s="143"/>
      <c r="J96" s="143"/>
      <c r="K96" s="143">
        <v>64206</v>
      </c>
    </row>
    <row r="97" spans="1:11" x14ac:dyDescent="0.2">
      <c r="A97" s="217" t="s">
        <v>401</v>
      </c>
      <c r="B97" s="143"/>
      <c r="C97" s="143"/>
      <c r="D97" s="143"/>
      <c r="E97" s="143">
        <v>8000</v>
      </c>
      <c r="F97" s="143">
        <v>160000</v>
      </c>
      <c r="G97" s="143"/>
      <c r="H97" s="143"/>
      <c r="I97" s="143"/>
      <c r="J97" s="143">
        <v>8000</v>
      </c>
      <c r="K97" s="143">
        <v>176000</v>
      </c>
    </row>
    <row r="98" spans="1:11" x14ac:dyDescent="0.2">
      <c r="A98" s="217" t="s">
        <v>402</v>
      </c>
      <c r="B98" s="143">
        <v>16000</v>
      </c>
      <c r="C98" s="143"/>
      <c r="D98" s="143"/>
      <c r="E98" s="143"/>
      <c r="F98" s="143"/>
      <c r="G98" s="143"/>
      <c r="H98" s="143"/>
      <c r="I98" s="143"/>
      <c r="J98" s="143"/>
      <c r="K98" s="143">
        <v>16000</v>
      </c>
    </row>
    <row r="99" spans="1:11" x14ac:dyDescent="0.2">
      <c r="A99" s="221" t="s">
        <v>403</v>
      </c>
      <c r="B99" s="244">
        <v>5942.92</v>
      </c>
      <c r="C99" s="244">
        <v>100</v>
      </c>
      <c r="D99" s="244"/>
      <c r="E99" s="244"/>
      <c r="F99" s="244"/>
      <c r="G99" s="244"/>
      <c r="H99" s="244"/>
      <c r="I99" s="244"/>
      <c r="J99" s="244">
        <v>1200</v>
      </c>
      <c r="K99" s="244">
        <v>7212.92</v>
      </c>
    </row>
    <row r="100" spans="1:11" x14ac:dyDescent="0.2">
      <c r="A100" s="221" t="s">
        <v>404</v>
      </c>
      <c r="B100" s="244"/>
      <c r="C100" s="244"/>
      <c r="D100" s="244"/>
      <c r="E100" s="244">
        <v>500</v>
      </c>
      <c r="F100" s="244"/>
      <c r="G100" s="244"/>
      <c r="H100" s="244"/>
      <c r="I100" s="244">
        <v>7936</v>
      </c>
      <c r="J100" s="244"/>
      <c r="K100" s="244">
        <v>8436</v>
      </c>
    </row>
    <row r="101" spans="1:11" ht="16" thickBot="1" x14ac:dyDescent="0.25">
      <c r="A101" s="221" t="s">
        <v>405</v>
      </c>
      <c r="B101" s="244">
        <v>26929</v>
      </c>
      <c r="C101" s="244">
        <v>24000</v>
      </c>
      <c r="D101" s="244">
        <v>100</v>
      </c>
      <c r="E101" s="244">
        <v>20000</v>
      </c>
      <c r="F101" s="244">
        <v>3000</v>
      </c>
      <c r="G101" s="244">
        <v>4279</v>
      </c>
      <c r="H101" s="244">
        <v>45000</v>
      </c>
      <c r="I101" s="244">
        <v>11999</v>
      </c>
      <c r="J101" s="244">
        <v>6000</v>
      </c>
      <c r="K101" s="244">
        <v>141307</v>
      </c>
    </row>
    <row r="102" spans="1:11" ht="16" thickBot="1" x14ac:dyDescent="0.25">
      <c r="A102" s="128" t="s">
        <v>326</v>
      </c>
      <c r="B102" s="248">
        <v>396563.68</v>
      </c>
      <c r="C102" s="248">
        <v>201800</v>
      </c>
      <c r="D102" s="248">
        <v>122100</v>
      </c>
      <c r="E102" s="248">
        <v>158400</v>
      </c>
      <c r="F102" s="248">
        <v>440626</v>
      </c>
      <c r="G102" s="248">
        <v>78801</v>
      </c>
      <c r="H102" s="248">
        <v>318000</v>
      </c>
      <c r="I102" s="248">
        <v>235957</v>
      </c>
      <c r="J102" s="248">
        <v>151000</v>
      </c>
      <c r="K102" s="248">
        <v>2103247.6800000002</v>
      </c>
    </row>
    <row r="105" spans="1:11" x14ac:dyDescent="0.2">
      <c r="A105" s="298"/>
      <c r="B105" s="298"/>
      <c r="C105" s="298"/>
      <c r="D105" s="298"/>
      <c r="E105" s="298"/>
      <c r="F105" s="298"/>
    </row>
    <row r="106" spans="1:11" x14ac:dyDescent="0.2">
      <c r="A106" s="298"/>
      <c r="B106" s="298"/>
      <c r="C106" s="298"/>
      <c r="D106" s="298"/>
      <c r="E106" s="298"/>
      <c r="F106" s="298"/>
    </row>
    <row r="107" spans="1:11" x14ac:dyDescent="0.2">
      <c r="A107" s="298"/>
      <c r="B107" s="298"/>
      <c r="C107" s="298"/>
      <c r="D107" s="298"/>
      <c r="E107" s="298"/>
      <c r="F107" s="298"/>
    </row>
    <row r="108" spans="1:11" ht="16" thickBot="1" x14ac:dyDescent="0.25">
      <c r="A108" s="298"/>
      <c r="B108" s="298"/>
      <c r="C108" s="298"/>
      <c r="D108" s="298"/>
      <c r="E108" s="298"/>
      <c r="F108" s="298"/>
    </row>
    <row r="109" spans="1:11" ht="16" thickBot="1" x14ac:dyDescent="0.25">
      <c r="A109" s="128" t="s">
        <v>316</v>
      </c>
      <c r="B109" s="128" t="s">
        <v>317</v>
      </c>
      <c r="C109" s="128" t="s">
        <v>318</v>
      </c>
      <c r="D109" s="128" t="s">
        <v>391</v>
      </c>
      <c r="E109" s="128" t="s">
        <v>320</v>
      </c>
      <c r="F109" s="128" t="s">
        <v>321</v>
      </c>
      <c r="G109" s="128" t="s">
        <v>322</v>
      </c>
      <c r="H109" s="128" t="s">
        <v>323</v>
      </c>
      <c r="I109" s="128" t="s">
        <v>324</v>
      </c>
      <c r="J109" s="128" t="s">
        <v>325</v>
      </c>
      <c r="K109" s="128" t="s">
        <v>326</v>
      </c>
    </row>
    <row r="110" spans="1:11" ht="16" thickBot="1" x14ac:dyDescent="0.25">
      <c r="A110" s="297" t="s">
        <v>16</v>
      </c>
      <c r="B110" s="299">
        <v>1874</v>
      </c>
      <c r="C110" s="131">
        <v>1873</v>
      </c>
      <c r="D110" s="300">
        <v>1874</v>
      </c>
      <c r="E110" s="299">
        <v>1873</v>
      </c>
      <c r="F110" s="299">
        <v>1874</v>
      </c>
      <c r="G110" s="299">
        <v>1874</v>
      </c>
      <c r="H110" s="299">
        <v>1874</v>
      </c>
      <c r="I110" s="299">
        <v>1874</v>
      </c>
      <c r="J110" s="299">
        <v>1873</v>
      </c>
      <c r="K110" s="299"/>
    </row>
    <row r="111" spans="1:11" x14ac:dyDescent="0.2">
      <c r="A111" s="301" t="s">
        <v>406</v>
      </c>
      <c r="B111" s="302">
        <v>43801.599999999999</v>
      </c>
      <c r="C111" s="303">
        <v>35469</v>
      </c>
      <c r="D111" s="302">
        <v>43478</v>
      </c>
      <c r="E111" s="302">
        <v>60350</v>
      </c>
      <c r="F111" s="302">
        <v>31235</v>
      </c>
      <c r="G111" s="302">
        <v>32928</v>
      </c>
      <c r="H111" s="302">
        <v>66741.600000000006</v>
      </c>
      <c r="I111" s="302">
        <v>31527.4</v>
      </c>
      <c r="J111" s="302">
        <v>17649.599999999999</v>
      </c>
      <c r="K111" s="302">
        <v>363108.2</v>
      </c>
    </row>
    <row r="112" spans="1:11" x14ac:dyDescent="0.2">
      <c r="A112" s="304" t="s">
        <v>407</v>
      </c>
      <c r="B112" s="303">
        <v>94596</v>
      </c>
      <c r="C112" s="303">
        <v>33524</v>
      </c>
      <c r="D112" s="303">
        <v>40958</v>
      </c>
      <c r="E112" s="303">
        <v>68738</v>
      </c>
      <c r="F112" s="303">
        <v>52340</v>
      </c>
      <c r="G112" s="303">
        <v>19750.900000000001</v>
      </c>
      <c r="H112" s="303">
        <v>41464</v>
      </c>
      <c r="I112" s="303">
        <v>71440</v>
      </c>
      <c r="J112" s="303">
        <v>45111.199999999997</v>
      </c>
      <c r="K112" s="303">
        <v>467922.1</v>
      </c>
    </row>
    <row r="113" spans="1:11" x14ac:dyDescent="0.2">
      <c r="A113" s="304" t="s">
        <v>408</v>
      </c>
      <c r="B113" s="303">
        <v>30744</v>
      </c>
      <c r="C113" s="303">
        <v>82482</v>
      </c>
      <c r="D113" s="303">
        <v>12002.6</v>
      </c>
      <c r="E113" s="303">
        <v>22390</v>
      </c>
      <c r="F113" s="303">
        <v>61696.49</v>
      </c>
      <c r="G113" s="303">
        <v>20286.599999999999</v>
      </c>
      <c r="H113" s="303">
        <v>7760</v>
      </c>
      <c r="I113" s="303">
        <v>81650</v>
      </c>
      <c r="J113" s="184"/>
      <c r="K113" s="184">
        <v>319011.69</v>
      </c>
    </row>
    <row r="114" spans="1:11" x14ac:dyDescent="0.2">
      <c r="A114" s="304" t="s">
        <v>409</v>
      </c>
      <c r="B114" s="303">
        <v>293200</v>
      </c>
      <c r="C114" s="303">
        <v>26270</v>
      </c>
      <c r="D114" s="303">
        <v>23500</v>
      </c>
      <c r="E114" s="303">
        <v>39316</v>
      </c>
      <c r="F114" s="303">
        <v>162500</v>
      </c>
      <c r="G114" s="303">
        <v>5040</v>
      </c>
      <c r="H114" s="303">
        <v>33400</v>
      </c>
      <c r="I114" s="303">
        <v>24450</v>
      </c>
      <c r="J114" s="303">
        <v>500</v>
      </c>
      <c r="K114" s="303">
        <v>608176</v>
      </c>
    </row>
    <row r="115" spans="1:11" x14ac:dyDescent="0.2">
      <c r="A115" s="304" t="s">
        <v>410</v>
      </c>
      <c r="B115" s="303">
        <v>8190</v>
      </c>
      <c r="C115" s="303">
        <v>15116</v>
      </c>
      <c r="D115" s="303">
        <v>3100</v>
      </c>
      <c r="E115" s="303">
        <v>7599</v>
      </c>
      <c r="F115" s="303">
        <v>32500</v>
      </c>
      <c r="G115" s="303">
        <v>1505</v>
      </c>
      <c r="H115" s="303">
        <v>5200</v>
      </c>
      <c r="I115" s="303">
        <v>16632</v>
      </c>
      <c r="J115" s="303">
        <v>1316</v>
      </c>
      <c r="K115" s="303">
        <v>91158</v>
      </c>
    </row>
    <row r="116" spans="1:11" x14ac:dyDescent="0.2">
      <c r="A116" s="305" t="s">
        <v>411</v>
      </c>
      <c r="B116" s="303">
        <v>8260</v>
      </c>
      <c r="C116" s="303">
        <v>5000</v>
      </c>
      <c r="D116" s="303">
        <v>2884</v>
      </c>
      <c r="E116" s="303">
        <v>3949.5</v>
      </c>
      <c r="F116" s="303">
        <v>6000</v>
      </c>
      <c r="G116" s="303">
        <v>3500</v>
      </c>
      <c r="H116" s="303">
        <v>1800</v>
      </c>
      <c r="I116" s="303">
        <v>5860</v>
      </c>
      <c r="J116" s="303">
        <v>3000</v>
      </c>
      <c r="K116" s="303">
        <v>40253.5</v>
      </c>
    </row>
    <row r="117" spans="1:11" x14ac:dyDescent="0.2">
      <c r="A117" s="304" t="s">
        <v>412</v>
      </c>
      <c r="B117" s="303"/>
      <c r="C117" s="303">
        <v>17736.36</v>
      </c>
      <c r="D117" s="303">
        <v>1480</v>
      </c>
      <c r="E117" s="303">
        <v>18069.93</v>
      </c>
      <c r="F117" s="303">
        <v>15437.93</v>
      </c>
      <c r="G117" s="303">
        <v>4048</v>
      </c>
      <c r="H117" s="303">
        <v>29940.35</v>
      </c>
      <c r="I117" s="303">
        <v>2648</v>
      </c>
      <c r="J117" s="303">
        <v>8339.15</v>
      </c>
      <c r="K117" s="303">
        <v>97699.72</v>
      </c>
    </row>
    <row r="118" spans="1:11" x14ac:dyDescent="0.2">
      <c r="A118" s="304" t="s">
        <v>413</v>
      </c>
      <c r="B118" s="303">
        <v>19756</v>
      </c>
      <c r="C118" s="303">
        <v>22900</v>
      </c>
      <c r="D118" s="303">
        <v>16400</v>
      </c>
      <c r="E118" s="303">
        <v>69101</v>
      </c>
      <c r="F118" s="303">
        <v>36000</v>
      </c>
      <c r="G118" s="303">
        <v>1752</v>
      </c>
      <c r="H118" s="303">
        <v>110010</v>
      </c>
      <c r="I118" s="303">
        <v>28012.2</v>
      </c>
      <c r="J118" s="303">
        <v>16600</v>
      </c>
      <c r="K118" s="303">
        <v>320531.20000000001</v>
      </c>
    </row>
    <row r="119" spans="1:11" x14ac:dyDescent="0.2">
      <c r="A119" s="304" t="s">
        <v>414</v>
      </c>
      <c r="B119" s="303">
        <v>66154</v>
      </c>
      <c r="C119" s="303">
        <v>55731</v>
      </c>
      <c r="D119" s="303">
        <v>10400</v>
      </c>
      <c r="E119" s="303">
        <v>22602</v>
      </c>
      <c r="F119" s="303">
        <v>21456</v>
      </c>
      <c r="G119" s="303">
        <v>10676.15</v>
      </c>
      <c r="H119" s="303">
        <v>25208</v>
      </c>
      <c r="I119" s="303">
        <v>9282</v>
      </c>
      <c r="J119" s="303">
        <v>13546</v>
      </c>
      <c r="K119" s="303">
        <v>235005.15</v>
      </c>
    </row>
    <row r="120" spans="1:11" ht="16" thickBot="1" x14ac:dyDescent="0.25">
      <c r="A120" s="304" t="s">
        <v>415</v>
      </c>
      <c r="B120" s="306"/>
      <c r="C120" s="306"/>
      <c r="D120" s="306"/>
      <c r="E120" s="306"/>
      <c r="F120" s="306"/>
      <c r="G120" s="222"/>
      <c r="H120" s="222"/>
      <c r="I120" s="222"/>
      <c r="J120" s="306">
        <v>17500</v>
      </c>
      <c r="K120" s="306">
        <v>17500</v>
      </c>
    </row>
    <row r="121" spans="1:11" ht="16" thickBot="1" x14ac:dyDescent="0.25">
      <c r="A121" s="234" t="s">
        <v>326</v>
      </c>
      <c r="B121" s="307">
        <f t="shared" ref="B121:K121" si="21">SUM(B111:B120)</f>
        <v>564701.6</v>
      </c>
      <c r="C121" s="307">
        <f t="shared" si="21"/>
        <v>294228.36</v>
      </c>
      <c r="D121" s="307">
        <f t="shared" si="21"/>
        <v>154202.6</v>
      </c>
      <c r="E121" s="307">
        <f t="shared" si="21"/>
        <v>312115.43</v>
      </c>
      <c r="F121" s="307">
        <f t="shared" si="21"/>
        <v>419165.42</v>
      </c>
      <c r="G121" s="307">
        <f t="shared" si="21"/>
        <v>99486.65</v>
      </c>
      <c r="H121" s="307">
        <f t="shared" si="21"/>
        <v>321523.95</v>
      </c>
      <c r="I121" s="307">
        <f t="shared" si="21"/>
        <v>271501.59999999998</v>
      </c>
      <c r="J121" s="307">
        <f t="shared" si="21"/>
        <v>123561.94999999998</v>
      </c>
      <c r="K121" s="307">
        <f t="shared" si="21"/>
        <v>2560365.56</v>
      </c>
    </row>
  </sheetData>
  <mergeCells count="16">
    <mergeCell ref="A82:K82"/>
    <mergeCell ref="A83:K83"/>
    <mergeCell ref="Q59:U59"/>
    <mergeCell ref="Q75:U75"/>
    <mergeCell ref="Q62:U62"/>
    <mergeCell ref="Q74:U74"/>
    <mergeCell ref="Q43:Y43"/>
    <mergeCell ref="Q47:U47"/>
    <mergeCell ref="A24:K24"/>
    <mergeCell ref="Q28:Y28"/>
    <mergeCell ref="A81:K81"/>
    <mergeCell ref="A2:K2"/>
    <mergeCell ref="Q2:Y2"/>
    <mergeCell ref="Q14:Y14"/>
    <mergeCell ref="Q16:Y16"/>
    <mergeCell ref="Q31:Y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2"/>
  <sheetViews>
    <sheetView workbookViewId="0">
      <selection activeCell="F4" sqref="F4"/>
    </sheetView>
  </sheetViews>
  <sheetFormatPr baseColWidth="10" defaultRowHeight="15" x14ac:dyDescent="0.2"/>
  <cols>
    <col min="1" max="1" width="11.6640625" customWidth="1"/>
    <col min="2" max="2" width="14.33203125" customWidth="1"/>
    <col min="3" max="3" width="25" customWidth="1"/>
    <col min="4" max="4" width="11.5" customWidth="1"/>
    <col min="5" max="5" width="3.5" customWidth="1"/>
    <col min="6" max="6" width="11.5" customWidth="1"/>
    <col min="7" max="7" width="16.83203125" customWidth="1"/>
    <col min="8" max="8" width="11.5" customWidth="1"/>
  </cols>
  <sheetData>
    <row r="1" spans="1:11" ht="16" thickBot="1" x14ac:dyDescent="0.25">
      <c r="A1" t="s">
        <v>484</v>
      </c>
    </row>
    <row r="2" spans="1:11" x14ac:dyDescent="0.2">
      <c r="A2" s="730" t="s">
        <v>274</v>
      </c>
      <c r="B2" s="731"/>
      <c r="C2" s="119" t="s">
        <v>275</v>
      </c>
      <c r="D2" s="120" t="s">
        <v>276</v>
      </c>
      <c r="E2" s="82"/>
      <c r="F2" s="734" t="s">
        <v>278</v>
      </c>
      <c r="G2" s="735"/>
    </row>
    <row r="3" spans="1:11" x14ac:dyDescent="0.2">
      <c r="A3" s="732" t="s">
        <v>277</v>
      </c>
      <c r="B3" s="733"/>
      <c r="C3" s="121" t="s">
        <v>277</v>
      </c>
      <c r="D3" s="122" t="s">
        <v>277</v>
      </c>
      <c r="E3" s="123"/>
      <c r="F3" s="728" t="s">
        <v>277</v>
      </c>
      <c r="G3" s="729"/>
    </row>
    <row r="4" spans="1:11" x14ac:dyDescent="0.2">
      <c r="A4" s="732" t="s">
        <v>279</v>
      </c>
      <c r="B4" s="733"/>
      <c r="C4" s="121" t="s">
        <v>279</v>
      </c>
      <c r="D4" s="122" t="s">
        <v>279</v>
      </c>
      <c r="E4" s="123"/>
      <c r="F4" s="124"/>
      <c r="G4" s="125"/>
      <c r="I4" t="s">
        <v>483</v>
      </c>
    </row>
    <row r="5" spans="1:11" ht="16" thickBot="1" x14ac:dyDescent="0.25">
      <c r="A5" s="726" t="s">
        <v>280</v>
      </c>
      <c r="B5" s="727"/>
      <c r="C5" s="126" t="s">
        <v>280</v>
      </c>
      <c r="D5" s="127" t="s">
        <v>280</v>
      </c>
      <c r="E5" s="123"/>
      <c r="F5" s="728" t="s">
        <v>281</v>
      </c>
      <c r="G5" s="729"/>
      <c r="J5" t="s">
        <v>485</v>
      </c>
    </row>
    <row r="6" spans="1:11" ht="16" thickBot="1" x14ac:dyDescent="0.25">
      <c r="A6" s="128" t="s">
        <v>16</v>
      </c>
      <c r="B6" s="470" t="s">
        <v>244</v>
      </c>
      <c r="C6" s="128" t="s">
        <v>282</v>
      </c>
      <c r="D6" s="129" t="s">
        <v>283</v>
      </c>
      <c r="E6" s="123"/>
      <c r="F6" s="129" t="s">
        <v>284</v>
      </c>
      <c r="G6" s="130" t="s">
        <v>285</v>
      </c>
      <c r="I6" s="3" t="s">
        <v>231</v>
      </c>
      <c r="J6" s="3" t="s">
        <v>15</v>
      </c>
      <c r="K6" s="3" t="s">
        <v>0</v>
      </c>
    </row>
    <row r="7" spans="1:11" ht="16" thickBot="1" x14ac:dyDescent="0.25">
      <c r="A7" s="131">
        <v>1857</v>
      </c>
      <c r="B7" s="471">
        <v>73158</v>
      </c>
      <c r="C7" s="406">
        <v>72374.399999999994</v>
      </c>
      <c r="D7" s="133"/>
      <c r="E7" s="123"/>
      <c r="F7" s="132">
        <v>1857</v>
      </c>
      <c r="G7" s="134"/>
      <c r="I7" s="3">
        <v>1857</v>
      </c>
      <c r="J7" s="3">
        <v>73158</v>
      </c>
      <c r="K7" s="3">
        <v>72374.399999999994</v>
      </c>
    </row>
    <row r="8" spans="1:11" x14ac:dyDescent="0.2">
      <c r="A8" s="135">
        <v>1858</v>
      </c>
      <c r="B8" s="472">
        <v>74489.8</v>
      </c>
      <c r="C8" s="159">
        <v>72384</v>
      </c>
      <c r="D8" s="137"/>
      <c r="E8" s="123"/>
      <c r="F8" s="137">
        <v>1858</v>
      </c>
      <c r="G8" s="138"/>
      <c r="I8" s="3">
        <v>1858</v>
      </c>
      <c r="J8" s="3">
        <v>74485.8</v>
      </c>
      <c r="K8" s="3">
        <v>74635.72</v>
      </c>
    </row>
    <row r="9" spans="1:11" ht="16" thickBot="1" x14ac:dyDescent="0.25">
      <c r="A9" s="139">
        <v>1859</v>
      </c>
      <c r="B9" s="473">
        <v>59686.090000000004</v>
      </c>
      <c r="C9" s="160">
        <v>64277.119999999995</v>
      </c>
      <c r="D9" s="140"/>
      <c r="E9" s="141"/>
      <c r="F9" s="136">
        <v>1859</v>
      </c>
      <c r="G9" s="142"/>
      <c r="I9" s="3">
        <v>1859</v>
      </c>
      <c r="J9" s="3">
        <v>50671</v>
      </c>
      <c r="K9" s="3">
        <v>84315.72</v>
      </c>
    </row>
    <row r="10" spans="1:11" ht="16" thickBot="1" x14ac:dyDescent="0.25">
      <c r="A10" s="139">
        <v>1860</v>
      </c>
      <c r="B10" s="473">
        <v>72202.659999999989</v>
      </c>
      <c r="C10" s="190">
        <v>72857.41</v>
      </c>
      <c r="D10" s="143"/>
      <c r="E10" s="141"/>
      <c r="F10" s="136">
        <v>1860</v>
      </c>
      <c r="G10" s="142"/>
      <c r="I10" s="3">
        <v>1860</v>
      </c>
      <c r="J10" s="3">
        <v>72452</v>
      </c>
      <c r="K10" s="3">
        <v>136401.5</v>
      </c>
    </row>
    <row r="11" spans="1:11" hidden="1" x14ac:dyDescent="0.2">
      <c r="A11" s="139">
        <v>1861</v>
      </c>
      <c r="B11" s="473" t="s">
        <v>286</v>
      </c>
      <c r="C11" s="161" t="s">
        <v>286</v>
      </c>
      <c r="D11" s="143"/>
      <c r="E11" s="141"/>
      <c r="F11" s="136">
        <v>1861</v>
      </c>
      <c r="G11" s="142"/>
      <c r="I11" s="3">
        <v>1862</v>
      </c>
      <c r="J11" s="3">
        <v>50671</v>
      </c>
      <c r="K11" s="3">
        <v>84315.72</v>
      </c>
    </row>
    <row r="12" spans="1:11" x14ac:dyDescent="0.2">
      <c r="A12" s="139">
        <v>1862</v>
      </c>
      <c r="B12" s="473">
        <v>50671</v>
      </c>
      <c r="C12" s="161" t="s">
        <v>286</v>
      </c>
      <c r="D12" s="143"/>
      <c r="E12" s="141"/>
      <c r="F12" s="136">
        <v>1862</v>
      </c>
      <c r="G12" s="142"/>
      <c r="I12" s="3"/>
      <c r="J12" s="3"/>
      <c r="K12" s="3"/>
    </row>
    <row r="13" spans="1:11" x14ac:dyDescent="0.2">
      <c r="A13" s="139">
        <v>1863</v>
      </c>
      <c r="B13" s="473">
        <v>81677.2</v>
      </c>
      <c r="C13" s="161" t="s">
        <v>286</v>
      </c>
      <c r="D13" s="143"/>
      <c r="E13" s="141"/>
      <c r="F13" s="136">
        <v>1863</v>
      </c>
      <c r="G13" s="142"/>
      <c r="I13" s="3">
        <v>1863</v>
      </c>
      <c r="J13" s="3">
        <v>81677.2</v>
      </c>
      <c r="K13" s="3">
        <v>94193.65</v>
      </c>
    </row>
    <row r="14" spans="1:11" x14ac:dyDescent="0.2">
      <c r="A14" s="139">
        <v>1864</v>
      </c>
      <c r="B14" s="473">
        <v>93200</v>
      </c>
      <c r="C14" s="160">
        <v>94193.65</v>
      </c>
      <c r="D14" s="143"/>
      <c r="E14" s="141"/>
      <c r="F14" s="136">
        <v>1864</v>
      </c>
      <c r="G14" s="142"/>
      <c r="I14" s="3">
        <v>1864</v>
      </c>
      <c r="J14" s="3">
        <v>93200</v>
      </c>
      <c r="K14" s="3">
        <v>99812.55</v>
      </c>
    </row>
    <row r="15" spans="1:11" x14ac:dyDescent="0.2">
      <c r="A15" s="139">
        <v>1865</v>
      </c>
      <c r="B15" s="473">
        <v>120860</v>
      </c>
      <c r="C15" s="160">
        <v>103389.85</v>
      </c>
      <c r="D15" s="143"/>
      <c r="E15" s="141"/>
      <c r="F15" s="136">
        <v>1865</v>
      </c>
      <c r="G15" s="142"/>
      <c r="I15" s="3">
        <v>1865</v>
      </c>
      <c r="J15" s="3">
        <v>120280</v>
      </c>
      <c r="K15" s="3">
        <v>120604.05</v>
      </c>
    </row>
    <row r="16" spans="1:11" x14ac:dyDescent="0.2">
      <c r="A16" s="139">
        <v>1866</v>
      </c>
      <c r="B16" s="473">
        <v>120068.86</v>
      </c>
      <c r="C16" s="160">
        <v>99819.85</v>
      </c>
      <c r="D16" s="143"/>
      <c r="E16" s="141"/>
      <c r="F16" s="136">
        <v>1866</v>
      </c>
      <c r="G16" s="142"/>
      <c r="I16" s="3">
        <v>1866</v>
      </c>
      <c r="J16" s="3">
        <v>120410</v>
      </c>
      <c r="K16" s="3">
        <v>119687.75</v>
      </c>
    </row>
    <row r="17" spans="1:11" x14ac:dyDescent="0.2">
      <c r="A17" s="139">
        <v>1867</v>
      </c>
      <c r="B17" s="473">
        <v>120410</v>
      </c>
      <c r="C17" s="160">
        <v>99879.4</v>
      </c>
      <c r="D17" s="143"/>
      <c r="E17" s="141"/>
      <c r="F17" s="136">
        <v>1867</v>
      </c>
      <c r="G17" s="142"/>
      <c r="I17" s="3">
        <v>1867</v>
      </c>
      <c r="J17" s="3">
        <v>100415</v>
      </c>
      <c r="K17" s="3">
        <v>198158.25</v>
      </c>
    </row>
    <row r="18" spans="1:11" x14ac:dyDescent="0.2">
      <c r="A18" s="139">
        <v>1868</v>
      </c>
      <c r="B18" s="474">
        <v>100415</v>
      </c>
      <c r="C18" s="160">
        <v>179647.85</v>
      </c>
      <c r="D18" s="143"/>
      <c r="E18" s="141"/>
      <c r="F18" s="136">
        <v>1868</v>
      </c>
      <c r="G18" s="142"/>
      <c r="I18" s="3">
        <v>1868</v>
      </c>
      <c r="J18" s="3">
        <v>100415</v>
      </c>
      <c r="K18" s="3">
        <v>179647.85</v>
      </c>
    </row>
    <row r="19" spans="1:11" x14ac:dyDescent="0.2">
      <c r="A19" s="139">
        <v>1869</v>
      </c>
      <c r="B19" s="475">
        <v>126554.9</v>
      </c>
      <c r="C19" s="160">
        <v>99549.67</v>
      </c>
      <c r="D19" s="143"/>
      <c r="E19" s="141"/>
      <c r="F19" s="136">
        <v>1869</v>
      </c>
      <c r="G19" s="142">
        <v>14726305</v>
      </c>
      <c r="I19" s="3">
        <v>1869</v>
      </c>
      <c r="J19" s="3">
        <v>126554.9</v>
      </c>
      <c r="K19" s="3">
        <v>198530.82</v>
      </c>
    </row>
    <row r="20" spans="1:11" x14ac:dyDescent="0.2">
      <c r="A20" s="139">
        <v>1870</v>
      </c>
      <c r="B20" s="475">
        <v>126154.9</v>
      </c>
      <c r="C20" s="160">
        <v>126174</v>
      </c>
      <c r="D20" s="143"/>
      <c r="E20" s="141"/>
      <c r="F20" s="136">
        <v>1870</v>
      </c>
      <c r="G20" s="142">
        <v>12258477</v>
      </c>
      <c r="I20" s="3">
        <v>1870</v>
      </c>
      <c r="J20" s="3">
        <v>45690</v>
      </c>
      <c r="K20" s="3">
        <v>102978</v>
      </c>
    </row>
    <row r="21" spans="1:11" ht="16" thickBot="1" x14ac:dyDescent="0.25">
      <c r="A21" s="139">
        <v>1871</v>
      </c>
      <c r="B21" s="476">
        <v>96138.5</v>
      </c>
      <c r="C21" s="160">
        <v>113430.9</v>
      </c>
      <c r="D21" s="143"/>
      <c r="E21" s="141"/>
      <c r="F21" s="136">
        <v>1871</v>
      </c>
      <c r="G21" s="142"/>
      <c r="I21" s="3">
        <v>1871</v>
      </c>
      <c r="J21" s="3">
        <v>96138.5</v>
      </c>
      <c r="K21" s="3">
        <v>70912.3</v>
      </c>
    </row>
    <row r="22" spans="1:11" ht="16" thickBot="1" x14ac:dyDescent="0.25">
      <c r="A22" s="139">
        <v>1872</v>
      </c>
      <c r="B22" s="477">
        <v>102978</v>
      </c>
      <c r="C22" s="160">
        <v>45690</v>
      </c>
      <c r="D22" s="143"/>
      <c r="E22" s="141"/>
      <c r="F22" s="136">
        <v>1872</v>
      </c>
      <c r="G22" s="142">
        <v>14000000</v>
      </c>
      <c r="I22" s="3">
        <v>1872</v>
      </c>
      <c r="J22" s="3">
        <v>102978</v>
      </c>
      <c r="K22" s="3">
        <v>65533</v>
      </c>
    </row>
    <row r="23" spans="1:11" x14ac:dyDescent="0.2">
      <c r="A23" s="139">
        <v>1873</v>
      </c>
      <c r="B23" s="473">
        <v>381041.23</v>
      </c>
      <c r="C23" s="161" t="s">
        <v>286</v>
      </c>
      <c r="D23" s="143"/>
      <c r="E23" s="141"/>
      <c r="F23" s="136">
        <v>1873</v>
      </c>
      <c r="G23" s="142"/>
      <c r="I23" s="3">
        <v>1873</v>
      </c>
      <c r="J23" s="3">
        <v>381041.23</v>
      </c>
      <c r="K23" s="3"/>
    </row>
    <row r="24" spans="1:11" x14ac:dyDescent="0.2">
      <c r="A24" s="139">
        <v>1874</v>
      </c>
      <c r="B24" s="473">
        <v>229356.41000000003</v>
      </c>
      <c r="C24" s="160">
        <v>45461.85</v>
      </c>
      <c r="D24" s="143"/>
      <c r="E24" s="141"/>
      <c r="F24" s="136">
        <v>1874</v>
      </c>
      <c r="G24" s="146"/>
      <c r="I24" s="3">
        <v>1874</v>
      </c>
      <c r="J24" s="3">
        <v>710358.42999999993</v>
      </c>
      <c r="K24" s="3">
        <v>45461.85</v>
      </c>
    </row>
    <row r="25" spans="1:11" x14ac:dyDescent="0.2">
      <c r="A25" s="139">
        <v>1875</v>
      </c>
      <c r="B25" s="473">
        <v>82540.12000000001</v>
      </c>
      <c r="C25" s="160">
        <v>67829.119999999995</v>
      </c>
      <c r="D25" s="143"/>
      <c r="E25" s="141"/>
      <c r="F25" s="136">
        <v>1875</v>
      </c>
      <c r="G25" s="147"/>
      <c r="I25" s="3">
        <v>1875</v>
      </c>
      <c r="J25" s="3">
        <v>82540.12000000001</v>
      </c>
      <c r="K25" s="3">
        <v>67829.119999999995</v>
      </c>
    </row>
    <row r="26" spans="1:11" x14ac:dyDescent="0.2">
      <c r="A26" s="139">
        <v>1876</v>
      </c>
      <c r="B26" s="473">
        <v>98306.92</v>
      </c>
      <c r="C26" s="160">
        <v>118384.59999999999</v>
      </c>
      <c r="D26" s="148"/>
      <c r="E26" s="149"/>
      <c r="F26" s="136">
        <v>1876</v>
      </c>
      <c r="G26" s="147"/>
      <c r="I26" s="3">
        <v>1876</v>
      </c>
      <c r="J26" s="3">
        <v>73772.009999999995</v>
      </c>
      <c r="K26" s="3">
        <v>118384.59999999999</v>
      </c>
    </row>
    <row r="27" spans="1:11" x14ac:dyDescent="0.2">
      <c r="A27" s="139">
        <v>1877</v>
      </c>
      <c r="B27" s="412">
        <v>181474.8</v>
      </c>
      <c r="C27" s="3">
        <v>266880.40000000002</v>
      </c>
      <c r="D27" s="143"/>
      <c r="E27" s="141"/>
      <c r="F27" s="136">
        <v>1877</v>
      </c>
      <c r="G27" s="147"/>
      <c r="I27" s="3">
        <v>1877</v>
      </c>
      <c r="J27" s="473">
        <v>68445.48</v>
      </c>
      <c r="K27" s="3">
        <v>573872.54999999993</v>
      </c>
    </row>
    <row r="28" spans="1:11" x14ac:dyDescent="0.2">
      <c r="A28" s="139">
        <v>1878</v>
      </c>
      <c r="B28" s="473">
        <v>464818.52</v>
      </c>
      <c r="C28" s="160">
        <v>392726.6</v>
      </c>
      <c r="D28" s="143"/>
      <c r="E28" s="141"/>
      <c r="F28" s="136">
        <v>1878</v>
      </c>
      <c r="G28" s="147"/>
      <c r="I28" s="3">
        <v>1878</v>
      </c>
      <c r="J28" s="3">
        <v>226919.15</v>
      </c>
      <c r="K28" s="3">
        <v>308978</v>
      </c>
    </row>
    <row r="29" spans="1:11" x14ac:dyDescent="0.2">
      <c r="A29" s="139">
        <v>1879</v>
      </c>
      <c r="B29" s="473">
        <v>564898.65</v>
      </c>
      <c r="C29" s="160">
        <v>406504</v>
      </c>
      <c r="D29" s="143"/>
      <c r="E29" s="141"/>
      <c r="F29" s="136">
        <v>1879</v>
      </c>
      <c r="G29" s="147"/>
      <c r="I29" s="3">
        <v>1879</v>
      </c>
      <c r="J29" s="3">
        <v>564898.65</v>
      </c>
      <c r="K29" s="3">
        <v>406504</v>
      </c>
    </row>
    <row r="30" spans="1:11" x14ac:dyDescent="0.2">
      <c r="A30" s="139">
        <v>1880</v>
      </c>
      <c r="B30" s="473">
        <v>582933</v>
      </c>
      <c r="C30" s="407">
        <v>579565</v>
      </c>
      <c r="D30" s="143"/>
      <c r="E30" s="141"/>
      <c r="F30" s="136">
        <v>1880</v>
      </c>
      <c r="G30" s="147"/>
      <c r="I30" s="3">
        <v>1880</v>
      </c>
      <c r="J30" s="3">
        <v>582933</v>
      </c>
      <c r="K30" s="3">
        <v>579565</v>
      </c>
    </row>
    <row r="31" spans="1:11" x14ac:dyDescent="0.2">
      <c r="A31" s="139">
        <v>1881</v>
      </c>
      <c r="B31" s="478">
        <v>597399</v>
      </c>
      <c r="C31" s="407">
        <v>686530.6</v>
      </c>
      <c r="D31" s="143"/>
      <c r="E31" s="141"/>
      <c r="F31" s="136">
        <v>1881</v>
      </c>
      <c r="G31" s="147"/>
      <c r="I31" s="3">
        <v>1881</v>
      </c>
      <c r="J31" s="3">
        <v>597399</v>
      </c>
      <c r="K31" s="3">
        <v>686530.6</v>
      </c>
    </row>
    <row r="32" spans="1:11" x14ac:dyDescent="0.2">
      <c r="A32" s="139">
        <v>1882</v>
      </c>
      <c r="B32" s="479">
        <v>273751</v>
      </c>
      <c r="C32" s="409">
        <v>344435.43</v>
      </c>
      <c r="D32" s="143"/>
      <c r="E32" s="141"/>
      <c r="F32" s="136">
        <v>1882</v>
      </c>
      <c r="G32" s="147"/>
      <c r="I32" s="3">
        <v>1882</v>
      </c>
      <c r="J32" s="3">
        <v>273751</v>
      </c>
      <c r="K32" s="3">
        <v>344435.43</v>
      </c>
    </row>
    <row r="33" spans="1:12" hidden="1" x14ac:dyDescent="0.2">
      <c r="A33" s="139">
        <v>1883</v>
      </c>
      <c r="B33" s="473" t="s">
        <v>286</v>
      </c>
      <c r="C33" s="410" t="s">
        <v>286</v>
      </c>
      <c r="D33" s="143"/>
      <c r="E33" s="141"/>
      <c r="F33" s="136">
        <v>1883</v>
      </c>
      <c r="G33" s="147"/>
      <c r="I33" s="3">
        <v>1885</v>
      </c>
      <c r="J33" s="3">
        <v>302934.94999999995</v>
      </c>
      <c r="K33" s="3">
        <v>426299.00000000006</v>
      </c>
    </row>
    <row r="34" spans="1:12" hidden="1" x14ac:dyDescent="0.2">
      <c r="A34" s="139">
        <v>1884</v>
      </c>
      <c r="B34" s="473" t="s">
        <v>286</v>
      </c>
      <c r="C34" s="410" t="s">
        <v>286</v>
      </c>
      <c r="D34" s="143">
        <v>685259</v>
      </c>
      <c r="E34" s="141"/>
      <c r="F34" s="136">
        <v>1884</v>
      </c>
      <c r="G34" s="147"/>
      <c r="I34" s="3">
        <v>1886</v>
      </c>
      <c r="J34" s="3">
        <v>377562.75</v>
      </c>
      <c r="K34" s="3">
        <v>306219.65000000002</v>
      </c>
    </row>
    <row r="35" spans="1:12" x14ac:dyDescent="0.2">
      <c r="A35" s="139">
        <v>1885</v>
      </c>
      <c r="B35" s="473">
        <v>302934.94999999995</v>
      </c>
      <c r="C35" s="407">
        <v>426299.00000000006</v>
      </c>
      <c r="D35" s="143">
        <v>687259</v>
      </c>
      <c r="E35" s="141"/>
      <c r="F35" s="136">
        <v>1885</v>
      </c>
      <c r="G35" s="150"/>
    </row>
    <row r="36" spans="1:12" ht="16" thickBot="1" x14ac:dyDescent="0.25">
      <c r="A36" s="151">
        <v>1886</v>
      </c>
      <c r="B36" s="480">
        <v>377562.75</v>
      </c>
      <c r="C36" s="411">
        <v>306219.65000000002</v>
      </c>
      <c r="D36" s="152"/>
      <c r="E36" s="141"/>
      <c r="F36" s="153">
        <v>1886</v>
      </c>
      <c r="G36" s="154"/>
    </row>
    <row r="41" spans="1:12" ht="16" thickBot="1" x14ac:dyDescent="0.25"/>
    <row r="42" spans="1:12" x14ac:dyDescent="0.2">
      <c r="A42" s="131" t="s">
        <v>16</v>
      </c>
      <c r="B42" s="131" t="s">
        <v>486</v>
      </c>
      <c r="C42" s="487" t="s">
        <v>487</v>
      </c>
      <c r="I42" s="7"/>
      <c r="J42" s="7"/>
      <c r="K42" s="7"/>
      <c r="L42" s="7"/>
    </row>
    <row r="43" spans="1:12" x14ac:dyDescent="0.2">
      <c r="A43" s="79">
        <v>1857</v>
      </c>
      <c r="B43" s="3">
        <v>73158</v>
      </c>
      <c r="C43" s="479">
        <v>73158</v>
      </c>
      <c r="I43" s="482"/>
      <c r="J43" s="7"/>
      <c r="K43" s="7"/>
      <c r="L43" s="7"/>
    </row>
    <row r="44" spans="1:12" x14ac:dyDescent="0.2">
      <c r="A44" s="465">
        <v>1858</v>
      </c>
      <c r="B44" s="3">
        <v>74485.8</v>
      </c>
      <c r="C44" s="488">
        <v>74489.8</v>
      </c>
      <c r="I44" s="482"/>
      <c r="J44" s="7"/>
      <c r="K44" s="7"/>
      <c r="L44" s="7"/>
    </row>
    <row r="45" spans="1:12" x14ac:dyDescent="0.2">
      <c r="A45" s="465">
        <v>1859</v>
      </c>
      <c r="B45" s="3">
        <v>50671</v>
      </c>
      <c r="C45" s="489">
        <v>59686.090000000004</v>
      </c>
      <c r="I45" s="483"/>
      <c r="J45" s="7"/>
      <c r="K45" s="7"/>
      <c r="L45" s="7"/>
    </row>
    <row r="46" spans="1:12" s="1" customFormat="1" x14ac:dyDescent="0.2">
      <c r="A46" s="465">
        <v>1860</v>
      </c>
      <c r="B46" s="3">
        <v>72452</v>
      </c>
      <c r="C46" s="489">
        <v>72202.659999999989</v>
      </c>
      <c r="I46" s="484"/>
      <c r="J46" s="368"/>
      <c r="K46" s="368"/>
      <c r="L46" s="368"/>
    </row>
    <row r="47" spans="1:12" s="1" customFormat="1" x14ac:dyDescent="0.2">
      <c r="A47" s="465">
        <v>1861</v>
      </c>
      <c r="B47" s="3">
        <v>50671</v>
      </c>
      <c r="C47" s="489" t="s">
        <v>286</v>
      </c>
      <c r="I47" s="484"/>
      <c r="J47" s="368"/>
      <c r="K47" s="368"/>
      <c r="L47" s="368"/>
    </row>
    <row r="48" spans="1:12" s="1" customFormat="1" x14ac:dyDescent="0.2">
      <c r="A48" s="465">
        <v>1862</v>
      </c>
      <c r="B48" s="3"/>
      <c r="C48" s="489">
        <v>50671</v>
      </c>
      <c r="I48" s="484"/>
      <c r="J48" s="368"/>
      <c r="K48" s="368"/>
      <c r="L48" s="368"/>
    </row>
    <row r="49" spans="1:12" s="1" customFormat="1" x14ac:dyDescent="0.2">
      <c r="A49" s="465">
        <v>1863</v>
      </c>
      <c r="B49" s="3">
        <v>81677.2</v>
      </c>
      <c r="C49" s="489">
        <v>81677.2</v>
      </c>
      <c r="I49" s="484"/>
      <c r="J49" s="368"/>
      <c r="K49" s="368"/>
      <c r="L49" s="368"/>
    </row>
    <row r="50" spans="1:12" s="1" customFormat="1" x14ac:dyDescent="0.2">
      <c r="A50" s="465">
        <v>1864</v>
      </c>
      <c r="B50" s="3">
        <v>93200</v>
      </c>
      <c r="C50" s="489">
        <v>93200</v>
      </c>
      <c r="I50" s="484"/>
      <c r="J50" s="368"/>
      <c r="K50" s="368"/>
      <c r="L50" s="368"/>
    </row>
    <row r="51" spans="1:12" x14ac:dyDescent="0.2">
      <c r="A51" s="465">
        <v>1865</v>
      </c>
      <c r="B51" s="3">
        <v>120280</v>
      </c>
      <c r="C51" s="489">
        <v>120860</v>
      </c>
      <c r="I51" s="483"/>
      <c r="J51" s="7"/>
      <c r="K51" s="7"/>
      <c r="L51" s="7"/>
    </row>
    <row r="52" spans="1:12" x14ac:dyDescent="0.2">
      <c r="A52" s="465">
        <v>1866</v>
      </c>
      <c r="B52" s="3">
        <v>120410</v>
      </c>
      <c r="C52" s="489">
        <v>120068.86</v>
      </c>
      <c r="I52" s="483"/>
      <c r="J52" s="7"/>
      <c r="K52" s="7"/>
      <c r="L52" s="7"/>
    </row>
    <row r="53" spans="1:12" x14ac:dyDescent="0.2">
      <c r="A53" s="465">
        <v>1867</v>
      </c>
      <c r="B53" s="3">
        <v>100415</v>
      </c>
      <c r="C53" s="489">
        <v>120410</v>
      </c>
      <c r="I53" s="483"/>
      <c r="J53" s="7"/>
      <c r="K53" s="7"/>
      <c r="L53" s="7"/>
    </row>
    <row r="54" spans="1:12" ht="14.25" customHeight="1" x14ac:dyDescent="0.2">
      <c r="A54" s="465">
        <v>1868</v>
      </c>
      <c r="B54" s="3">
        <v>100415</v>
      </c>
      <c r="C54" s="490">
        <v>100415</v>
      </c>
      <c r="I54" s="483"/>
      <c r="J54" s="7"/>
      <c r="K54" s="7"/>
      <c r="L54" s="7"/>
    </row>
    <row r="55" spans="1:12" x14ac:dyDescent="0.2">
      <c r="A55" s="465">
        <v>1869</v>
      </c>
      <c r="B55" s="3">
        <v>126554.9</v>
      </c>
      <c r="C55" s="490">
        <v>126554.9</v>
      </c>
      <c r="I55" s="483"/>
      <c r="J55" s="7"/>
      <c r="K55" s="7"/>
      <c r="L55" s="7"/>
    </row>
    <row r="56" spans="1:12" x14ac:dyDescent="0.2">
      <c r="A56" s="465">
        <v>1870</v>
      </c>
      <c r="B56" s="3">
        <v>45690</v>
      </c>
      <c r="C56" s="490">
        <v>126154.9</v>
      </c>
      <c r="I56" s="483"/>
      <c r="J56" s="7"/>
      <c r="K56" s="7"/>
      <c r="L56" s="7"/>
    </row>
    <row r="57" spans="1:12" x14ac:dyDescent="0.2">
      <c r="A57" s="465">
        <v>1871</v>
      </c>
      <c r="B57" s="3">
        <v>96138.5</v>
      </c>
      <c r="C57" s="490">
        <v>96138.5</v>
      </c>
      <c r="I57" s="483"/>
      <c r="J57" s="7"/>
      <c r="K57" s="7"/>
      <c r="L57" s="7"/>
    </row>
    <row r="58" spans="1:12" x14ac:dyDescent="0.2">
      <c r="A58" s="465">
        <v>1872</v>
      </c>
      <c r="B58" s="3">
        <v>102978</v>
      </c>
      <c r="C58" s="490">
        <v>102978</v>
      </c>
      <c r="I58" s="483"/>
      <c r="J58" s="7"/>
      <c r="K58" s="7"/>
      <c r="L58" s="7"/>
    </row>
    <row r="59" spans="1:12" x14ac:dyDescent="0.2">
      <c r="A59" s="465">
        <v>1873</v>
      </c>
      <c r="B59" s="3">
        <v>381041.23</v>
      </c>
      <c r="C59" s="489">
        <v>381041.23</v>
      </c>
      <c r="I59" s="483"/>
      <c r="J59" s="7"/>
      <c r="K59" s="7"/>
      <c r="L59" s="7"/>
    </row>
    <row r="60" spans="1:12" x14ac:dyDescent="0.2">
      <c r="A60" s="465">
        <v>1874</v>
      </c>
      <c r="B60" s="3">
        <v>710358.42999999993</v>
      </c>
      <c r="C60" s="489">
        <v>229356.41000000003</v>
      </c>
      <c r="I60" s="483"/>
      <c r="J60" s="7"/>
      <c r="K60" s="7"/>
      <c r="L60" s="7"/>
    </row>
    <row r="61" spans="1:12" x14ac:dyDescent="0.2">
      <c r="A61" s="465">
        <v>1875</v>
      </c>
      <c r="B61" s="3">
        <v>82540.12000000001</v>
      </c>
      <c r="C61" s="489">
        <v>82540.12000000001</v>
      </c>
      <c r="I61" s="483"/>
      <c r="J61" s="7"/>
      <c r="K61" s="7"/>
      <c r="L61" s="7"/>
    </row>
    <row r="62" spans="1:12" x14ac:dyDescent="0.2">
      <c r="A62" s="465">
        <v>1876</v>
      </c>
      <c r="B62" s="3">
        <v>73772.009999999995</v>
      </c>
      <c r="C62" s="489">
        <v>98306.92</v>
      </c>
      <c r="I62" s="483"/>
      <c r="J62" s="7"/>
      <c r="K62" s="7"/>
      <c r="L62" s="7"/>
    </row>
    <row r="63" spans="1:12" x14ac:dyDescent="0.2">
      <c r="A63" s="465">
        <v>1877</v>
      </c>
      <c r="B63" s="3">
        <v>68445.48</v>
      </c>
      <c r="C63" s="489">
        <v>181474.8</v>
      </c>
      <c r="I63" s="483"/>
      <c r="J63" s="7"/>
      <c r="K63" s="7"/>
      <c r="L63" s="7"/>
    </row>
    <row r="64" spans="1:12" x14ac:dyDescent="0.2">
      <c r="A64" s="465">
        <v>1878</v>
      </c>
      <c r="B64" s="3">
        <v>226919.15</v>
      </c>
      <c r="C64" s="489">
        <v>464818.52</v>
      </c>
      <c r="I64" s="483"/>
      <c r="J64" s="7"/>
      <c r="K64" s="7"/>
      <c r="L64" s="7"/>
    </row>
    <row r="65" spans="1:12" x14ac:dyDescent="0.2">
      <c r="A65" s="465">
        <v>1879</v>
      </c>
      <c r="B65" s="3">
        <v>564898.65</v>
      </c>
      <c r="C65" s="489">
        <v>564898.65</v>
      </c>
      <c r="I65" s="483"/>
      <c r="J65" s="7"/>
      <c r="K65" s="7"/>
      <c r="L65" s="485"/>
    </row>
    <row r="66" spans="1:12" x14ac:dyDescent="0.2">
      <c r="A66" s="465">
        <v>1880</v>
      </c>
      <c r="B66" s="3">
        <v>582933</v>
      </c>
      <c r="C66" s="489">
        <v>582933</v>
      </c>
      <c r="I66" s="483"/>
      <c r="J66" s="7"/>
      <c r="K66" s="483"/>
      <c r="L66" s="486"/>
    </row>
    <row r="67" spans="1:12" x14ac:dyDescent="0.2">
      <c r="A67" s="465">
        <v>1881</v>
      </c>
      <c r="B67" s="3">
        <v>597399</v>
      </c>
      <c r="C67" s="479">
        <v>597399</v>
      </c>
      <c r="I67" s="483"/>
      <c r="J67" s="7"/>
      <c r="K67" s="483"/>
      <c r="L67" s="486"/>
    </row>
    <row r="68" spans="1:12" x14ac:dyDescent="0.2">
      <c r="A68" s="465">
        <v>1882</v>
      </c>
      <c r="B68" s="3">
        <v>273751</v>
      </c>
      <c r="C68" s="479">
        <v>273751</v>
      </c>
      <c r="I68" s="483"/>
      <c r="J68" s="7"/>
      <c r="K68" s="483"/>
      <c r="L68" s="485"/>
    </row>
    <row r="69" spans="1:12" x14ac:dyDescent="0.2">
      <c r="A69" s="465">
        <v>1883</v>
      </c>
      <c r="B69" s="465"/>
      <c r="C69" s="489" t="s">
        <v>286</v>
      </c>
      <c r="I69" s="483"/>
      <c r="J69" s="7"/>
      <c r="K69" s="483"/>
      <c r="L69" s="485"/>
    </row>
    <row r="70" spans="1:12" x14ac:dyDescent="0.2">
      <c r="A70" s="465">
        <v>1884</v>
      </c>
      <c r="B70" s="465"/>
      <c r="C70" s="489" t="s">
        <v>286</v>
      </c>
      <c r="I70" s="483"/>
      <c r="J70" s="7"/>
      <c r="K70" s="483"/>
      <c r="L70" s="485"/>
    </row>
    <row r="71" spans="1:12" x14ac:dyDescent="0.2">
      <c r="A71" s="465">
        <v>1885</v>
      </c>
      <c r="B71" s="465"/>
      <c r="C71" s="489">
        <v>302934.94999999995</v>
      </c>
      <c r="I71" s="483"/>
      <c r="J71" s="7"/>
      <c r="K71" s="483"/>
      <c r="L71" s="485"/>
    </row>
    <row r="72" spans="1:12" x14ac:dyDescent="0.2">
      <c r="A72" s="465">
        <v>1886</v>
      </c>
      <c r="B72" s="465"/>
      <c r="C72" s="489">
        <v>377562.75</v>
      </c>
      <c r="I72" s="483"/>
      <c r="J72" s="7"/>
      <c r="K72" s="483"/>
      <c r="L72" s="7"/>
    </row>
  </sheetData>
  <mergeCells count="7">
    <mergeCell ref="A5:B5"/>
    <mergeCell ref="F5:G5"/>
    <mergeCell ref="A2:B2"/>
    <mergeCell ref="A3:B3"/>
    <mergeCell ref="F2:G2"/>
    <mergeCell ref="A4:B4"/>
    <mergeCell ref="F3:G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U169"/>
  <sheetViews>
    <sheetView topLeftCell="A5" workbookViewId="0">
      <selection activeCell="E30" sqref="E30"/>
    </sheetView>
  </sheetViews>
  <sheetFormatPr baseColWidth="10" defaultRowHeight="15" x14ac:dyDescent="0.2"/>
  <cols>
    <col min="2" max="9" width="13.6640625" customWidth="1"/>
    <col min="10" max="10" width="14.5" customWidth="1"/>
    <col min="11" max="11" width="13.6640625" bestFit="1" customWidth="1"/>
    <col min="16" max="17" width="17" customWidth="1"/>
    <col min="18" max="18" width="13" bestFit="1" customWidth="1"/>
    <col min="19" max="19" width="13.1640625" bestFit="1" customWidth="1"/>
    <col min="20" max="20" width="13.5" bestFit="1" customWidth="1"/>
    <col min="21" max="21" width="12" bestFit="1" customWidth="1"/>
  </cols>
  <sheetData>
    <row r="2" spans="2:21" ht="15" customHeight="1" x14ac:dyDescent="0.2">
      <c r="J2" s="491" t="s">
        <v>488</v>
      </c>
      <c r="K2" s="491"/>
    </row>
    <row r="3" spans="2:21" x14ac:dyDescent="0.2">
      <c r="J3" s="491"/>
      <c r="K3" s="491"/>
    </row>
    <row r="4" spans="2:21" ht="16" thickBot="1" x14ac:dyDescent="0.25"/>
    <row r="5" spans="2:21" ht="16" thickBot="1" x14ac:dyDescent="0.25">
      <c r="B5" s="766" t="s">
        <v>489</v>
      </c>
      <c r="C5" s="767"/>
      <c r="D5" s="768" t="s">
        <v>490</v>
      </c>
      <c r="E5" s="769"/>
      <c r="F5" s="770" t="s">
        <v>491</v>
      </c>
      <c r="G5" s="771"/>
      <c r="H5" s="768" t="s">
        <v>492</v>
      </c>
      <c r="I5" s="769"/>
    </row>
    <row r="6" spans="2:21" ht="15" customHeight="1" x14ac:dyDescent="0.2">
      <c r="B6" s="739" t="s">
        <v>277</v>
      </c>
      <c r="C6" s="740"/>
      <c r="D6" s="739" t="s">
        <v>277</v>
      </c>
      <c r="E6" s="740"/>
      <c r="F6" s="739" t="s">
        <v>277</v>
      </c>
      <c r="G6" s="740"/>
      <c r="H6" s="739" t="s">
        <v>277</v>
      </c>
      <c r="I6" s="740"/>
      <c r="J6" s="751" t="s">
        <v>493</v>
      </c>
      <c r="K6" s="752"/>
      <c r="L6" s="757" t="s">
        <v>494</v>
      </c>
      <c r="M6" s="758"/>
      <c r="N6" s="758"/>
      <c r="O6" s="759"/>
      <c r="P6" s="736" t="s">
        <v>495</v>
      </c>
      <c r="Q6" s="736" t="s">
        <v>496</v>
      </c>
    </row>
    <row r="7" spans="2:21" x14ac:dyDescent="0.2">
      <c r="B7" s="739" t="s">
        <v>295</v>
      </c>
      <c r="C7" s="740"/>
      <c r="D7" s="741" t="s">
        <v>295</v>
      </c>
      <c r="E7" s="742"/>
      <c r="F7" s="743" t="s">
        <v>295</v>
      </c>
      <c r="G7" s="744"/>
      <c r="H7" s="741" t="s">
        <v>295</v>
      </c>
      <c r="I7" s="742"/>
      <c r="J7" s="753"/>
      <c r="K7" s="754"/>
      <c r="L7" s="760"/>
      <c r="M7" s="761"/>
      <c r="N7" s="761"/>
      <c r="O7" s="762"/>
      <c r="P7" s="737"/>
      <c r="Q7" s="737"/>
    </row>
    <row r="8" spans="2:21" ht="16" thickBot="1" x14ac:dyDescent="0.25">
      <c r="B8" s="745" t="s">
        <v>280</v>
      </c>
      <c r="C8" s="746"/>
      <c r="D8" s="747" t="s">
        <v>280</v>
      </c>
      <c r="E8" s="748"/>
      <c r="F8" s="749" t="s">
        <v>280</v>
      </c>
      <c r="G8" s="750"/>
      <c r="H8" s="747" t="s">
        <v>280</v>
      </c>
      <c r="I8" s="748"/>
      <c r="J8" s="755"/>
      <c r="K8" s="756"/>
      <c r="L8" s="763"/>
      <c r="M8" s="764"/>
      <c r="N8" s="764"/>
      <c r="O8" s="765"/>
      <c r="P8" s="737"/>
      <c r="Q8" s="737"/>
    </row>
    <row r="9" spans="2:21" ht="16" thickBot="1" x14ac:dyDescent="0.25">
      <c r="B9" s="492" t="s">
        <v>34</v>
      </c>
      <c r="C9" s="493" t="s">
        <v>497</v>
      </c>
      <c r="D9" s="494" t="s">
        <v>34</v>
      </c>
      <c r="E9" s="495" t="s">
        <v>282</v>
      </c>
      <c r="F9" s="496" t="s">
        <v>34</v>
      </c>
      <c r="G9" s="497" t="s">
        <v>498</v>
      </c>
      <c r="H9" s="494" t="s">
        <v>34</v>
      </c>
      <c r="I9" s="498" t="s">
        <v>498</v>
      </c>
      <c r="J9" s="499" t="s">
        <v>499</v>
      </c>
      <c r="K9" s="500" t="s">
        <v>283</v>
      </c>
      <c r="L9" s="501" t="s">
        <v>380</v>
      </c>
      <c r="M9" s="502" t="s">
        <v>282</v>
      </c>
      <c r="N9" s="503" t="s">
        <v>500</v>
      </c>
      <c r="O9" s="503" t="s">
        <v>501</v>
      </c>
      <c r="P9" s="738"/>
      <c r="Q9" s="738"/>
    </row>
    <row r="10" spans="2:21" x14ac:dyDescent="0.2">
      <c r="B10" s="504">
        <v>1857</v>
      </c>
      <c r="C10" s="505">
        <v>73158</v>
      </c>
      <c r="D10" s="504">
        <v>1857</v>
      </c>
      <c r="E10" s="507">
        <v>23025.43</v>
      </c>
      <c r="F10" s="508" t="s">
        <v>502</v>
      </c>
      <c r="G10" s="509">
        <v>73158</v>
      </c>
      <c r="H10" s="506" t="s">
        <v>502</v>
      </c>
      <c r="I10" s="510">
        <v>23025.43</v>
      </c>
      <c r="J10" s="511">
        <f>C10-E10</f>
        <v>50132.57</v>
      </c>
      <c r="K10" s="512">
        <f>G10-I10</f>
        <v>50132.57</v>
      </c>
      <c r="L10" s="513"/>
      <c r="M10" s="513"/>
      <c r="N10" s="514"/>
      <c r="O10" s="515"/>
      <c r="P10" s="516"/>
      <c r="Q10" s="517">
        <f>E10-I10</f>
        <v>0</v>
      </c>
    </row>
    <row r="11" spans="2:21" x14ac:dyDescent="0.2">
      <c r="B11" s="518">
        <v>1858</v>
      </c>
      <c r="C11" s="519">
        <v>74489.8</v>
      </c>
      <c r="D11" s="518">
        <v>1858</v>
      </c>
      <c r="E11" s="521">
        <v>186945.4</v>
      </c>
      <c r="F11" s="522">
        <v>1858</v>
      </c>
      <c r="G11" s="523">
        <v>74485.8</v>
      </c>
      <c r="H11" s="520">
        <v>1858</v>
      </c>
      <c r="I11" s="524">
        <v>166320</v>
      </c>
      <c r="J11" s="525">
        <f t="shared" ref="J11:J38" si="0">C11-E11</f>
        <v>-112455.59999999999</v>
      </c>
      <c r="K11" s="526">
        <f t="shared" ref="K11:K38" si="1">G11-I11</f>
        <v>-91834.2</v>
      </c>
      <c r="L11" s="527">
        <f>IF(C10=0,"",(C11-C10)/C10)</f>
        <v>1.8204434238224158E-2</v>
      </c>
      <c r="M11" s="528">
        <f t="shared" ref="M11:M38" si="2">IF(E10=0,"",(E11-E10)/E10)</f>
        <v>7.1190839867051343</v>
      </c>
      <c r="N11" s="529">
        <f t="shared" ref="N11:N38" si="3">IF(G10=0,"",(G11-G10)/G10)</f>
        <v>1.8149758057902116E-2</v>
      </c>
      <c r="O11" s="530">
        <f t="shared" ref="O11:O37" si="4">IF(I10=0,"",(I11-I10)/I10)</f>
        <v>6.2233178707194616</v>
      </c>
      <c r="P11" s="516">
        <f t="shared" ref="P11:P37" si="5">C11-G11</f>
        <v>4</v>
      </c>
      <c r="Q11" s="517">
        <f t="shared" ref="Q11:Q38" si="6">E11-I11</f>
        <v>20625.399999999994</v>
      </c>
    </row>
    <row r="12" spans="2:21" ht="16" thickBot="1" x14ac:dyDescent="0.25">
      <c r="B12" s="518">
        <v>1859</v>
      </c>
      <c r="C12" s="519">
        <v>59686.090000000004</v>
      </c>
      <c r="D12" s="518">
        <v>1859</v>
      </c>
      <c r="E12" s="521">
        <v>175390</v>
      </c>
      <c r="F12" s="522">
        <v>1859</v>
      </c>
      <c r="G12" s="523">
        <v>50671</v>
      </c>
      <c r="H12" s="520">
        <v>1859</v>
      </c>
      <c r="I12" s="531">
        <v>111000</v>
      </c>
      <c r="J12" s="525">
        <f t="shared" si="0"/>
        <v>-115703.91</v>
      </c>
      <c r="K12" s="526">
        <f t="shared" si="1"/>
        <v>-60329</v>
      </c>
      <c r="L12" s="527">
        <f>IF(C11=0,"",(C12-C11)/C11)</f>
        <v>-0.19873472609672732</v>
      </c>
      <c r="M12" s="528">
        <f t="shared" si="2"/>
        <v>-6.1811630561650593E-2</v>
      </c>
      <c r="N12" s="529">
        <f>IF(G11=0,"",(G12-G11)/G11)</f>
        <v>-0.31972268539775367</v>
      </c>
      <c r="O12" s="530">
        <f t="shared" si="4"/>
        <v>-0.33261183261183264</v>
      </c>
      <c r="P12" s="516">
        <f t="shared" si="5"/>
        <v>9015.0900000000038</v>
      </c>
      <c r="Q12" s="517">
        <f t="shared" si="6"/>
        <v>64390</v>
      </c>
    </row>
    <row r="13" spans="2:21" ht="16" thickBot="1" x14ac:dyDescent="0.25">
      <c r="B13" s="518">
        <v>1860</v>
      </c>
      <c r="C13" s="519">
        <v>72202.659999999989</v>
      </c>
      <c r="D13" s="518">
        <v>1860</v>
      </c>
      <c r="E13" s="521"/>
      <c r="F13" s="522">
        <v>1860</v>
      </c>
      <c r="G13" s="523">
        <v>72452</v>
      </c>
      <c r="H13" s="520">
        <v>1860</v>
      </c>
      <c r="I13" s="531">
        <v>142830</v>
      </c>
      <c r="J13" s="525">
        <f t="shared" si="0"/>
        <v>72202.659999999989</v>
      </c>
      <c r="K13" s="526">
        <f t="shared" si="1"/>
        <v>-70378</v>
      </c>
      <c r="L13" s="527"/>
      <c r="M13" s="528"/>
      <c r="N13" s="529">
        <f t="shared" si="3"/>
        <v>0.42985139428864638</v>
      </c>
      <c r="O13" s="530">
        <f t="shared" si="4"/>
        <v>0.28675675675675677</v>
      </c>
      <c r="P13" s="516"/>
      <c r="Q13" s="517">
        <f t="shared" si="6"/>
        <v>-142830</v>
      </c>
    </row>
    <row r="14" spans="2:21" x14ac:dyDescent="0.2">
      <c r="B14" s="518">
        <v>1861</v>
      </c>
      <c r="C14" s="519" t="s">
        <v>286</v>
      </c>
      <c r="D14" s="518">
        <v>1861</v>
      </c>
      <c r="E14" s="521"/>
      <c r="F14" s="522">
        <v>1861</v>
      </c>
      <c r="G14" s="523">
        <v>50671</v>
      </c>
      <c r="H14" s="520">
        <v>1861</v>
      </c>
      <c r="I14" s="524"/>
      <c r="J14" s="525" t="e">
        <f t="shared" si="0"/>
        <v>#VALUE!</v>
      </c>
      <c r="K14" s="526">
        <f t="shared" si="1"/>
        <v>50671</v>
      </c>
      <c r="L14" s="527" t="e">
        <f t="shared" ref="L14:L38" si="7">IF(C13=0,"",(C14-C13)/C13)</f>
        <v>#VALUE!</v>
      </c>
      <c r="M14" s="528" t="str">
        <f t="shared" si="2"/>
        <v/>
      </c>
      <c r="N14" s="529"/>
      <c r="O14" s="530"/>
      <c r="P14" s="516"/>
      <c r="Q14" s="517">
        <f t="shared" si="6"/>
        <v>0</v>
      </c>
    </row>
    <row r="15" spans="2:21" x14ac:dyDescent="0.2">
      <c r="B15" s="518">
        <v>1862</v>
      </c>
      <c r="C15" s="532">
        <v>50671</v>
      </c>
      <c r="D15" s="518">
        <v>1862</v>
      </c>
      <c r="E15" s="533">
        <v>128481</v>
      </c>
      <c r="F15" s="522">
        <v>1862</v>
      </c>
      <c r="G15" s="523"/>
      <c r="H15" s="520">
        <v>1862</v>
      </c>
      <c r="I15" s="524">
        <v>338981.62</v>
      </c>
      <c r="J15" s="525">
        <f t="shared" si="0"/>
        <v>-77810</v>
      </c>
      <c r="K15" s="526">
        <f t="shared" si="1"/>
        <v>-338981.62</v>
      </c>
      <c r="L15" s="527" t="e">
        <f t="shared" si="7"/>
        <v>#VALUE!</v>
      </c>
      <c r="M15" s="528" t="str">
        <f t="shared" si="2"/>
        <v/>
      </c>
      <c r="N15" s="529">
        <f t="shared" si="3"/>
        <v>-1</v>
      </c>
      <c r="O15" s="530" t="str">
        <f t="shared" si="4"/>
        <v/>
      </c>
      <c r="P15" s="516"/>
      <c r="Q15" s="517">
        <f t="shared" si="6"/>
        <v>-210500.62</v>
      </c>
      <c r="S15" t="s">
        <v>297</v>
      </c>
      <c r="T15" t="s">
        <v>304</v>
      </c>
      <c r="U15" t="s">
        <v>503</v>
      </c>
    </row>
    <row r="16" spans="2:21" x14ac:dyDescent="0.2">
      <c r="B16" s="518">
        <v>1863</v>
      </c>
      <c r="C16" s="519">
        <v>81677.2</v>
      </c>
      <c r="D16" s="518">
        <v>1863</v>
      </c>
      <c r="E16" s="521">
        <v>128660.79</v>
      </c>
      <c r="F16" s="522">
        <v>1863</v>
      </c>
      <c r="G16" s="523">
        <v>81677.2</v>
      </c>
      <c r="H16" s="520">
        <v>1863</v>
      </c>
      <c r="I16" s="524">
        <v>131508.44</v>
      </c>
      <c r="J16" s="534">
        <f t="shared" si="0"/>
        <v>-46983.59</v>
      </c>
      <c r="K16" s="535">
        <f t="shared" si="1"/>
        <v>-49831.240000000005</v>
      </c>
      <c r="L16" s="536">
        <f t="shared" si="7"/>
        <v>0.61191213909336695</v>
      </c>
      <c r="M16" s="536">
        <f t="shared" si="2"/>
        <v>1.3993508767832878E-3</v>
      </c>
      <c r="N16" s="537" t="str">
        <f t="shared" si="3"/>
        <v/>
      </c>
      <c r="O16" s="538">
        <f t="shared" si="4"/>
        <v>-0.61204846445656846</v>
      </c>
      <c r="P16" s="516">
        <f t="shared" si="5"/>
        <v>0</v>
      </c>
      <c r="Q16" s="517">
        <f t="shared" si="6"/>
        <v>-2847.6500000000087</v>
      </c>
      <c r="R16" s="14" t="s">
        <v>504</v>
      </c>
      <c r="S16" s="539">
        <f>AVERAGE(C16:C26)</f>
        <v>133590.78090909091</v>
      </c>
      <c r="T16" s="540">
        <f>VAR(C16:C26)</f>
        <v>6962205201.7814455</v>
      </c>
      <c r="U16" s="539">
        <f>SQRT(T16)</f>
        <v>83439.829828334652</v>
      </c>
    </row>
    <row r="17" spans="2:21" x14ac:dyDescent="0.2">
      <c r="B17" s="518">
        <v>1864</v>
      </c>
      <c r="C17" s="519">
        <v>93200</v>
      </c>
      <c r="D17" s="518">
        <v>1864</v>
      </c>
      <c r="E17" s="521">
        <v>134414.32</v>
      </c>
      <c r="F17" s="522">
        <v>1864</v>
      </c>
      <c r="G17" s="523">
        <v>93200</v>
      </c>
      <c r="H17" s="520">
        <v>1864</v>
      </c>
      <c r="I17" s="524">
        <v>134375.62</v>
      </c>
      <c r="J17" s="534">
        <f t="shared" si="0"/>
        <v>-41214.320000000007</v>
      </c>
      <c r="K17" s="535">
        <f t="shared" si="1"/>
        <v>-41175.619999999995</v>
      </c>
      <c r="L17" s="536">
        <f t="shared" si="7"/>
        <v>0.14107731410969038</v>
      </c>
      <c r="M17" s="536">
        <f t="shared" si="2"/>
        <v>4.4718596862338665E-2</v>
      </c>
      <c r="N17" s="537">
        <f t="shared" si="3"/>
        <v>0.14107731410969038</v>
      </c>
      <c r="O17" s="541">
        <f t="shared" si="4"/>
        <v>2.1802250866940501E-2</v>
      </c>
      <c r="P17" s="516">
        <f t="shared" si="5"/>
        <v>0</v>
      </c>
      <c r="Q17" s="517">
        <f t="shared" si="6"/>
        <v>38.700000000011642</v>
      </c>
      <c r="R17" s="14" t="s">
        <v>328</v>
      </c>
      <c r="S17" s="539">
        <f>AVERAGE(E16:E26)</f>
        <v>177551.8922727273</v>
      </c>
      <c r="T17" s="540">
        <f>VAR(E16:E26)</f>
        <v>973305077.66138303</v>
      </c>
      <c r="U17" s="539">
        <f>SQRT(T17)</f>
        <v>31197.837708106999</v>
      </c>
    </row>
    <row r="18" spans="2:21" x14ac:dyDescent="0.2">
      <c r="B18" s="518">
        <v>1865</v>
      </c>
      <c r="C18" s="519">
        <v>120860</v>
      </c>
      <c r="D18" s="518">
        <v>1865</v>
      </c>
      <c r="E18" s="521">
        <v>156888.91</v>
      </c>
      <c r="F18" s="522">
        <v>1865</v>
      </c>
      <c r="G18" s="523">
        <v>120280</v>
      </c>
      <c r="H18" s="520">
        <v>1865</v>
      </c>
      <c r="I18" s="524">
        <v>156930.93</v>
      </c>
      <c r="J18" s="534">
        <f t="shared" si="0"/>
        <v>-36028.910000000003</v>
      </c>
      <c r="K18" s="535">
        <f t="shared" si="1"/>
        <v>-36650.929999999993</v>
      </c>
      <c r="L18" s="536">
        <f t="shared" si="7"/>
        <v>0.29678111587982831</v>
      </c>
      <c r="M18" s="536">
        <f t="shared" si="2"/>
        <v>0.1672038366150273</v>
      </c>
      <c r="N18" s="537">
        <f t="shared" si="3"/>
        <v>0.29055793991416307</v>
      </c>
      <c r="O18" s="541">
        <f t="shared" si="4"/>
        <v>0.16785269530291283</v>
      </c>
      <c r="P18" s="516">
        <f t="shared" si="5"/>
        <v>580</v>
      </c>
      <c r="Q18" s="517">
        <f t="shared" si="6"/>
        <v>-42.019999999989523</v>
      </c>
    </row>
    <row r="19" spans="2:21" x14ac:dyDescent="0.2">
      <c r="B19" s="518">
        <v>1866</v>
      </c>
      <c r="C19" s="519">
        <v>120068.86</v>
      </c>
      <c r="D19" s="518">
        <v>1866</v>
      </c>
      <c r="E19" s="521">
        <v>156450.76</v>
      </c>
      <c r="F19" s="522">
        <v>1866</v>
      </c>
      <c r="G19" s="523">
        <v>120410</v>
      </c>
      <c r="H19" s="520">
        <v>1866</v>
      </c>
      <c r="I19" s="524">
        <v>156450.76</v>
      </c>
      <c r="J19" s="534">
        <f t="shared" si="0"/>
        <v>-36381.900000000009</v>
      </c>
      <c r="K19" s="535">
        <f t="shared" si="1"/>
        <v>-36040.760000000009</v>
      </c>
      <c r="L19" s="536">
        <f t="shared" si="7"/>
        <v>-6.5459209002151205E-3</v>
      </c>
      <c r="M19" s="536">
        <f t="shared" si="2"/>
        <v>-2.7927404174074139E-3</v>
      </c>
      <c r="N19" s="537">
        <f t="shared" si="3"/>
        <v>1.0808114399733955E-3</v>
      </c>
      <c r="O19" s="541">
        <f t="shared" si="4"/>
        <v>-3.0597537400688553E-3</v>
      </c>
      <c r="P19" s="516">
        <f t="shared" si="5"/>
        <v>-341.13999999999942</v>
      </c>
      <c r="Q19" s="517">
        <f t="shared" si="6"/>
        <v>0</v>
      </c>
    </row>
    <row r="20" spans="2:21" x14ac:dyDescent="0.2">
      <c r="B20" s="518">
        <v>1867</v>
      </c>
      <c r="C20" s="519">
        <v>120410</v>
      </c>
      <c r="D20" s="518">
        <v>1867</v>
      </c>
      <c r="E20" s="521">
        <v>219872.92</v>
      </c>
      <c r="F20" s="522">
        <v>1867</v>
      </c>
      <c r="G20" s="523">
        <v>100415</v>
      </c>
      <c r="H20" s="520">
        <v>1867</v>
      </c>
      <c r="I20" s="524">
        <v>220657.99</v>
      </c>
      <c r="J20" s="534">
        <f t="shared" si="0"/>
        <v>-99462.920000000013</v>
      </c>
      <c r="K20" s="535">
        <f t="shared" si="1"/>
        <v>-120242.98999999999</v>
      </c>
      <c r="L20" s="536">
        <f t="shared" si="7"/>
        <v>2.841202956370198E-3</v>
      </c>
      <c r="M20" s="536">
        <f t="shared" si="2"/>
        <v>0.40538096459231004</v>
      </c>
      <c r="N20" s="537">
        <f t="shared" si="3"/>
        <v>-0.16605763640893614</v>
      </c>
      <c r="O20" s="541">
        <f t="shared" si="4"/>
        <v>0.410398965144049</v>
      </c>
      <c r="P20" s="516">
        <f t="shared" si="5"/>
        <v>19995</v>
      </c>
      <c r="Q20" s="517">
        <f t="shared" si="6"/>
        <v>-785.06999999997788</v>
      </c>
    </row>
    <row r="21" spans="2:21" x14ac:dyDescent="0.2">
      <c r="B21" s="518">
        <v>1868</v>
      </c>
      <c r="C21" s="519">
        <v>100415</v>
      </c>
      <c r="D21" s="518">
        <v>1868</v>
      </c>
      <c r="E21" s="521">
        <v>166432.21</v>
      </c>
      <c r="F21" s="522">
        <v>1868</v>
      </c>
      <c r="G21" s="523">
        <v>100415</v>
      </c>
      <c r="H21" s="520">
        <v>1868</v>
      </c>
      <c r="I21" s="524">
        <v>166673.69</v>
      </c>
      <c r="J21" s="534">
        <f t="shared" si="0"/>
        <v>-66017.209999999992</v>
      </c>
      <c r="K21" s="535">
        <f t="shared" si="1"/>
        <v>-66258.69</v>
      </c>
      <c r="L21" s="536">
        <f t="shared" si="7"/>
        <v>-0.16605763640893614</v>
      </c>
      <c r="M21" s="536">
        <f t="shared" si="2"/>
        <v>-0.2430527142678599</v>
      </c>
      <c r="N21" s="537">
        <f t="shared" si="3"/>
        <v>0</v>
      </c>
      <c r="O21" s="541">
        <f t="shared" si="4"/>
        <v>-0.24465146265494392</v>
      </c>
      <c r="P21" s="516">
        <f t="shared" si="5"/>
        <v>0</v>
      </c>
      <c r="Q21" s="517">
        <f t="shared" si="6"/>
        <v>-241.48000000001048</v>
      </c>
    </row>
    <row r="22" spans="2:21" x14ac:dyDescent="0.2">
      <c r="B22" s="518">
        <v>1869</v>
      </c>
      <c r="C22" s="519">
        <v>126554.9</v>
      </c>
      <c r="D22" s="518">
        <v>1869</v>
      </c>
      <c r="E22" s="521">
        <v>192652.68</v>
      </c>
      <c r="F22" s="522">
        <v>1869</v>
      </c>
      <c r="G22" s="523">
        <v>126554.9</v>
      </c>
      <c r="H22" s="520">
        <v>1869</v>
      </c>
      <c r="I22" s="524">
        <v>241238.98</v>
      </c>
      <c r="J22" s="534">
        <f t="shared" si="0"/>
        <v>-66097.78</v>
      </c>
      <c r="K22" s="535">
        <f t="shared" si="1"/>
        <v>-114684.08000000002</v>
      </c>
      <c r="L22" s="536">
        <f t="shared" si="7"/>
        <v>0.26031867748842297</v>
      </c>
      <c r="M22" s="536">
        <f t="shared" si="2"/>
        <v>0.15754444407125281</v>
      </c>
      <c r="N22" s="537">
        <f t="shared" si="3"/>
        <v>0.26031867748842297</v>
      </c>
      <c r="O22" s="541">
        <f t="shared" si="4"/>
        <v>0.44737288770651207</v>
      </c>
      <c r="P22" s="516">
        <f t="shared" si="5"/>
        <v>0</v>
      </c>
      <c r="Q22" s="517">
        <f t="shared" si="6"/>
        <v>-48586.300000000017</v>
      </c>
    </row>
    <row r="23" spans="2:21" x14ac:dyDescent="0.2">
      <c r="B23" s="518">
        <v>1870</v>
      </c>
      <c r="C23" s="519">
        <v>126154.9</v>
      </c>
      <c r="D23" s="518">
        <v>1870</v>
      </c>
      <c r="E23" s="521">
        <v>185932.77</v>
      </c>
      <c r="F23" s="522">
        <v>1870</v>
      </c>
      <c r="G23" s="523">
        <v>45690</v>
      </c>
      <c r="H23" s="520">
        <v>1870</v>
      </c>
      <c r="I23" s="524">
        <v>209737.06</v>
      </c>
      <c r="J23" s="534">
        <f t="shared" si="0"/>
        <v>-59777.869999999995</v>
      </c>
      <c r="K23" s="535">
        <f t="shared" si="1"/>
        <v>-164047.06</v>
      </c>
      <c r="L23" s="536">
        <f t="shared" si="7"/>
        <v>-3.1606836242610917E-3</v>
      </c>
      <c r="M23" s="536">
        <f t="shared" si="2"/>
        <v>-3.4880957794098708E-2</v>
      </c>
      <c r="N23" s="537">
        <f t="shared" si="3"/>
        <v>-0.63897091301877684</v>
      </c>
      <c r="O23" s="541">
        <f t="shared" si="4"/>
        <v>-0.13058387164462398</v>
      </c>
      <c r="P23" s="516">
        <f t="shared" si="5"/>
        <v>80464.899999999994</v>
      </c>
      <c r="Q23" s="517">
        <f t="shared" si="6"/>
        <v>-23804.290000000008</v>
      </c>
    </row>
    <row r="24" spans="2:21" x14ac:dyDescent="0.2">
      <c r="B24" s="518">
        <v>1871</v>
      </c>
      <c r="C24" s="519">
        <v>96138.5</v>
      </c>
      <c r="D24" s="518">
        <v>1871</v>
      </c>
      <c r="E24" s="521">
        <v>190760.23499999999</v>
      </c>
      <c r="F24" s="522">
        <v>1871</v>
      </c>
      <c r="G24" s="523">
        <v>96138.5</v>
      </c>
      <c r="H24" s="520">
        <v>1871</v>
      </c>
      <c r="I24" s="524">
        <v>208325.95199999999</v>
      </c>
      <c r="J24" s="534">
        <f t="shared" si="0"/>
        <v>-94621.734999999986</v>
      </c>
      <c r="K24" s="535">
        <f t="shared" si="1"/>
        <v>-112187.45199999999</v>
      </c>
      <c r="L24" s="536">
        <f t="shared" si="7"/>
        <v>-0.23793289043865912</v>
      </c>
      <c r="M24" s="536">
        <f t="shared" si="2"/>
        <v>2.5963497451256156E-2</v>
      </c>
      <c r="N24" s="537">
        <f t="shared" si="3"/>
        <v>1.1041475158678047</v>
      </c>
      <c r="O24" s="541">
        <f t="shared" si="4"/>
        <v>-6.7279859839744459E-3</v>
      </c>
      <c r="P24" s="516">
        <f t="shared" si="5"/>
        <v>0</v>
      </c>
      <c r="Q24" s="517">
        <f t="shared" si="6"/>
        <v>-17565.717000000004</v>
      </c>
    </row>
    <row r="25" spans="2:21" x14ac:dyDescent="0.2">
      <c r="B25" s="518">
        <v>1872</v>
      </c>
      <c r="C25" s="519">
        <v>102978</v>
      </c>
      <c r="D25" s="518">
        <v>1872</v>
      </c>
      <c r="E25" s="521">
        <v>205468</v>
      </c>
      <c r="F25" s="522">
        <v>1872</v>
      </c>
      <c r="G25" s="523">
        <v>102978</v>
      </c>
      <c r="H25" s="520">
        <v>1872</v>
      </c>
      <c r="I25" s="524">
        <v>240768</v>
      </c>
      <c r="J25" s="534">
        <f t="shared" si="0"/>
        <v>-102490</v>
      </c>
      <c r="K25" s="535">
        <f t="shared" si="1"/>
        <v>-137790</v>
      </c>
      <c r="L25" s="536">
        <f t="shared" si="7"/>
        <v>7.1142154287824333E-2</v>
      </c>
      <c r="M25" s="536">
        <f t="shared" si="2"/>
        <v>7.710079094838615E-2</v>
      </c>
      <c r="N25" s="537">
        <f t="shared" si="3"/>
        <v>7.1142154287824333E-2</v>
      </c>
      <c r="O25" s="541">
        <f t="shared" si="4"/>
        <v>0.15572734788222647</v>
      </c>
      <c r="P25" s="516">
        <f t="shared" si="5"/>
        <v>0</v>
      </c>
      <c r="Q25" s="517">
        <f t="shared" si="6"/>
        <v>-35300</v>
      </c>
    </row>
    <row r="26" spans="2:21" ht="16" thickBot="1" x14ac:dyDescent="0.25">
      <c r="B26" s="518">
        <v>1873</v>
      </c>
      <c r="C26" s="519">
        <v>381041.23</v>
      </c>
      <c r="D26" s="518">
        <v>1873</v>
      </c>
      <c r="E26" s="521">
        <v>215537.22</v>
      </c>
      <c r="F26" s="522">
        <v>1873</v>
      </c>
      <c r="G26" s="523">
        <v>381041.23</v>
      </c>
      <c r="H26" s="520">
        <v>1873</v>
      </c>
      <c r="I26" s="524">
        <v>236275</v>
      </c>
      <c r="J26" s="534">
        <f t="shared" si="0"/>
        <v>165504.00999999998</v>
      </c>
      <c r="K26" s="535">
        <f t="shared" si="1"/>
        <v>144766.22999999998</v>
      </c>
      <c r="L26" s="536">
        <f t="shared" si="7"/>
        <v>2.7002197556759695</v>
      </c>
      <c r="M26" s="536">
        <f t="shared" si="2"/>
        <v>4.9006268616037539E-2</v>
      </c>
      <c r="N26" s="537">
        <f t="shared" si="3"/>
        <v>2.7002197556759695</v>
      </c>
      <c r="O26" s="541">
        <f t="shared" si="4"/>
        <v>-1.8661117756512493E-2</v>
      </c>
      <c r="P26" s="516">
        <f t="shared" si="5"/>
        <v>0</v>
      </c>
      <c r="Q26" s="517">
        <f t="shared" si="6"/>
        <v>-20737.78</v>
      </c>
    </row>
    <row r="27" spans="2:21" ht="16" thickBot="1" x14ac:dyDescent="0.25">
      <c r="B27" s="518">
        <v>1874</v>
      </c>
      <c r="C27" s="519">
        <v>229356.41000000003</v>
      </c>
      <c r="D27" s="518">
        <v>1874</v>
      </c>
      <c r="E27" s="542">
        <v>271501.59999999998</v>
      </c>
      <c r="F27" s="522">
        <v>1874</v>
      </c>
      <c r="G27" s="523">
        <v>710358.42999999993</v>
      </c>
      <c r="H27" s="520">
        <v>1874</v>
      </c>
      <c r="I27" s="524">
        <v>274433.59999999998</v>
      </c>
      <c r="J27" s="543">
        <f t="shared" si="0"/>
        <v>-42145.189999999944</v>
      </c>
      <c r="K27" s="544">
        <f t="shared" si="1"/>
        <v>435924.82999999996</v>
      </c>
      <c r="L27" s="545"/>
      <c r="M27" s="545"/>
      <c r="N27" s="546">
        <f t="shared" si="3"/>
        <v>0.86425608063463355</v>
      </c>
      <c r="O27" s="547">
        <f t="shared" si="4"/>
        <v>0.16150079356681823</v>
      </c>
      <c r="P27" s="516">
        <f t="shared" si="5"/>
        <v>-481002.0199999999</v>
      </c>
      <c r="Q27" s="517">
        <f t="shared" si="6"/>
        <v>-2932</v>
      </c>
    </row>
    <row r="28" spans="2:21" x14ac:dyDescent="0.2">
      <c r="B28" s="518">
        <v>1875</v>
      </c>
      <c r="C28" s="519">
        <v>82540.12000000001</v>
      </c>
      <c r="D28" s="518">
        <v>1875</v>
      </c>
      <c r="E28" s="521"/>
      <c r="F28" s="522">
        <v>1875</v>
      </c>
      <c r="G28" s="523">
        <v>82540.12000000001</v>
      </c>
      <c r="H28" s="520">
        <v>1875</v>
      </c>
      <c r="I28" s="548">
        <v>282354</v>
      </c>
      <c r="J28" s="543">
        <f t="shared" si="0"/>
        <v>82540.12000000001</v>
      </c>
      <c r="K28" s="544">
        <f t="shared" si="1"/>
        <v>-199813.88</v>
      </c>
      <c r="L28" s="545">
        <f t="shared" si="7"/>
        <v>-0.64012289867983208</v>
      </c>
      <c r="M28" s="545">
        <f t="shared" si="2"/>
        <v>-1</v>
      </c>
      <c r="N28" s="546"/>
      <c r="O28" s="547">
        <f t="shared" si="4"/>
        <v>2.8860897499431645E-2</v>
      </c>
      <c r="P28" s="516"/>
      <c r="Q28" s="517">
        <f t="shared" si="6"/>
        <v>-282354</v>
      </c>
    </row>
    <row r="29" spans="2:21" x14ac:dyDescent="0.2">
      <c r="B29" s="518">
        <v>1876</v>
      </c>
      <c r="C29" s="519">
        <v>73772.009999999995</v>
      </c>
      <c r="D29" s="518">
        <v>1876</v>
      </c>
      <c r="E29" s="549">
        <v>534389</v>
      </c>
      <c r="F29" s="522">
        <v>1876</v>
      </c>
      <c r="G29" s="523">
        <v>73772.009999999995</v>
      </c>
      <c r="H29" s="520">
        <v>1876</v>
      </c>
      <c r="I29" s="524">
        <v>396133.435</v>
      </c>
      <c r="J29" s="543">
        <f t="shared" si="0"/>
        <v>-460616.99</v>
      </c>
      <c r="K29" s="544">
        <f t="shared" si="1"/>
        <v>-322361.42499999999</v>
      </c>
      <c r="L29" s="545">
        <f t="shared" si="7"/>
        <v>-0.10622846198915163</v>
      </c>
      <c r="M29" s="545" t="str">
        <f t="shared" si="2"/>
        <v/>
      </c>
      <c r="N29" s="546">
        <f t="shared" si="3"/>
        <v>-0.10622846198915163</v>
      </c>
      <c r="O29" s="547">
        <f t="shared" si="4"/>
        <v>0.4029673211642123</v>
      </c>
      <c r="P29" s="516">
        <f t="shared" si="5"/>
        <v>0</v>
      </c>
      <c r="Q29" s="517">
        <f t="shared" si="6"/>
        <v>138255.565</v>
      </c>
    </row>
    <row r="30" spans="2:21" x14ac:dyDescent="0.2">
      <c r="B30" s="518">
        <v>1877</v>
      </c>
      <c r="C30" s="593">
        <v>181474</v>
      </c>
      <c r="D30" s="518">
        <v>1877</v>
      </c>
      <c r="E30" s="521">
        <v>266879.75</v>
      </c>
      <c r="F30" s="522">
        <v>1877</v>
      </c>
      <c r="G30" s="519">
        <v>68445.48</v>
      </c>
      <c r="H30" s="520">
        <v>1877</v>
      </c>
      <c r="I30" s="524">
        <v>404025.35</v>
      </c>
      <c r="J30" s="543">
        <f t="shared" si="0"/>
        <v>-85405.75</v>
      </c>
      <c r="K30" s="544">
        <f t="shared" si="1"/>
        <v>-335579.87</v>
      </c>
      <c r="L30" s="545"/>
      <c r="M30" s="545">
        <f t="shared" si="2"/>
        <v>-0.50058899041709315</v>
      </c>
      <c r="N30" s="546">
        <f t="shared" si="3"/>
        <v>-7.2202587404084542E-2</v>
      </c>
      <c r="O30" s="547">
        <f t="shared" si="4"/>
        <v>1.9922365300974857E-2</v>
      </c>
      <c r="P30" s="516">
        <f t="shared" si="5"/>
        <v>113028.52</v>
      </c>
      <c r="Q30" s="517">
        <f t="shared" si="6"/>
        <v>-137145.59999999998</v>
      </c>
    </row>
    <row r="31" spans="2:21" x14ac:dyDescent="0.2">
      <c r="B31" s="518">
        <v>1878</v>
      </c>
      <c r="C31" s="519">
        <v>464818.52</v>
      </c>
      <c r="D31" s="518">
        <v>1878</v>
      </c>
      <c r="E31" s="521"/>
      <c r="F31" s="522">
        <v>1878</v>
      </c>
      <c r="G31" s="523">
        <v>226919.15</v>
      </c>
      <c r="H31" s="520">
        <v>1878</v>
      </c>
      <c r="I31" s="524">
        <v>534389.31000000006</v>
      </c>
      <c r="J31" s="543">
        <f t="shared" si="0"/>
        <v>464818.52</v>
      </c>
      <c r="K31" s="544">
        <f t="shared" si="1"/>
        <v>-307470.16000000003</v>
      </c>
      <c r="L31" s="545"/>
      <c r="M31" s="545">
        <f t="shared" si="2"/>
        <v>-1</v>
      </c>
      <c r="N31" s="546">
        <f t="shared" si="3"/>
        <v>2.315327031091023</v>
      </c>
      <c r="O31" s="547">
        <f t="shared" si="4"/>
        <v>0.32266282301345717</v>
      </c>
      <c r="P31" s="516"/>
      <c r="Q31" s="517">
        <f t="shared" si="6"/>
        <v>-534389.31000000006</v>
      </c>
    </row>
    <row r="32" spans="2:21" x14ac:dyDescent="0.2">
      <c r="B32" s="518">
        <v>1879</v>
      </c>
      <c r="C32" s="519">
        <v>564898.65</v>
      </c>
      <c r="D32" s="518">
        <v>1879</v>
      </c>
      <c r="E32" s="521"/>
      <c r="F32" s="522">
        <v>1879</v>
      </c>
      <c r="G32" s="523">
        <v>564898.65</v>
      </c>
      <c r="H32" s="520">
        <v>1879</v>
      </c>
      <c r="I32" s="548">
        <v>513650.71</v>
      </c>
      <c r="J32" s="543">
        <f t="shared" si="0"/>
        <v>564898.65</v>
      </c>
      <c r="K32" s="544"/>
      <c r="L32" s="545">
        <f t="shared" si="7"/>
        <v>0.21531011716142465</v>
      </c>
      <c r="M32" s="545" t="str">
        <f t="shared" si="2"/>
        <v/>
      </c>
      <c r="N32" s="546"/>
      <c r="O32" s="547">
        <f t="shared" si="4"/>
        <v>-3.8808036785017333E-2</v>
      </c>
      <c r="P32" s="516"/>
      <c r="Q32" s="517">
        <f t="shared" si="6"/>
        <v>-513650.71</v>
      </c>
    </row>
    <row r="33" spans="2:17" x14ac:dyDescent="0.2">
      <c r="B33" s="518">
        <v>1880</v>
      </c>
      <c r="C33" s="519">
        <v>582933</v>
      </c>
      <c r="D33" s="518">
        <v>1880</v>
      </c>
      <c r="E33" s="521"/>
      <c r="F33" s="522">
        <v>1880</v>
      </c>
      <c r="G33" s="523">
        <v>582933</v>
      </c>
      <c r="H33" s="520">
        <v>1880</v>
      </c>
      <c r="I33" s="524">
        <v>572391</v>
      </c>
      <c r="J33" s="543">
        <f t="shared" si="0"/>
        <v>582933</v>
      </c>
      <c r="K33" s="544"/>
      <c r="L33" s="545">
        <f t="shared" si="7"/>
        <v>3.1924930250762637E-2</v>
      </c>
      <c r="M33" s="545" t="str">
        <f t="shared" si="2"/>
        <v/>
      </c>
      <c r="N33" s="546">
        <f t="shared" si="3"/>
        <v>3.1924930250762637E-2</v>
      </c>
      <c r="O33" s="547">
        <f t="shared" si="4"/>
        <v>0.11435843240633305</v>
      </c>
      <c r="P33" s="516"/>
      <c r="Q33" s="517">
        <f t="shared" si="6"/>
        <v>-572391</v>
      </c>
    </row>
    <row r="34" spans="2:17" x14ac:dyDescent="0.2">
      <c r="B34" s="518">
        <v>1881</v>
      </c>
      <c r="C34" s="519">
        <v>597399</v>
      </c>
      <c r="D34" s="518">
        <v>1881</v>
      </c>
      <c r="E34" s="521">
        <v>905927.82499999995</v>
      </c>
      <c r="F34" s="522">
        <v>1881</v>
      </c>
      <c r="G34" s="523">
        <v>597399</v>
      </c>
      <c r="H34" s="520">
        <v>1881</v>
      </c>
      <c r="I34" s="524">
        <v>905097.82499999995</v>
      </c>
      <c r="J34" s="543">
        <f>C34-E34</f>
        <v>-308528.82499999995</v>
      </c>
      <c r="K34" s="544">
        <f t="shared" si="1"/>
        <v>-307698.82499999995</v>
      </c>
      <c r="L34" s="545">
        <f>IF(C33=0,"",(C34-C33)/C33)</f>
        <v>2.4815887932232349E-2</v>
      </c>
      <c r="M34" s="545" t="str">
        <f t="shared" si="2"/>
        <v/>
      </c>
      <c r="N34" s="546">
        <f t="shared" si="3"/>
        <v>2.4815887932232349E-2</v>
      </c>
      <c r="O34" s="547">
        <f t="shared" si="4"/>
        <v>0.58125796003081798</v>
      </c>
      <c r="P34" s="516">
        <f t="shared" si="5"/>
        <v>0</v>
      </c>
      <c r="Q34" s="517">
        <f t="shared" si="6"/>
        <v>830</v>
      </c>
    </row>
    <row r="35" spans="2:17" x14ac:dyDescent="0.2">
      <c r="B35" s="518">
        <v>1882</v>
      </c>
      <c r="C35" s="550">
        <v>273751</v>
      </c>
      <c r="D35" s="518">
        <v>1882</v>
      </c>
      <c r="E35" s="521"/>
      <c r="F35" s="522">
        <v>1882</v>
      </c>
      <c r="G35" s="523">
        <v>273751</v>
      </c>
      <c r="H35" s="520">
        <v>1882</v>
      </c>
      <c r="I35" s="524">
        <v>790568.875</v>
      </c>
      <c r="J35" s="543">
        <f>C35-E35</f>
        <v>273751</v>
      </c>
      <c r="K35" s="544">
        <f t="shared" si="1"/>
        <v>-516817.875</v>
      </c>
      <c r="L35" s="545"/>
      <c r="M35" s="545"/>
      <c r="N35" s="546">
        <f t="shared" si="3"/>
        <v>-0.54176187104431039</v>
      </c>
      <c r="O35" s="547">
        <f t="shared" si="4"/>
        <v>-0.12653764801611359</v>
      </c>
      <c r="P35" s="516">
        <f t="shared" si="5"/>
        <v>0</v>
      </c>
      <c r="Q35" s="517">
        <f t="shared" si="6"/>
        <v>-790568.875</v>
      </c>
    </row>
    <row r="36" spans="2:17" ht="16" thickBot="1" x14ac:dyDescent="0.25">
      <c r="B36" s="518">
        <v>1883</v>
      </c>
      <c r="C36" s="519"/>
      <c r="D36" s="518">
        <v>1883</v>
      </c>
      <c r="E36" s="521"/>
      <c r="F36" s="522">
        <v>1883</v>
      </c>
      <c r="G36" s="523"/>
      <c r="H36" s="520">
        <v>1883</v>
      </c>
      <c r="I36" s="531">
        <v>663766.47499999998</v>
      </c>
      <c r="J36" s="543">
        <f t="shared" si="0"/>
        <v>0</v>
      </c>
      <c r="K36" s="544">
        <f t="shared" si="1"/>
        <v>-663766.47499999998</v>
      </c>
      <c r="L36" s="545">
        <f>IF(C35=0,"",(C36-C35)/C35)</f>
        <v>-1</v>
      </c>
      <c r="M36" s="545" t="str">
        <f t="shared" si="2"/>
        <v/>
      </c>
      <c r="N36" s="546"/>
      <c r="O36" s="547">
        <f t="shared" si="4"/>
        <v>-0.16039386827618279</v>
      </c>
      <c r="P36" s="516">
        <f t="shared" si="5"/>
        <v>0</v>
      </c>
      <c r="Q36" s="517">
        <f t="shared" si="6"/>
        <v>-663766.47499999998</v>
      </c>
    </row>
    <row r="37" spans="2:17" ht="16" thickBot="1" x14ac:dyDescent="0.25">
      <c r="B37" s="518">
        <v>1884</v>
      </c>
      <c r="C37" s="519"/>
      <c r="D37" s="518">
        <v>1884</v>
      </c>
      <c r="E37" s="521"/>
      <c r="F37" s="522">
        <v>1884</v>
      </c>
      <c r="G37" s="523"/>
      <c r="H37" s="520">
        <v>1884</v>
      </c>
      <c r="I37" s="531">
        <v>687259.77500000002</v>
      </c>
      <c r="J37" s="543">
        <f t="shared" si="0"/>
        <v>0</v>
      </c>
      <c r="K37" s="544">
        <f t="shared" si="1"/>
        <v>-687259.77500000002</v>
      </c>
      <c r="L37" s="545" t="str">
        <f t="shared" si="7"/>
        <v/>
      </c>
      <c r="M37" s="545" t="str">
        <f t="shared" si="2"/>
        <v/>
      </c>
      <c r="N37" s="546" t="str">
        <f t="shared" si="3"/>
        <v/>
      </c>
      <c r="O37" s="547">
        <f t="shared" si="4"/>
        <v>3.5393923744039719E-2</v>
      </c>
      <c r="P37" s="516">
        <f t="shared" si="5"/>
        <v>0</v>
      </c>
      <c r="Q37" s="517">
        <f t="shared" si="6"/>
        <v>-687259.77500000002</v>
      </c>
    </row>
    <row r="38" spans="2:17" ht="16" thickBot="1" x14ac:dyDescent="0.25">
      <c r="B38" s="551">
        <v>1885</v>
      </c>
      <c r="C38" s="552">
        <v>302934.94999999995</v>
      </c>
      <c r="D38" s="551">
        <v>1885</v>
      </c>
      <c r="E38" s="554"/>
      <c r="F38" s="555">
        <v>1885</v>
      </c>
      <c r="G38" s="556"/>
      <c r="H38" s="553">
        <v>1885</v>
      </c>
      <c r="I38" s="557"/>
      <c r="J38" s="543">
        <f t="shared" si="0"/>
        <v>302934.94999999995</v>
      </c>
      <c r="K38" s="544">
        <f t="shared" si="1"/>
        <v>0</v>
      </c>
      <c r="L38" s="545" t="str">
        <f t="shared" si="7"/>
        <v/>
      </c>
      <c r="M38" s="545" t="str">
        <f t="shared" si="2"/>
        <v/>
      </c>
      <c r="N38" s="546" t="str">
        <f t="shared" si="3"/>
        <v/>
      </c>
      <c r="O38" s="547"/>
      <c r="P38" s="516"/>
      <c r="Q38" s="517">
        <f t="shared" si="6"/>
        <v>0</v>
      </c>
    </row>
    <row r="39" spans="2:17" x14ac:dyDescent="0.2">
      <c r="B39">
        <v>1886</v>
      </c>
      <c r="C39">
        <v>377562.75</v>
      </c>
      <c r="D39">
        <v>1886</v>
      </c>
    </row>
    <row r="40" spans="2:17" x14ac:dyDescent="0.2">
      <c r="B40" s="558" t="s">
        <v>505</v>
      </c>
      <c r="C40" s="558"/>
      <c r="D40" s="558"/>
      <c r="E40" s="558"/>
      <c r="F40" s="558"/>
      <c r="G40" s="558"/>
      <c r="H40" s="558"/>
      <c r="I40" s="558"/>
    </row>
    <row r="41" spans="2:17" x14ac:dyDescent="0.2">
      <c r="B41" s="559" t="s">
        <v>506</v>
      </c>
      <c r="C41" s="558"/>
      <c r="D41" s="558"/>
      <c r="E41" s="558"/>
      <c r="F41" s="558"/>
      <c r="G41" s="558"/>
      <c r="H41" s="558"/>
      <c r="I41" s="558"/>
    </row>
    <row r="42" spans="2:17" x14ac:dyDescent="0.2">
      <c r="B42" s="559" t="s">
        <v>507</v>
      </c>
      <c r="C42" s="558"/>
      <c r="D42" s="558"/>
      <c r="E42" s="558"/>
      <c r="F42" s="558"/>
      <c r="G42" s="558"/>
      <c r="H42" s="558"/>
      <c r="I42" s="558"/>
      <c r="J42" s="558"/>
    </row>
    <row r="43" spans="2:17" x14ac:dyDescent="0.2">
      <c r="B43" s="558" t="s">
        <v>508</v>
      </c>
      <c r="C43" s="558"/>
      <c r="D43" s="558"/>
      <c r="E43" s="558"/>
      <c r="F43" s="558"/>
      <c r="G43" s="558"/>
      <c r="H43" s="558"/>
      <c r="I43" s="558"/>
      <c r="J43" s="558"/>
    </row>
    <row r="44" spans="2:17" x14ac:dyDescent="0.2">
      <c r="B44" s="558"/>
      <c r="C44" s="560">
        <f>LN(C25/C16)/10</f>
        <v>2.3174048003125478E-2</v>
      </c>
      <c r="D44" s="561">
        <f>LN(G25/G16)/10</f>
        <v>2.3174048003125478E-2</v>
      </c>
      <c r="E44" s="558"/>
      <c r="F44" s="562">
        <f>LN(E34/E27)/8</f>
        <v>0.15062395087145602</v>
      </c>
      <c r="G44" s="562">
        <f>LN(E26/E15)/12</f>
        <v>4.3112714647231661E-2</v>
      </c>
      <c r="H44" s="558"/>
      <c r="I44" s="558"/>
      <c r="J44" s="558"/>
    </row>
    <row r="45" spans="2:17" x14ac:dyDescent="0.2">
      <c r="C45" s="563" t="e">
        <f>LN(C37/C26)/12</f>
        <v>#NUM!</v>
      </c>
      <c r="D45" s="564" t="e">
        <f>LN(G37/G26)/12</f>
        <v>#NUM!</v>
      </c>
      <c r="F45" s="565">
        <f>LN(I37/I27)/11</f>
        <v>8.3454819360281221E-2</v>
      </c>
      <c r="G45" s="565">
        <f>LN(I26/I16)/11</f>
        <v>5.3265940801218541E-2</v>
      </c>
      <c r="J45" s="558"/>
    </row>
    <row r="46" spans="2:17" ht="16" thickBot="1" x14ac:dyDescent="0.25">
      <c r="C46" s="563" t="e">
        <f>LN(C37/C15)/23</f>
        <v>#NUM!</v>
      </c>
      <c r="F46" s="565">
        <f>LN(E34/E15)/20</f>
        <v>9.7658930301676883E-2</v>
      </c>
      <c r="G46" s="565">
        <f>LN(I37/I16)/22</f>
        <v>7.5165514465019789E-2</v>
      </c>
      <c r="J46" s="558"/>
    </row>
    <row r="47" spans="2:17" x14ac:dyDescent="0.2">
      <c r="B47" s="283" t="s">
        <v>297</v>
      </c>
      <c r="C47" s="232">
        <f>AVERAGE(C10:C38)</f>
        <v>198214.76153846152</v>
      </c>
      <c r="D47" s="283" t="s">
        <v>297</v>
      </c>
      <c r="E47" s="232">
        <f>AVERAGE(E10:E38)</f>
        <v>233979.51684210528</v>
      </c>
      <c r="F47" s="283" t="s">
        <v>297</v>
      </c>
      <c r="G47" s="232">
        <f>AVERAGE(G10:G38)</f>
        <v>194850.17879999997</v>
      </c>
      <c r="H47" s="283" t="s">
        <v>297</v>
      </c>
      <c r="I47" s="232">
        <f>AVERAGE(I10:I38)</f>
        <v>329969.25285185181</v>
      </c>
      <c r="J47" s="92"/>
      <c r="K47" s="566">
        <f>(E34-E26)/E26</f>
        <v>3.2031154758328979</v>
      </c>
    </row>
    <row r="48" spans="2:17" x14ac:dyDescent="0.2">
      <c r="B48" s="103" t="s">
        <v>509</v>
      </c>
      <c r="C48" s="67">
        <f>VAR(C10:C38)</f>
        <v>30521035938.292233</v>
      </c>
      <c r="D48" s="103" t="s">
        <v>509</v>
      </c>
      <c r="E48" s="67">
        <f>VAR(E10:E38)</f>
        <v>36126950980.698013</v>
      </c>
      <c r="F48" s="103" t="s">
        <v>509</v>
      </c>
      <c r="G48" s="67">
        <f>VAR(G10:G38)</f>
        <v>40980855660.622871</v>
      </c>
      <c r="H48" s="103" t="s">
        <v>509</v>
      </c>
      <c r="I48" s="67">
        <f>VAR(I10:I38)</f>
        <v>52527919082.47303</v>
      </c>
      <c r="K48" s="566">
        <f>(I37-I26)/I26</f>
        <v>1.9087282827214052</v>
      </c>
    </row>
    <row r="49" spans="2:11" ht="16" thickBot="1" x14ac:dyDescent="0.25">
      <c r="B49" s="567" t="s">
        <v>503</v>
      </c>
      <c r="C49" s="568">
        <f>STDEV(C10:C38)</f>
        <v>174702.70730098098</v>
      </c>
      <c r="D49" s="567" t="s">
        <v>503</v>
      </c>
      <c r="E49" s="568">
        <f>STDEV(E10:E38)</f>
        <v>190070.91040108693</v>
      </c>
      <c r="F49" s="567" t="s">
        <v>503</v>
      </c>
      <c r="G49" s="568">
        <f>STDEV(G10:G38)</f>
        <v>202437.28821692627</v>
      </c>
      <c r="H49" s="567" t="s">
        <v>503</v>
      </c>
      <c r="I49" s="568">
        <f>STDEV(I10:I38)</f>
        <v>229189.70108290866</v>
      </c>
      <c r="K49" s="566">
        <f>(E26-E15)/E15</f>
        <v>0.67758049828379296</v>
      </c>
    </row>
    <row r="50" spans="2:11" x14ac:dyDescent="0.2">
      <c r="K50" s="566">
        <f>(I25-I16)/I16</f>
        <v>0.83081785473236547</v>
      </c>
    </row>
    <row r="89" spans="3:6" x14ac:dyDescent="0.2">
      <c r="C89" s="569"/>
      <c r="D89" s="569"/>
    </row>
    <row r="90" spans="3:6" x14ac:dyDescent="0.2">
      <c r="C90" s="569"/>
      <c r="D90" s="569"/>
      <c r="E90" s="569"/>
      <c r="F90" s="569"/>
    </row>
    <row r="91" spans="3:6" x14ac:dyDescent="0.2">
      <c r="C91" s="569"/>
      <c r="D91" s="569"/>
      <c r="E91" s="569"/>
      <c r="F91" s="569"/>
    </row>
    <row r="92" spans="3:6" x14ac:dyDescent="0.2">
      <c r="C92" s="569"/>
      <c r="D92" s="569"/>
      <c r="E92" s="569"/>
      <c r="F92" s="569"/>
    </row>
    <row r="93" spans="3:6" x14ac:dyDescent="0.2">
      <c r="C93" s="570"/>
      <c r="D93" s="570"/>
      <c r="E93" s="569"/>
      <c r="F93" s="569"/>
    </row>
    <row r="94" spans="3:6" x14ac:dyDescent="0.2">
      <c r="C94" s="570"/>
      <c r="D94" s="570"/>
      <c r="E94" s="570"/>
      <c r="F94" s="570"/>
    </row>
    <row r="95" spans="3:6" x14ac:dyDescent="0.2">
      <c r="C95" s="570"/>
      <c r="D95" s="570"/>
      <c r="E95" s="571"/>
      <c r="F95" s="570"/>
    </row>
    <row r="96" spans="3:6" x14ac:dyDescent="0.2">
      <c r="C96" s="570"/>
      <c r="D96" s="570"/>
      <c r="E96" s="570"/>
      <c r="F96" s="570"/>
    </row>
    <row r="97" spans="2:7" x14ac:dyDescent="0.2">
      <c r="C97" s="570"/>
      <c r="D97" s="570"/>
      <c r="E97" s="570"/>
      <c r="F97" s="570"/>
    </row>
    <row r="98" spans="2:7" x14ac:dyDescent="0.2">
      <c r="C98" s="570"/>
      <c r="D98" s="570"/>
      <c r="E98" s="570"/>
      <c r="F98" s="570"/>
    </row>
    <row r="99" spans="2:7" x14ac:dyDescent="0.2">
      <c r="C99" s="570"/>
      <c r="D99" s="570"/>
      <c r="E99" s="571"/>
      <c r="F99" s="570"/>
    </row>
    <row r="100" spans="2:7" x14ac:dyDescent="0.2">
      <c r="C100" s="570"/>
      <c r="D100" s="570"/>
      <c r="E100" s="570"/>
      <c r="F100" s="570"/>
    </row>
    <row r="101" spans="2:7" x14ac:dyDescent="0.2">
      <c r="C101" s="570"/>
      <c r="D101" s="570"/>
      <c r="E101" s="570"/>
      <c r="F101" s="570"/>
    </row>
    <row r="102" spans="2:7" x14ac:dyDescent="0.2">
      <c r="C102" s="570"/>
      <c r="D102" s="570"/>
      <c r="E102" s="570"/>
      <c r="F102" s="570"/>
    </row>
    <row r="103" spans="2:7" x14ac:dyDescent="0.2">
      <c r="C103" s="570"/>
      <c r="D103" s="570"/>
      <c r="E103" s="572"/>
      <c r="F103" s="570"/>
    </row>
    <row r="104" spans="2:7" x14ac:dyDescent="0.2">
      <c r="C104" s="141"/>
      <c r="D104" s="141"/>
      <c r="E104" s="572"/>
      <c r="F104" s="570"/>
    </row>
    <row r="105" spans="2:7" x14ac:dyDescent="0.2">
      <c r="E105" s="123"/>
      <c r="F105" s="123"/>
      <c r="G105" s="194"/>
    </row>
    <row r="106" spans="2:7" x14ac:dyDescent="0.2">
      <c r="G106" s="194"/>
    </row>
    <row r="107" spans="2:7" x14ac:dyDescent="0.2">
      <c r="G107" s="194"/>
    </row>
    <row r="109" spans="2:7" x14ac:dyDescent="0.2">
      <c r="C109" s="7"/>
      <c r="D109" s="7"/>
    </row>
    <row r="110" spans="2:7" x14ac:dyDescent="0.2">
      <c r="C110" s="7"/>
      <c r="D110" s="7"/>
    </row>
    <row r="111" spans="2:7" x14ac:dyDescent="0.2">
      <c r="C111" s="573"/>
      <c r="D111" s="574"/>
    </row>
    <row r="112" spans="2:7" x14ac:dyDescent="0.2">
      <c r="B112" s="575"/>
      <c r="C112" s="573"/>
      <c r="D112" s="574"/>
    </row>
    <row r="113" spans="2:4" x14ac:dyDescent="0.2">
      <c r="B113" s="575"/>
      <c r="C113" s="573"/>
      <c r="D113" s="574"/>
    </row>
    <row r="114" spans="2:4" x14ac:dyDescent="0.2">
      <c r="B114" s="483"/>
      <c r="C114" s="573"/>
      <c r="D114" s="574"/>
    </row>
    <row r="115" spans="2:4" x14ac:dyDescent="0.2">
      <c r="B115" s="483"/>
      <c r="C115" s="573"/>
      <c r="D115" s="574"/>
    </row>
    <row r="116" spans="2:4" x14ac:dyDescent="0.2">
      <c r="B116" s="483"/>
      <c r="C116" s="573"/>
      <c r="D116" s="574"/>
    </row>
    <row r="117" spans="2:4" x14ac:dyDescent="0.2">
      <c r="B117" s="483"/>
      <c r="C117" s="573"/>
      <c r="D117" s="574"/>
    </row>
    <row r="118" spans="2:4" x14ac:dyDescent="0.2">
      <c r="B118" s="483"/>
      <c r="C118" s="573"/>
      <c r="D118" s="574"/>
    </row>
    <row r="119" spans="2:4" x14ac:dyDescent="0.2">
      <c r="B119" s="483"/>
      <c r="C119" s="573"/>
      <c r="D119" s="574"/>
    </row>
    <row r="120" spans="2:4" x14ac:dyDescent="0.2">
      <c r="B120" s="483"/>
      <c r="C120" s="7"/>
      <c r="D120" s="7"/>
    </row>
    <row r="121" spans="2:4" x14ac:dyDescent="0.2">
      <c r="B121" s="483"/>
      <c r="C121" s="7"/>
      <c r="D121" s="7"/>
    </row>
    <row r="122" spans="2:4" x14ac:dyDescent="0.2">
      <c r="B122" s="483"/>
      <c r="C122" s="7"/>
      <c r="D122" s="7"/>
    </row>
    <row r="123" spans="2:4" x14ac:dyDescent="0.2">
      <c r="B123" s="483"/>
    </row>
    <row r="124" spans="2:4" x14ac:dyDescent="0.2">
      <c r="B124" s="483"/>
    </row>
    <row r="125" spans="2:4" x14ac:dyDescent="0.2">
      <c r="B125" s="483"/>
    </row>
    <row r="129" spans="2:4" x14ac:dyDescent="0.2">
      <c r="C129" s="7"/>
      <c r="D129" s="7"/>
    </row>
    <row r="130" spans="2:4" x14ac:dyDescent="0.2">
      <c r="C130" s="418"/>
      <c r="D130" s="7"/>
    </row>
    <row r="131" spans="2:4" x14ac:dyDescent="0.2">
      <c r="C131" s="576"/>
      <c r="D131" s="7"/>
    </row>
    <row r="132" spans="2:4" x14ac:dyDescent="0.2">
      <c r="B132" s="7"/>
      <c r="C132" s="576"/>
      <c r="D132" s="7"/>
    </row>
    <row r="133" spans="2:4" x14ac:dyDescent="0.2">
      <c r="B133" s="7"/>
      <c r="C133" s="576"/>
      <c r="D133" s="7"/>
    </row>
    <row r="134" spans="2:4" x14ac:dyDescent="0.2">
      <c r="B134" s="123"/>
      <c r="C134" s="576"/>
      <c r="D134" s="7"/>
    </row>
    <row r="135" spans="2:4" x14ac:dyDescent="0.2">
      <c r="B135" s="123"/>
      <c r="C135" s="576"/>
      <c r="D135" s="7"/>
    </row>
    <row r="136" spans="2:4" x14ac:dyDescent="0.2">
      <c r="B136" s="123"/>
      <c r="C136" s="576"/>
      <c r="D136" s="7"/>
    </row>
    <row r="137" spans="2:4" x14ac:dyDescent="0.2">
      <c r="B137" s="123"/>
      <c r="C137" s="576"/>
      <c r="D137" s="7"/>
    </row>
    <row r="138" spans="2:4" x14ac:dyDescent="0.2">
      <c r="B138" s="123"/>
      <c r="C138" s="576"/>
      <c r="D138" s="7"/>
    </row>
    <row r="139" spans="2:4" x14ac:dyDescent="0.2">
      <c r="B139" s="123"/>
      <c r="C139" s="576"/>
      <c r="D139" s="7"/>
    </row>
    <row r="140" spans="2:4" x14ac:dyDescent="0.2">
      <c r="B140" s="123"/>
      <c r="C140" s="576"/>
      <c r="D140" s="7"/>
    </row>
    <row r="141" spans="2:4" x14ac:dyDescent="0.2">
      <c r="B141" s="123"/>
      <c r="C141" s="576"/>
      <c r="D141" s="7"/>
    </row>
    <row r="142" spans="2:4" x14ac:dyDescent="0.2">
      <c r="B142" s="123"/>
      <c r="C142" s="576"/>
      <c r="D142" s="7"/>
    </row>
    <row r="143" spans="2:4" x14ac:dyDescent="0.2">
      <c r="B143" s="123"/>
      <c r="C143" s="576"/>
      <c r="D143" s="7"/>
    </row>
    <row r="144" spans="2:4" x14ac:dyDescent="0.2">
      <c r="B144" s="123"/>
      <c r="C144" s="576"/>
      <c r="D144" s="7"/>
    </row>
    <row r="145" spans="2:4" x14ac:dyDescent="0.2">
      <c r="B145" s="123"/>
      <c r="C145" s="576"/>
      <c r="D145" s="7"/>
    </row>
    <row r="146" spans="2:4" x14ac:dyDescent="0.2">
      <c r="B146" s="123"/>
      <c r="C146" s="576"/>
      <c r="D146" s="7"/>
    </row>
    <row r="147" spans="2:4" x14ac:dyDescent="0.2">
      <c r="B147" s="123"/>
      <c r="C147" s="576"/>
      <c r="D147" s="7"/>
    </row>
    <row r="148" spans="2:4" x14ac:dyDescent="0.2">
      <c r="B148" s="123"/>
      <c r="C148" s="576"/>
      <c r="D148" s="7"/>
    </row>
    <row r="149" spans="2:4" x14ac:dyDescent="0.2">
      <c r="B149" s="123"/>
      <c r="C149" s="7"/>
      <c r="D149" s="7"/>
    </row>
    <row r="150" spans="2:4" x14ac:dyDescent="0.2">
      <c r="B150" s="123"/>
      <c r="C150" s="418"/>
      <c r="D150" s="7"/>
    </row>
    <row r="151" spans="2:4" x14ac:dyDescent="0.2">
      <c r="B151" s="123"/>
      <c r="C151" s="576"/>
      <c r="D151" s="7"/>
    </row>
    <row r="152" spans="2:4" x14ac:dyDescent="0.2">
      <c r="B152" s="7"/>
      <c r="C152" s="576"/>
      <c r="D152" s="7"/>
    </row>
    <row r="153" spans="2:4" x14ac:dyDescent="0.2">
      <c r="B153" s="7"/>
      <c r="C153" s="576"/>
      <c r="D153" s="7"/>
    </row>
    <row r="154" spans="2:4" x14ac:dyDescent="0.2">
      <c r="B154" s="123"/>
      <c r="C154" s="576"/>
      <c r="D154" s="7"/>
    </row>
    <row r="155" spans="2:4" x14ac:dyDescent="0.2">
      <c r="B155" s="123"/>
      <c r="C155" s="576"/>
      <c r="D155" s="7"/>
    </row>
    <row r="156" spans="2:4" x14ac:dyDescent="0.2">
      <c r="B156" s="123"/>
      <c r="C156" s="576"/>
      <c r="D156" s="7"/>
    </row>
    <row r="157" spans="2:4" x14ac:dyDescent="0.2">
      <c r="B157" s="123"/>
      <c r="C157" s="576"/>
      <c r="D157" s="7"/>
    </row>
    <row r="158" spans="2:4" x14ac:dyDescent="0.2">
      <c r="B158" s="123"/>
      <c r="C158" s="576"/>
      <c r="D158" s="7"/>
    </row>
    <row r="159" spans="2:4" x14ac:dyDescent="0.2">
      <c r="B159" s="123"/>
      <c r="C159" s="576"/>
      <c r="D159" s="7"/>
    </row>
    <row r="160" spans="2:4" x14ac:dyDescent="0.2">
      <c r="B160" s="123"/>
      <c r="C160" s="576"/>
      <c r="D160" s="7"/>
    </row>
    <row r="161" spans="2:4" x14ac:dyDescent="0.2">
      <c r="B161" s="123"/>
      <c r="C161" s="576"/>
      <c r="D161" s="7"/>
    </row>
    <row r="162" spans="2:4" x14ac:dyDescent="0.2">
      <c r="B162" s="123"/>
      <c r="C162" s="576"/>
      <c r="D162" s="7"/>
    </row>
    <row r="163" spans="2:4" x14ac:dyDescent="0.2">
      <c r="B163" s="123"/>
      <c r="C163" s="576"/>
      <c r="D163" s="7"/>
    </row>
    <row r="164" spans="2:4" x14ac:dyDescent="0.2">
      <c r="B164" s="123"/>
      <c r="C164" s="576"/>
      <c r="D164" s="7"/>
    </row>
    <row r="165" spans="2:4" x14ac:dyDescent="0.2">
      <c r="B165" s="123"/>
      <c r="C165" s="576"/>
      <c r="D165" s="7"/>
    </row>
    <row r="166" spans="2:4" x14ac:dyDescent="0.2">
      <c r="B166" s="123"/>
      <c r="C166" s="576"/>
      <c r="D166" s="7"/>
    </row>
    <row r="167" spans="2:4" x14ac:dyDescent="0.2">
      <c r="B167" s="123"/>
    </row>
    <row r="168" spans="2:4" x14ac:dyDescent="0.2">
      <c r="B168" s="123"/>
    </row>
    <row r="169" spans="2:4" x14ac:dyDescent="0.2">
      <c r="B169" s="123"/>
    </row>
  </sheetData>
  <mergeCells count="20">
    <mergeCell ref="B5:C5"/>
    <mergeCell ref="D5:E5"/>
    <mergeCell ref="F5:G5"/>
    <mergeCell ref="H5:I5"/>
    <mergeCell ref="B6:C6"/>
    <mergeCell ref="D6:E6"/>
    <mergeCell ref="F6:G6"/>
    <mergeCell ref="H6:I6"/>
    <mergeCell ref="Q6:Q9"/>
    <mergeCell ref="B7:C7"/>
    <mergeCell ref="D7:E7"/>
    <mergeCell ref="F7:G7"/>
    <mergeCell ref="H7:I7"/>
    <mergeCell ref="B8:C8"/>
    <mergeCell ref="D8:E8"/>
    <mergeCell ref="F8:G8"/>
    <mergeCell ref="H8:I8"/>
    <mergeCell ref="J6:K8"/>
    <mergeCell ref="L6:O8"/>
    <mergeCell ref="P6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13</vt:i4>
      </vt:variant>
    </vt:vector>
  </HeadingPairs>
  <TitlesOfParts>
    <vt:vector size="26" baseType="lpstr">
      <vt:lpstr>año a año pres rent gast</vt:lpstr>
      <vt:lpstr>desagregado</vt:lpstr>
      <vt:lpstr>cuadro fiscal </vt:lpstr>
      <vt:lpstr>imp rentas desagr orde</vt:lpstr>
      <vt:lpstr>gastos desagre ordenados</vt:lpstr>
      <vt:lpstr>CENSOS</vt:lpstr>
      <vt:lpstr>ing y gastos 1870 todos los est</vt:lpstr>
      <vt:lpstr>consolidado ren -gast. presup</vt:lpstr>
      <vt:lpstr>por hacer</vt:lpstr>
      <vt:lpstr>Hoja2</vt:lpstr>
      <vt:lpstr>deuda</vt:lpstr>
      <vt:lpstr>composicion rentas</vt:lpstr>
      <vt:lpstr>remate aguardiente</vt:lpstr>
      <vt:lpstr>Gráf dif entre rentas pres y r</vt:lpstr>
      <vt:lpstr>Gráf rentas presup anuales</vt:lpstr>
      <vt:lpstr>Gráfico3 comp renta ag</vt:lpstr>
      <vt:lpstr>Gráf 5 rentas desagr</vt:lpstr>
      <vt:lpstr>graf 1 desagr rents</vt:lpstr>
      <vt:lpstr>graf 2 desagr gastos</vt:lpstr>
      <vt:lpstr>Gráfico1 pobl est</vt:lpstr>
      <vt:lpstr>Gráfico2 -  rentx hab est</vt:lpstr>
      <vt:lpstr>Gráfico1 - renta x hab est</vt:lpstr>
      <vt:lpstr>Gráfico4 - renta anual ef</vt:lpstr>
      <vt:lpstr>Gráf DEFICIT O SUPERAVIT</vt:lpstr>
      <vt:lpstr>comparativo fiscal</vt:lpstr>
      <vt:lpstr>rentas 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Gustavo Adolfo Castillo Alvarez</cp:lastModifiedBy>
  <cp:lastPrinted>2011-04-07T13:51:25Z</cp:lastPrinted>
  <dcterms:created xsi:type="dcterms:W3CDTF">2010-11-26T01:30:55Z</dcterms:created>
  <dcterms:modified xsi:type="dcterms:W3CDTF">2021-12-14T02:05:43Z</dcterms:modified>
</cp:coreProperties>
</file>