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20490" windowHeight="7545"/>
  </bookViews>
  <sheets>
    <sheet name="1_RESUMEN EJECUTIVO" sheetId="1" r:id="rId1"/>
    <sheet name="2_DETALLES SEMANA XX-XX-20XX" sheetId="2" r:id="rId2"/>
    <sheet name="2,1_DETALLES SEMANA XX-XX-20XX" sheetId="3" r:id="rId3"/>
    <sheet name="CURVA SEGUN ITO" sheetId="4" r:id="rId4"/>
  </sheets>
  <definedNames>
    <definedName name="_Hlk136254455" localSheetId="0">'1_RESUMEN EJECUTIVO'!#REF!</definedName>
    <definedName name="_Hlk176596623" localSheetId="0">'1_RESUMEN EJECUTIVO'!#REF!</definedName>
    <definedName name="_Hlt401629576" localSheetId="0">'1_RESUMEN EJECUTIVO'!$B$290</definedName>
    <definedName name="_Hlt401629629" localSheetId="0">'1_RESUMEN EJECUTIVO'!$B$288</definedName>
    <definedName name="_Hlt401629661" localSheetId="0">'1_RESUMEN EJECUTIVO'!$B$294</definedName>
    <definedName name="_Hlt437870802" localSheetId="0">'1_RESUMEN EJECUTIVO'!$B$295</definedName>
    <definedName name="_Hlt437871363" localSheetId="0">'1_RESUMEN EJECUTIVO'!$B$278</definedName>
    <definedName name="_Hlt437871664" localSheetId="0">'1_RESUMEN EJECUTIVO'!$B$269</definedName>
    <definedName name="_Ref403668748" localSheetId="0">'1_RESUMEN EJECUTIVO'!$B$280</definedName>
    <definedName name="_Ref403704679" localSheetId="0">'1_RESUMEN EJECUTIVO'!$B$292</definedName>
    <definedName name="_Ref403705852" localSheetId="0">'1_RESUMEN EJECUTIVO'!$B$268</definedName>
    <definedName name="_Ref403706097" localSheetId="0">'1_RESUMEN EJECUTIVO'!$B$291</definedName>
    <definedName name="_Toc153800159" localSheetId="0">'1_RESUMEN EJECUTIVO'!$A$266</definedName>
    <definedName name="_Toc381928176" localSheetId="0">'1_RESUMEN EJECUTIVO'!$B$279</definedName>
    <definedName name="_Toc415842538" localSheetId="0">'1_RESUMEN EJECUTIVO'!$A$262</definedName>
    <definedName name="_Toc68516249" localSheetId="0">'1_RESUMEN EJECUTIVO'!#REF!</definedName>
    <definedName name="_Toc68516250" localSheetId="0">'1_RESUMEN EJECUTIVO'!#REF!</definedName>
    <definedName name="_Toc68516251" localSheetId="0">'1_RESUMEN EJECUTIVO'!#REF!</definedName>
    <definedName name="_xlnm.Print_Area" localSheetId="0">'1_RESUMEN EJECUTIVO'!$A$1:$O$122</definedName>
    <definedName name="_xlnm.Print_Area" localSheetId="2">'2,1_DETALLES SEMANA XX-XX-20XX'!$A$1:$T$102</definedName>
    <definedName name="_xlnm.Print_Area" localSheetId="1">'2_DETALLES SEMANA XX-XX-20XX'!$A$1:$O$330</definedName>
    <definedName name="OLE_LINK1" localSheetId="0">'1_RESUMEN EJECUTIVO'!#REF!</definedName>
  </definedNames>
  <calcPr calcId="144525"/>
</workbook>
</file>

<file path=xl/calcChain.xml><?xml version="1.0" encoding="utf-8"?>
<calcChain xmlns="http://schemas.openxmlformats.org/spreadsheetml/2006/main">
  <c r="H42" i="1" l="1"/>
  <c r="B42" i="1"/>
  <c r="C36" i="1"/>
  <c r="N47" i="2" l="1"/>
  <c r="D24" i="1"/>
  <c r="C24" i="1"/>
  <c r="D23" i="1"/>
  <c r="C23" i="1"/>
  <c r="K15" i="1"/>
  <c r="K14" i="1"/>
  <c r="K13" i="1"/>
  <c r="K12" i="1"/>
  <c r="K11" i="1"/>
  <c r="K10" i="1"/>
  <c r="K9" i="1"/>
  <c r="K8" i="1"/>
  <c r="H15" i="1"/>
  <c r="F15" i="1"/>
  <c r="F14" i="1"/>
  <c r="F13" i="1"/>
  <c r="F12" i="1"/>
  <c r="F11" i="1"/>
  <c r="F10" i="1"/>
  <c r="F9" i="1"/>
  <c r="F8" i="1"/>
  <c r="A15" i="1"/>
  <c r="A14" i="1"/>
  <c r="A13" i="1"/>
  <c r="A12" i="1"/>
  <c r="A11" i="1"/>
  <c r="A10" i="1"/>
  <c r="A9" i="1"/>
  <c r="A8" i="1"/>
  <c r="E40" i="1" l="1"/>
  <c r="E39" i="1"/>
  <c r="D40" i="1"/>
  <c r="D39" i="1"/>
  <c r="C40" i="1"/>
  <c r="C39" i="1"/>
  <c r="B40" i="1"/>
  <c r="B39" i="1"/>
  <c r="E36" i="1"/>
  <c r="M13" i="2" l="1"/>
  <c r="N48" i="2" s="1"/>
  <c r="N49" i="2" s="1"/>
  <c r="M15" i="1" l="1"/>
  <c r="M14" i="1"/>
  <c r="M13" i="1"/>
  <c r="C26" i="1" s="1"/>
  <c r="M12" i="1"/>
  <c r="M11" i="1"/>
  <c r="M10" i="1"/>
  <c r="M9" i="1"/>
  <c r="M8" i="1"/>
  <c r="C25" i="1" l="1"/>
  <c r="C27" i="1"/>
  <c r="D91" i="1"/>
  <c r="D92" i="1"/>
  <c r="M91" i="1"/>
  <c r="C8" i="1" l="1"/>
  <c r="E34" i="1" l="1"/>
  <c r="C15" i="1" l="1"/>
  <c r="F121" i="2" l="1"/>
  <c r="I121" i="2" s="1"/>
  <c r="F120" i="2"/>
  <c r="I120" i="2" s="1"/>
  <c r="J121" i="2" l="1"/>
  <c r="K121" i="2"/>
  <c r="J120" i="2"/>
  <c r="K120" i="2" s="1"/>
  <c r="A38" i="1"/>
  <c r="A37" i="1"/>
  <c r="A36" i="1"/>
  <c r="A35" i="1"/>
  <c r="B38" i="1"/>
  <c r="B37" i="1"/>
  <c r="B36" i="1"/>
  <c r="B35" i="1"/>
  <c r="C38" i="1"/>
  <c r="C37" i="1"/>
  <c r="C35" i="1"/>
  <c r="D38" i="1"/>
  <c r="D37" i="1"/>
  <c r="D36" i="1"/>
  <c r="D35" i="1"/>
  <c r="E38" i="1"/>
  <c r="E37" i="1"/>
  <c r="E35" i="1"/>
  <c r="F55" i="4" l="1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C18" i="4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F17" i="4"/>
  <c r="O157" i="2" l="1"/>
  <c r="O156" i="2"/>
  <c r="O155" i="2"/>
  <c r="O154" i="2"/>
  <c r="O153" i="2"/>
  <c r="O152" i="2"/>
  <c r="O151" i="2"/>
  <c r="D59" i="1"/>
  <c r="O8" i="1"/>
  <c r="M92" i="1"/>
  <c r="A80" i="1"/>
  <c r="N63" i="1"/>
  <c r="N62" i="1"/>
  <c r="N61" i="1"/>
  <c r="N60" i="1"/>
  <c r="N59" i="1"/>
  <c r="N58" i="1"/>
  <c r="N57" i="1"/>
  <c r="N56" i="1"/>
  <c r="N55" i="1"/>
  <c r="L63" i="1"/>
  <c r="L62" i="1"/>
  <c r="L61" i="1"/>
  <c r="L60" i="1"/>
  <c r="L59" i="1"/>
  <c r="L58" i="1"/>
  <c r="L57" i="1"/>
  <c r="L56" i="1"/>
  <c r="L55" i="1"/>
  <c r="J63" i="1"/>
  <c r="J62" i="1"/>
  <c r="J61" i="1"/>
  <c r="J60" i="1"/>
  <c r="J59" i="1"/>
  <c r="J58" i="1"/>
  <c r="J57" i="1"/>
  <c r="J56" i="1"/>
  <c r="J55" i="1"/>
  <c r="G63" i="1"/>
  <c r="G62" i="1"/>
  <c r="G61" i="1"/>
  <c r="G60" i="1"/>
  <c r="G59" i="1"/>
  <c r="G58" i="1"/>
  <c r="G57" i="1"/>
  <c r="G56" i="1"/>
  <c r="G55" i="1"/>
  <c r="F63" i="1"/>
  <c r="F62" i="1"/>
  <c r="F61" i="1"/>
  <c r="F60" i="1"/>
  <c r="F59" i="1"/>
  <c r="F58" i="1"/>
  <c r="F57" i="1"/>
  <c r="F56" i="1"/>
  <c r="F55" i="1"/>
  <c r="D63" i="1"/>
  <c r="D62" i="1"/>
  <c r="D61" i="1"/>
  <c r="D60" i="1"/>
  <c r="D58" i="1"/>
  <c r="D57" i="1"/>
  <c r="D56" i="1"/>
  <c r="D55" i="1"/>
  <c r="I157" i="2"/>
  <c r="I156" i="2"/>
  <c r="I155" i="2"/>
  <c r="L151" i="2"/>
  <c r="I152" i="2" s="1"/>
  <c r="L152" i="2" s="1"/>
  <c r="I153" i="2" s="1"/>
  <c r="L153" i="2" s="1"/>
  <c r="I154" i="2" s="1"/>
  <c r="B45" i="1"/>
  <c r="H50" i="1"/>
  <c r="H49" i="1"/>
  <c r="H48" i="1"/>
  <c r="H47" i="1"/>
  <c r="H46" i="1"/>
  <c r="H45" i="1"/>
  <c r="H44" i="1"/>
  <c r="H43" i="1"/>
  <c r="B50" i="1"/>
  <c r="B49" i="1"/>
  <c r="B48" i="1"/>
  <c r="B47" i="1"/>
  <c r="B46" i="1"/>
  <c r="B44" i="1"/>
  <c r="B43" i="1"/>
  <c r="F114" i="2"/>
  <c r="I114" i="2"/>
  <c r="J114" i="2" s="1"/>
  <c r="F115" i="2"/>
  <c r="I115" i="2" s="1"/>
  <c r="J115" i="2" s="1"/>
  <c r="K115" i="2" s="1"/>
  <c r="F116" i="2"/>
  <c r="I116" i="2" s="1"/>
  <c r="J116" i="2" s="1"/>
  <c r="K116" i="2" s="1"/>
  <c r="F117" i="2"/>
  <c r="I117" i="2" s="1"/>
  <c r="J117" i="2" s="1"/>
  <c r="K117" i="2" s="1"/>
  <c r="F118" i="2"/>
  <c r="I118" i="2" s="1"/>
  <c r="J118" i="2" s="1"/>
  <c r="K118" i="2" s="1"/>
  <c r="F119" i="2"/>
  <c r="I119" i="2" s="1"/>
  <c r="J119" i="2" s="1"/>
  <c r="K119" i="2" s="1"/>
  <c r="O86" i="1"/>
  <c r="N86" i="1"/>
  <c r="M86" i="1"/>
  <c r="L86" i="1"/>
  <c r="K86" i="1"/>
  <c r="J86" i="1"/>
  <c r="H86" i="1"/>
  <c r="G86" i="1"/>
  <c r="F86" i="1"/>
  <c r="E256" i="2"/>
  <c r="E86" i="1" s="1"/>
  <c r="D86" i="1"/>
  <c r="C86" i="1"/>
  <c r="B86" i="1"/>
  <c r="A86" i="1"/>
  <c r="L82" i="1"/>
  <c r="O82" i="1"/>
  <c r="N82" i="1"/>
  <c r="M82" i="1"/>
  <c r="K82" i="1"/>
  <c r="J82" i="1"/>
  <c r="H82" i="1"/>
  <c r="G82" i="1"/>
  <c r="F82" i="1"/>
  <c r="D82" i="1"/>
  <c r="C82" i="1"/>
  <c r="B82" i="1"/>
  <c r="A82" i="1"/>
  <c r="O14" i="1"/>
  <c r="H14" i="1"/>
  <c r="H13" i="1"/>
  <c r="H12" i="1"/>
  <c r="H11" i="1"/>
  <c r="H10" i="1"/>
  <c r="H9" i="1"/>
  <c r="H8" i="1"/>
  <c r="C14" i="1"/>
  <c r="C13" i="1"/>
  <c r="C12" i="1"/>
  <c r="C11" i="1"/>
  <c r="C10" i="1"/>
  <c r="C9" i="1"/>
  <c r="E252" i="2"/>
  <c r="E82" i="1" s="1"/>
  <c r="E227" i="2"/>
  <c r="E228" i="2"/>
  <c r="E229" i="2"/>
  <c r="E230" i="2"/>
  <c r="E231" i="2"/>
  <c r="E232" i="2"/>
  <c r="E233" i="2"/>
  <c r="H178" i="2"/>
  <c r="K178" i="2"/>
  <c r="F178" i="2"/>
  <c r="O119" i="2"/>
  <c r="O117" i="2"/>
  <c r="O116" i="2"/>
  <c r="O115" i="2"/>
  <c r="O114" i="2"/>
  <c r="N123" i="2"/>
  <c r="C123" i="2"/>
  <c r="D123" i="2"/>
  <c r="M119" i="2" s="1"/>
  <c r="G123" i="2"/>
  <c r="P251" i="2"/>
  <c r="A89" i="2"/>
  <c r="F123" i="2" l="1"/>
  <c r="M118" i="2"/>
  <c r="M121" i="2"/>
  <c r="M120" i="2"/>
  <c r="J123" i="2"/>
  <c r="K114" i="2"/>
  <c r="K123" i="2" s="1"/>
  <c r="C238" i="2"/>
  <c r="I123" i="2"/>
  <c r="O123" i="2"/>
  <c r="M115" i="2"/>
  <c r="M114" i="2"/>
  <c r="M116" i="2"/>
  <c r="M117" i="2"/>
  <c r="M123" i="2" l="1"/>
</calcChain>
</file>

<file path=xl/comments1.xml><?xml version="1.0" encoding="utf-8"?>
<comments xmlns="http://schemas.openxmlformats.org/spreadsheetml/2006/main">
  <authors>
    <author>Autor</author>
  </authors>
  <commentList>
    <comment ref="C15" authorId="0">
      <text>
        <r>
          <rPr>
            <b/>
            <sz val="12"/>
            <color indexed="81"/>
            <rFont val="Tahoma"/>
            <family val="2"/>
          </rPr>
          <t>El Monto a incluir en esta casilla debe ser en UF</t>
        </r>
        <r>
          <rPr>
            <sz val="12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C15" authorId="0">
      <text>
        <r>
          <rPr>
            <b/>
            <sz val="12"/>
            <color indexed="81"/>
            <rFont val="Tahoma"/>
            <family val="2"/>
          </rPr>
          <t>El Monto a incluir en esta casilla debe ser en UF</t>
        </r>
      </text>
    </comment>
  </commentList>
</comments>
</file>

<file path=xl/sharedStrings.xml><?xml version="1.0" encoding="utf-8"?>
<sst xmlns="http://schemas.openxmlformats.org/spreadsheetml/2006/main" count="616" uniqueCount="430">
  <si>
    <t>Código</t>
  </si>
  <si>
    <t>Fecha validación</t>
  </si>
  <si>
    <t>PROYECTO:</t>
  </si>
  <si>
    <t>MANDANTE:</t>
  </si>
  <si>
    <t>CONTACTO MANDANTE:</t>
  </si>
  <si>
    <t>ITO A CARGO:</t>
  </si>
  <si>
    <t>DIRECCIÓN PROYECTO:</t>
  </si>
  <si>
    <t>DESCRIPCIÓN GENERAL DE LA OBRA</t>
  </si>
  <si>
    <t>Utilidades</t>
  </si>
  <si>
    <t>Cálculo</t>
  </si>
  <si>
    <t>CONTROL FINANCIERO</t>
  </si>
  <si>
    <t>GESTION DE CALIDAD</t>
  </si>
  <si>
    <t>ANEXOS</t>
  </si>
  <si>
    <t>Fecha Accidente:</t>
  </si>
  <si>
    <t>Hora</t>
  </si>
  <si>
    <t>Lugar preciso del accidente:</t>
  </si>
  <si>
    <t>Breve descripción del accidente:</t>
  </si>
  <si>
    <t xml:space="preserve">Informado por: </t>
  </si>
  <si>
    <t>Gerente Proyecto</t>
  </si>
  <si>
    <t>Administrador de Obra</t>
  </si>
  <si>
    <t>Oficina Técnica</t>
  </si>
  <si>
    <t>Bodega</t>
  </si>
  <si>
    <t>Calidad</t>
  </si>
  <si>
    <t>Jefe de Terreno</t>
  </si>
  <si>
    <t>Supervisor</t>
  </si>
  <si>
    <t>Numero de asistentes:</t>
  </si>
  <si>
    <t>M2 Terreno</t>
  </si>
  <si>
    <t>M2 Obra</t>
  </si>
  <si>
    <t>Nuevo Plazo</t>
  </si>
  <si>
    <t>ENTREGA DE TERRENO</t>
  </si>
  <si>
    <t>CHECK LIST DE INFORMACION ENTREGADA</t>
  </si>
  <si>
    <t>PROYECTISTAS</t>
  </si>
  <si>
    <t>Especialidad</t>
  </si>
  <si>
    <t>Arquitectura</t>
  </si>
  <si>
    <t>Seguridad</t>
  </si>
  <si>
    <t>Vialidad</t>
  </si>
  <si>
    <t>Paisajismo</t>
  </si>
  <si>
    <t xml:space="preserve">Boleta de Garantía Bancaria </t>
  </si>
  <si>
    <t>Acta de entrega de terreno</t>
  </si>
  <si>
    <t>Acta de Anticipo</t>
  </si>
  <si>
    <t>Estados de Pago</t>
  </si>
  <si>
    <t>Retenciones</t>
  </si>
  <si>
    <t>Mecánica de Suelo</t>
  </si>
  <si>
    <t>Profesional Terreno:</t>
  </si>
  <si>
    <t xml:space="preserve">Inst.Sanitarias      </t>
  </si>
  <si>
    <t xml:space="preserve">Ev. Aguas Lluvias                        </t>
  </si>
  <si>
    <t xml:space="preserve">Inst. Eléctrica               </t>
  </si>
  <si>
    <t>Corrientes Débiles</t>
  </si>
  <si>
    <t>CCTV</t>
  </si>
  <si>
    <t xml:space="preserve">Clima y Extracción                                           </t>
  </si>
  <si>
    <t xml:space="preserve">Refrigeración y Paneles de Frío                                          </t>
  </si>
  <si>
    <t>Ascensores, Montacargas y Rampas</t>
  </si>
  <si>
    <t xml:space="preserve">Extracción de Basura                                       </t>
  </si>
  <si>
    <t>Detección Incendios</t>
  </si>
  <si>
    <t>Correo Neumático</t>
  </si>
  <si>
    <t>Otro</t>
  </si>
  <si>
    <t>Describir en su forma, cualidades y calidad la obra</t>
  </si>
  <si>
    <t>Fono</t>
  </si>
  <si>
    <t>Programación de la Obra</t>
  </si>
  <si>
    <t>Flujo de Caja de la Programación</t>
  </si>
  <si>
    <t>Libro de Obra</t>
  </si>
  <si>
    <t>Check list de procedimientos.</t>
  </si>
  <si>
    <t>Información General de la Obra ETAPA I</t>
  </si>
  <si>
    <t>DESCRIPCIÓN GENERAL INSTALACIONES PROVISORIAS:</t>
  </si>
  <si>
    <t>Entregado? Si o No</t>
  </si>
  <si>
    <t xml:space="preserve">Título </t>
  </si>
  <si>
    <t xml:space="preserve">DATOS ESPECIALISTAS EN OBRA: </t>
  </si>
  <si>
    <t>Detalles</t>
  </si>
  <si>
    <t xml:space="preserve">Documentos </t>
  </si>
  <si>
    <t>Cant. Pisos</t>
  </si>
  <si>
    <t>Nombre Proyectista</t>
  </si>
  <si>
    <t>RDI</t>
  </si>
  <si>
    <t>CONTROL DOCUMENTAL</t>
  </si>
  <si>
    <t>CAPACITACIONES</t>
  </si>
  <si>
    <t>Informe N°</t>
  </si>
  <si>
    <t>Mail</t>
  </si>
  <si>
    <t>SUBGERENTE:</t>
  </si>
  <si>
    <t>INFO. OBRA</t>
  </si>
  <si>
    <t>INFO. INTEXA</t>
  </si>
  <si>
    <t>M2 TERRENO:</t>
  </si>
  <si>
    <t>M2 OBRA:</t>
  </si>
  <si>
    <t>DÍAS TRANSCURRIDOS:</t>
  </si>
  <si>
    <t>DÍAS RESTANTES:</t>
  </si>
  <si>
    <r>
      <t xml:space="preserve">Plazo Obra </t>
    </r>
    <r>
      <rPr>
        <b/>
        <sz val="8"/>
        <rFont val="Arial"/>
        <family val="2"/>
      </rPr>
      <t>(Días corridos)</t>
    </r>
  </si>
  <si>
    <t>Días Transcurridos</t>
  </si>
  <si>
    <t>Versión</t>
  </si>
  <si>
    <t>SI</t>
  </si>
  <si>
    <t>NO</t>
  </si>
  <si>
    <t>N/A</t>
  </si>
  <si>
    <t>Tiempo de Respuesta</t>
  </si>
  <si>
    <t>Capataz 1</t>
  </si>
  <si>
    <t>Capataz 2</t>
  </si>
  <si>
    <t>Capataz 3</t>
  </si>
  <si>
    <t>Capataz 4</t>
  </si>
  <si>
    <t>Capataz 5</t>
  </si>
  <si>
    <t>SEGURIDAD</t>
  </si>
  <si>
    <t>AVANCES FÍSICOS</t>
  </si>
  <si>
    <t>HITOS TOTALES</t>
  </si>
  <si>
    <t>HITOS PARCIALES</t>
  </si>
  <si>
    <t xml:space="preserve">INFO. ACTUALIZADO </t>
  </si>
  <si>
    <t>RESUMEN AVANCE FÍSICO</t>
  </si>
  <si>
    <t>RESUMEN FINANCIERO</t>
  </si>
  <si>
    <t>HITO 1</t>
  </si>
  <si>
    <t>TRASTIENDA Y BODEGAS</t>
  </si>
  <si>
    <t>HITO 2</t>
  </si>
  <si>
    <t>ANDEN DE CARGA OPERATIVO</t>
  </si>
  <si>
    <t>HITO 3</t>
  </si>
  <si>
    <t>TRASCAJA</t>
  </si>
  <si>
    <t>HITO 4</t>
  </si>
  <si>
    <t>HITO 5</t>
  </si>
  <si>
    <t>Multa aplicada</t>
  </si>
  <si>
    <t>Quien solicita</t>
  </si>
  <si>
    <t>A quien se solicita</t>
  </si>
  <si>
    <t>Status</t>
  </si>
  <si>
    <t>Pendiente</t>
  </si>
  <si>
    <t>Resuelta</t>
  </si>
  <si>
    <t>Fecha</t>
  </si>
  <si>
    <t>Comentarios</t>
  </si>
  <si>
    <t>Nombre</t>
  </si>
  <si>
    <t>Cargo</t>
  </si>
  <si>
    <t>Especialistas de:</t>
  </si>
  <si>
    <t xml:space="preserve">DATOS PERSONAL CONSTRUCTORA EN OBRA: </t>
  </si>
  <si>
    <t>Descripción</t>
  </si>
  <si>
    <t>Tema</t>
  </si>
  <si>
    <t>Duración</t>
  </si>
  <si>
    <t>Nombre de Relator:</t>
  </si>
  <si>
    <t>Faena</t>
  </si>
  <si>
    <t>ITEM DE PAGO</t>
  </si>
  <si>
    <t>CANTIDAD DE OBRA</t>
  </si>
  <si>
    <t xml:space="preserve">  Avance físico en %</t>
  </si>
  <si>
    <t>Avance económico en Pesos o UF</t>
  </si>
  <si>
    <t>ESTADOS DE PAGO</t>
  </si>
  <si>
    <t>Liquido a Pagar</t>
  </si>
  <si>
    <t>Detalle/ Nombre de la Obra</t>
  </si>
  <si>
    <t>Completar con información semanal solicitada</t>
  </si>
  <si>
    <t>(%)</t>
  </si>
  <si>
    <t>Anticipo</t>
  </si>
  <si>
    <t>Descripción de la negociación del mandante con la constructora.</t>
  </si>
  <si>
    <t>Descripción de la morfología y características de la Obra.</t>
  </si>
  <si>
    <t>Hito</t>
  </si>
  <si>
    <t xml:space="preserve">Motivos </t>
  </si>
  <si>
    <t>IVA</t>
  </si>
  <si>
    <t>DETALLE DE GASTO POR FAENA</t>
  </si>
  <si>
    <t>COMENTARIOS:</t>
  </si>
  <si>
    <t>Plazo</t>
  </si>
  <si>
    <t xml:space="preserve"> Días Corridos</t>
  </si>
  <si>
    <t>UF/día</t>
  </si>
  <si>
    <t>Días Corridos</t>
  </si>
  <si>
    <t>Detalles:</t>
  </si>
  <si>
    <t>Nº RDI Recibidos</t>
  </si>
  <si>
    <t>Nº RDI Pendientes</t>
  </si>
  <si>
    <t>Pendiente por Especialidad</t>
  </si>
  <si>
    <t>ESTADO DE AVANCE</t>
  </si>
  <si>
    <t>% Avance Real</t>
  </si>
  <si>
    <t>Avance Real</t>
  </si>
  <si>
    <t>DIA</t>
  </si>
  <si>
    <t>Permiso Edificación</t>
  </si>
  <si>
    <t>EISTU</t>
  </si>
  <si>
    <t>Avance Programa</t>
  </si>
  <si>
    <t>Proyectos</t>
  </si>
  <si>
    <t>Licitaciones</t>
  </si>
  <si>
    <t>Adjudicación</t>
  </si>
  <si>
    <t>Etapa</t>
  </si>
  <si>
    <t>CAMBIO DE BALDOSAS EN SALON</t>
  </si>
  <si>
    <t>CONEXIONADO DE TABLERO CONTROL CAJAS</t>
  </si>
  <si>
    <t>TENDIDO DE ALIMENTADORES A TABLERO EXTERIOR</t>
  </si>
  <si>
    <t>CABLEADO LINEA DE CHECK OUT</t>
  </si>
  <si>
    <t>Planta general de Proyecto</t>
  </si>
  <si>
    <t>PERSONAL Y CAPACITACIONES</t>
  </si>
  <si>
    <t>Otros</t>
  </si>
  <si>
    <t>CONSTRUCTORA:</t>
  </si>
  <si>
    <t>TIPO DE CONTRATO:</t>
  </si>
  <si>
    <t>Semana anterior %</t>
  </si>
  <si>
    <t>Semana actual %</t>
  </si>
  <si>
    <t>Completar con información de capacitaciones realizadas solo durante la semana.</t>
  </si>
  <si>
    <t>Imagen general de la Obra</t>
  </si>
  <si>
    <t>Completar con información del contrato (Tipo de obra del Proyecto: habilitación, obra nueva, remodelación, etc.)</t>
  </si>
  <si>
    <t>PERSONAL EN OBRA</t>
  </si>
  <si>
    <t>CENTRO DE COSTO:</t>
  </si>
  <si>
    <t>FECHA INICIO OBRA</t>
  </si>
  <si>
    <t>Documentos RF</t>
  </si>
  <si>
    <t>Contrato</t>
  </si>
  <si>
    <t>Boletas Garantías</t>
  </si>
  <si>
    <t>Proyectos APC</t>
  </si>
  <si>
    <t>SERVIU</t>
  </si>
  <si>
    <t>Factibilidad Eléctrica</t>
  </si>
  <si>
    <t>DESCRIPCIÓN</t>
  </si>
  <si>
    <t>AVANCE (%)</t>
  </si>
  <si>
    <t>MONTO PAGADO (UF)</t>
  </si>
  <si>
    <t>MONTO POR PAGAR (UF)</t>
  </si>
  <si>
    <t>TOTAL CONTRATADO (UF)</t>
  </si>
  <si>
    <t>TOTAL (UF)</t>
  </si>
  <si>
    <t>Costo Directo</t>
  </si>
  <si>
    <t>Gastos Generales</t>
  </si>
  <si>
    <t>Valores Pro forma</t>
  </si>
  <si>
    <t xml:space="preserve">TOTAL NETO </t>
  </si>
  <si>
    <t>Modificaciones de Obra</t>
  </si>
  <si>
    <t>TOTAL NETO ACTUALIZADO</t>
  </si>
  <si>
    <t>TOTAL ACTUALIZADO</t>
  </si>
  <si>
    <t>Obras Previas</t>
  </si>
  <si>
    <t>Obra Gruesa</t>
  </si>
  <si>
    <t>Terminaciones</t>
  </si>
  <si>
    <t>Instalaciones</t>
  </si>
  <si>
    <t>Obras Exteriores</t>
  </si>
  <si>
    <t>TOTAL COSTO DIRECTO</t>
  </si>
  <si>
    <t>N° RDI Pendientes</t>
  </si>
  <si>
    <t>Promedio Días de Respuesta</t>
  </si>
  <si>
    <t>Calculo</t>
  </si>
  <si>
    <t>Empresa Trabajador</t>
  </si>
  <si>
    <t>Atraso</t>
  </si>
  <si>
    <t>OBSERVACIONES DE LA SEMANA</t>
  </si>
  <si>
    <t>VIERNES:</t>
  </si>
  <si>
    <t>LUNES:</t>
  </si>
  <si>
    <t>MARTES</t>
  </si>
  <si>
    <t>JUEVES</t>
  </si>
  <si>
    <t>Fecha  Informe</t>
  </si>
  <si>
    <t>IVA 19%</t>
  </si>
  <si>
    <t>RETENCIÓN (x%)</t>
  </si>
  <si>
    <t>Avenida del valle</t>
  </si>
  <si>
    <t>Intexa</t>
  </si>
  <si>
    <t>JEFE DE PROYECTO:</t>
  </si>
  <si>
    <t>Diferencia Días Prog</t>
  </si>
  <si>
    <t>Diferencia Días real</t>
  </si>
  <si>
    <t>Diferencia Días total</t>
  </si>
  <si>
    <t>CANTIDAD DE DIAS PERDIDOS</t>
  </si>
  <si>
    <t xml:space="preserve">NUMERO DE ACCIDENTES </t>
  </si>
  <si>
    <t>ACCIDENTABILIDAD SEMANAL</t>
  </si>
  <si>
    <t>ACCIDENTABILIDAD ACOMULADO</t>
  </si>
  <si>
    <t>Med. de Mitigación Vial</t>
  </si>
  <si>
    <t>Nº</t>
  </si>
  <si>
    <t>REV</t>
  </si>
  <si>
    <t>CONCEPTO</t>
  </si>
  <si>
    <t>Neto</t>
  </si>
  <si>
    <t>Fecha Entrega</t>
  </si>
  <si>
    <t>CONSTRUCTORA</t>
  </si>
  <si>
    <t>Fecha Revisión</t>
  </si>
  <si>
    <t xml:space="preserve">REVISION ITO </t>
  </si>
  <si>
    <t>Fecha Aprobación</t>
  </si>
  <si>
    <t>APROBACION MANDANTE</t>
  </si>
  <si>
    <t>Estado de Ejecución</t>
  </si>
  <si>
    <t>STATUS</t>
  </si>
  <si>
    <t>Observaciones</t>
  </si>
  <si>
    <t>RESUMEN DE NOTAS DE CAMBIO</t>
  </si>
  <si>
    <t>MARTES:</t>
  </si>
  <si>
    <t>MIERCOLES:</t>
  </si>
  <si>
    <t>JUEVES:</t>
  </si>
  <si>
    <t>SABADO:</t>
  </si>
  <si>
    <t>CONTROL DE PROCESOS CONSTRUCTIVOS</t>
  </si>
  <si>
    <t>Partidas más Relevantes</t>
  </si>
  <si>
    <t xml:space="preserve"> (Inspección Técnica y Especialidades)</t>
  </si>
  <si>
    <t>PROTOCOLOS INTEXA</t>
  </si>
  <si>
    <t>Frecuencia de Control</t>
  </si>
  <si>
    <t>PROTOCOLOS CONSTRUCTORA</t>
  </si>
  <si>
    <t>Trazado</t>
  </si>
  <si>
    <t>Mejoramiento de Terreno</t>
  </si>
  <si>
    <t>Hormigón</t>
  </si>
  <si>
    <t>Enfierradura</t>
  </si>
  <si>
    <t>Moldaje</t>
  </si>
  <si>
    <t>Pavimentos</t>
  </si>
  <si>
    <t xml:space="preserve">Pinturas </t>
  </si>
  <si>
    <t>n+1</t>
  </si>
  <si>
    <t>SI / NO /NA</t>
  </si>
  <si>
    <t xml:space="preserve">Observaciones </t>
  </si>
  <si>
    <t>Trabajo que ejecutaba al momento de:</t>
  </si>
  <si>
    <t>Lesión sufrida y parte del cuerpo afectada:</t>
  </si>
  <si>
    <t>Información del Accidente (De la Semana)</t>
  </si>
  <si>
    <t>Observación</t>
  </si>
  <si>
    <t>DOMINGO:</t>
  </si>
  <si>
    <t>LUNES</t>
  </si>
  <si>
    <t>MIÉRCOLES</t>
  </si>
  <si>
    <t>VIERNES</t>
  </si>
  <si>
    <t>SÁBADO</t>
  </si>
  <si>
    <t>DOMINGO</t>
  </si>
  <si>
    <t>PROMEDIO DE TRABAJADORES (Semana 20 al 26 de Abril de 2014)</t>
  </si>
  <si>
    <t>Grafico de personal de obra  Diario (Semana 20 al 26 de Abril de 2014)</t>
  </si>
  <si>
    <t xml:space="preserve">Electricidad </t>
  </si>
  <si>
    <t>Sanitario</t>
  </si>
  <si>
    <t>Gas</t>
  </si>
  <si>
    <t>Clima</t>
  </si>
  <si>
    <t>Pavimento</t>
  </si>
  <si>
    <t>Frio Alimentario</t>
  </si>
  <si>
    <t>Nº RDI Con respuesta</t>
  </si>
  <si>
    <t>Doc.</t>
  </si>
  <si>
    <t>Informe Semanal Ejecutivo</t>
  </si>
  <si>
    <t>RE-OP-53</t>
  </si>
  <si>
    <t>Versión Nº</t>
  </si>
  <si>
    <t>REGISTRO</t>
  </si>
  <si>
    <t>Descuento de Anticipo</t>
  </si>
  <si>
    <t>Retenciones (5%)</t>
  </si>
  <si>
    <t>Motivo de Atraso</t>
  </si>
  <si>
    <t>Acciones a Tomar</t>
  </si>
  <si>
    <t xml:space="preserve">CUBIERTAS ENTRE EJES 1 Y 6: Si bien existen atrasos en la partida de cubiertas estas estas directamente ligados a la fabricación ya que se le ha dado prioridad a esta por compromisos con </t>
  </si>
  <si>
    <t>Se ajusta trabajos de instalación, por lo que se espera tener la cubierta dentro de la semana del 16-5-2014</t>
  </si>
  <si>
    <t>INICIO DE FAENAS ELÉCTRICAS</t>
  </si>
  <si>
    <t>Ruta critica de transformador esta OK, ya que este esta listo y será instalado dentro de la semana del 16-5-2014, con esta acción el porcentaje de avance de esta partida se recuperará, independiente de ello las faenas civiles y de puesta a tierra ya comenzaron a ejecutarse.</t>
  </si>
  <si>
    <t>Factibilidad Sanitaria</t>
  </si>
  <si>
    <t>Ítem</t>
  </si>
  <si>
    <t>INICIO DE FRÍO ALIMENTARIO: Al atrasarse las cubiertas esta partida sufrió atrasos a espera de término de la instalación.</t>
  </si>
  <si>
    <t>Se procederá a iniciar faenas 7-5-2014, sin esperar a instalación de cubierta. Atreves de esta acción se espera recuperar los días perdidos.</t>
  </si>
  <si>
    <t>Completar con plano general de la obra y fotografía semanal desde el mismo punto de la obra a modo de mostrar el avance general progresivo de la obra; y fotografías de faenas con problemas incluyendo un comentario.</t>
  </si>
  <si>
    <t>Tabiquería</t>
  </si>
  <si>
    <t>Información Requerida</t>
  </si>
  <si>
    <t>ETAPA I INCLUYE: Inst. de Faenas /Letreros / Inst. Provisorias / Empalmes y Redes Provisorios /Cierros Provisorios / Replanteo de Trazados y Niveles/ Demoliciones / Departamentos u Oficinas Pilotos / Oficinas de Ventas  /Aseo</t>
  </si>
  <si>
    <t>Se entrego información? Planimetría, etc.</t>
  </si>
  <si>
    <t>Póliza de Seguro</t>
  </si>
  <si>
    <t>ITO ESPECIALIDADES:</t>
  </si>
  <si>
    <t>ITO CIVIL:</t>
  </si>
  <si>
    <t>J. Molina</t>
  </si>
  <si>
    <t>M. Cuevas</t>
  </si>
  <si>
    <t>D. Garcia</t>
  </si>
  <si>
    <t>GERENTE:</t>
  </si>
  <si>
    <t>P. Perez</t>
  </si>
  <si>
    <t>F. Fraile</t>
  </si>
  <si>
    <t xml:space="preserve">FOTOGRAFÍA </t>
  </si>
  <si>
    <t>Total Costo Neto (UF)</t>
  </si>
  <si>
    <t>Subtotal Neto (UF)</t>
  </si>
  <si>
    <t>Total Presupuesto (UF)</t>
  </si>
  <si>
    <t>Monto Pagado (UF)</t>
  </si>
  <si>
    <t>Monto a Pagar (UF)</t>
  </si>
  <si>
    <t>Nombre del Trabajador</t>
  </si>
  <si>
    <t>Edad:</t>
  </si>
  <si>
    <t>Acciones Correctivas</t>
  </si>
  <si>
    <t>Estatus de RDI (Acomulado Total)</t>
  </si>
  <si>
    <t>ADICIONALES Y DISMININUCIONES</t>
  </si>
  <si>
    <t>Saldo Obra Gruesa</t>
  </si>
  <si>
    <t>Ejecutado</t>
  </si>
  <si>
    <t>Rechazado</t>
  </si>
  <si>
    <t>ok</t>
  </si>
  <si>
    <t>Proyecto agua potable y alcantarillado</t>
  </si>
  <si>
    <t>OC / 31962</t>
  </si>
  <si>
    <t>OC/  32158</t>
  </si>
  <si>
    <t>OC / 32159</t>
  </si>
  <si>
    <t>Extincion de incendio</t>
  </si>
  <si>
    <t>PCI</t>
  </si>
  <si>
    <t>OC /32160</t>
  </si>
  <si>
    <t>TOTAL</t>
  </si>
  <si>
    <t>Recha. ITO</t>
  </si>
  <si>
    <t>Recha.Mandante</t>
  </si>
  <si>
    <t>Disminucion Cierros (Disminucion)</t>
  </si>
  <si>
    <t>Ito</t>
  </si>
  <si>
    <t>Completar con información semanal solicitada (Descripción detallada de las acitividades diarias)</t>
  </si>
  <si>
    <t>N° DE TRABAJADORES CONTRATISTAS</t>
  </si>
  <si>
    <t>NUMERO DE TRABAJADORES CONSTRUCTORA</t>
  </si>
  <si>
    <t>TOTAL N° DE 
TRABAJADORES</t>
  </si>
  <si>
    <t>Seguridad ( Prev. de Riesgos)</t>
  </si>
  <si>
    <t>Prevención de Riesgos</t>
  </si>
  <si>
    <t>Mensual</t>
  </si>
  <si>
    <t>Santa Fe Ltda.</t>
  </si>
  <si>
    <t>CONTACTO CONSTRUC.:</t>
  </si>
  <si>
    <t>Sandra Carreño</t>
  </si>
  <si>
    <t>Proyecto 2</t>
  </si>
  <si>
    <t>0 Anticipo</t>
  </si>
  <si>
    <t>EEPP N°</t>
  </si>
  <si>
    <t>EEPP Actual</t>
  </si>
  <si>
    <t>Acumulado 
A la fecha</t>
  </si>
  <si>
    <t>Acumulado
Anterior</t>
  </si>
  <si>
    <t>Avance Actual</t>
  </si>
  <si>
    <t>Movimiento de Tierra</t>
  </si>
  <si>
    <t>Acumulado 
Anterior</t>
  </si>
  <si>
    <t>Estatus de RDI (Semana 20 al 30 de Abril de 2014)</t>
  </si>
  <si>
    <t>FOTOGRAFÍAS</t>
  </si>
  <si>
    <t xml:space="preserve"> </t>
  </si>
  <si>
    <t>Retenciones
(x%)</t>
  </si>
  <si>
    <t>Devolución de anticipo (x%)</t>
  </si>
  <si>
    <t>PARTIDAS EN EJECUCIÓN</t>
  </si>
  <si>
    <t>Partidas Generales en Ejecución</t>
  </si>
  <si>
    <t>% Proyectado
de Avance</t>
  </si>
  <si>
    <t>% Real de Avance</t>
  </si>
  <si>
    <t>Valor de Multa Tope</t>
  </si>
  <si>
    <t>%</t>
  </si>
  <si>
    <t>Multa diaria aplicable</t>
  </si>
  <si>
    <t>AUMENTOS DE PLAZO</t>
  </si>
  <si>
    <t>N°</t>
  </si>
  <si>
    <t>Fecha
Aprobación</t>
  </si>
  <si>
    <t>Fecha
Presentación</t>
  </si>
  <si>
    <t>Plazo
Otorgado</t>
  </si>
  <si>
    <t>STATUS PROCESOS DE OBRA</t>
  </si>
  <si>
    <t>DOCUMENTOS DE OBRA</t>
  </si>
  <si>
    <t>Documentos</t>
  </si>
  <si>
    <t>Planilla de revisión de acuerdos</t>
  </si>
  <si>
    <t>Items</t>
  </si>
  <si>
    <t>Proyecto o Partida Asignada</t>
  </si>
  <si>
    <t>Solicitud</t>
  </si>
  <si>
    <t>Solicitante</t>
  </si>
  <si>
    <t>Fecha de  Solicitud</t>
  </si>
  <si>
    <t>Responsables</t>
  </si>
  <si>
    <t>Situacion Actual</t>
  </si>
  <si>
    <t>PLANOS PROYECTO</t>
  </si>
  <si>
    <t>AUDITORÍA DE PLANOS</t>
  </si>
  <si>
    <t>Arquitectura, cálculo, especialidades</t>
  </si>
  <si>
    <t>Se solicita validación levantamiento de planos arquitectura, cálculo y especialidades realizado por Intexa</t>
  </si>
  <si>
    <t>Se solicitan planos en digital de cálculo a NeoGestión</t>
  </si>
  <si>
    <t>Lorena Barrera</t>
  </si>
  <si>
    <t>Javier Pérez</t>
  </si>
  <si>
    <t>NN</t>
  </si>
  <si>
    <t xml:space="preserve">es un listado validado por NeoGestión. </t>
  </si>
  <si>
    <t>No existen todos los planos de cálculo en digital y papel,</t>
  </si>
  <si>
    <t>Con fecha 04-04-2014 se cuenta con listado de planos</t>
  </si>
  <si>
    <t>Con fecha 02-04-2014 se solicitan planos en digital de cálculo</t>
  </si>
  <si>
    <t>Terminado</t>
  </si>
  <si>
    <t>pendiente de entrega</t>
  </si>
  <si>
    <t>OBRA: CENTRO LOGÍSTICO PORTOFINO</t>
  </si>
  <si>
    <t>CONSTRUCTURA:</t>
  </si>
  <si>
    <t>LARRAÍN PRIETO RISOPATRÓN S.A.</t>
  </si>
  <si>
    <t>INSPECCION</t>
  </si>
  <si>
    <t>INTEXA  INGENIERIA S.A.</t>
  </si>
  <si>
    <t>Plazo de Ejecución inicial</t>
  </si>
  <si>
    <t>210 días</t>
  </si>
  <si>
    <t>Plazo modificado Nº 1</t>
  </si>
  <si>
    <t>240 días</t>
  </si>
  <si>
    <t>Plazo modificado Final</t>
  </si>
  <si>
    <t>278 días</t>
  </si>
  <si>
    <t>CURVA DE AVANCE REAL SEGÚN I.T.O.</t>
  </si>
  <si>
    <t>SEMANAS</t>
  </si>
  <si>
    <t xml:space="preserve">FECHA </t>
  </si>
  <si>
    <t>AVANCE TEORICO</t>
  </si>
  <si>
    <t>AVANCE REAL</t>
  </si>
  <si>
    <t>ATRASO</t>
  </si>
  <si>
    <t>PARTIDAS ATRASADAS</t>
  </si>
  <si>
    <t>Partidas atrasadas de programa</t>
  </si>
  <si>
    <t>% Proyec. de avance</t>
  </si>
  <si>
    <t>% Real de avance</t>
  </si>
  <si>
    <t>Días de atraso</t>
  </si>
  <si>
    <t>Bancoducto</t>
  </si>
  <si>
    <t>FECHA DE TERMINO PROY.:</t>
  </si>
  <si>
    <t>K. Nova</t>
  </si>
  <si>
    <t>MONTO NETO CONTRATO UF</t>
  </si>
  <si>
    <t>O4-15</t>
  </si>
  <si>
    <t>PLAZO CONTRACTUAL:</t>
  </si>
  <si>
    <t>PLAZO ACTUALIZADO: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</si>
</sst>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\ _€_-;\-* #,##0.00\ _€_-;_-* &quot;-&quot;??\ _€_-;_-@_-"/>
    <numFmt numFmtId="164" formatCode="_-&quot;$&quot;\ * #,##0.00_-;\-&quot;$&quot;\ * #,##0.00_-;_-&quot;$&quot;\ * &quot;-&quot;??_-;_-@_-"/>
    <numFmt numFmtId="165" formatCode="_-* #,##0.00_-;\-* #,##0.00_-;_-* &quot;-&quot;??_-;_-@_-"/>
    <numFmt numFmtId="166" formatCode="General_)"/>
    <numFmt numFmtId="167" formatCode="#,##0.0"/>
    <numFmt numFmtId="168" formatCode="0.0%"/>
    <numFmt numFmtId="169" formatCode="_-* #,##0\ _p_t_a_-;\-* #,##0\ _p_t_a_-;_-* &quot;-&quot;\ _p_t_a_-;_-@_-"/>
    <numFmt numFmtId="170" formatCode="0.0"/>
    <numFmt numFmtId="171" formatCode="&quot;$&quot;\ #,##0"/>
    <numFmt numFmtId="172" formatCode="dd/mm/yyyy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name val="Arial"/>
      <family val="2"/>
    </font>
    <font>
      <b/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b/>
      <sz val="24"/>
      <color theme="1"/>
      <name val="Arial"/>
      <family val="2"/>
    </font>
    <font>
      <sz val="12"/>
      <color indexed="12"/>
      <name val="Tahoma"/>
      <family val="2"/>
    </font>
    <font>
      <sz val="9"/>
      <name val="Times New Roman"/>
      <family val="1"/>
    </font>
    <font>
      <sz val="10"/>
      <name val="Century Gothic"/>
      <family val="2"/>
    </font>
    <font>
      <sz val="10"/>
      <name val="Spranq eco sans"/>
      <family val="2"/>
    </font>
    <font>
      <sz val="10"/>
      <name val="Helv"/>
      <family val="2"/>
    </font>
    <font>
      <b/>
      <sz val="10"/>
      <name val="Spranq eco sans"/>
    </font>
    <font>
      <b/>
      <sz val="16"/>
      <name val="Spranq eco sans"/>
    </font>
    <font>
      <sz val="16"/>
      <name val="Spranq eco sans"/>
      <family val="2"/>
    </font>
    <font>
      <sz val="10"/>
      <color theme="0" tint="-0.249977111117893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sz val="12"/>
      <color theme="1"/>
      <name val="Arial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theme="1"/>
      <name val="Tahoma"/>
      <family val="2"/>
    </font>
    <font>
      <b/>
      <sz val="12"/>
      <color theme="1"/>
      <name val="Arial"/>
      <family val="2"/>
    </font>
    <font>
      <b/>
      <sz val="10"/>
      <color theme="0"/>
      <name val="Arial"/>
      <family val="2"/>
    </font>
    <font>
      <sz val="11"/>
      <color theme="0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name val="Tahoma"/>
      <family val="2"/>
    </font>
    <font>
      <sz val="12"/>
      <name val="Tahoma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theme="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0"/>
      <name val="Tahoma"/>
      <family val="2"/>
    </font>
    <font>
      <u/>
      <sz val="10"/>
      <color indexed="12"/>
      <name val="Arial"/>
      <family val="2"/>
    </font>
    <font>
      <sz val="9"/>
      <color rgb="FF000000"/>
      <name val="Tahoma"/>
      <family val="2"/>
    </font>
    <font>
      <sz val="11"/>
      <name val="Arial"/>
      <family val="2"/>
    </font>
    <font>
      <b/>
      <sz val="16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b/>
      <i/>
      <u/>
      <sz val="10"/>
      <name val="Arial Narrow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b/>
      <sz val="18"/>
      <color rgb="FFFF000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EF2D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8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9" fillId="0" borderId="0"/>
    <xf numFmtId="0" fontId="16" fillId="0" borderId="0" applyNumberFormat="0" applyFill="0" applyBorder="0" applyAlignment="0" applyProtection="0">
      <alignment vertical="top"/>
      <protection locked="0"/>
    </xf>
    <xf numFmtId="43" fontId="9" fillId="0" borderId="0" applyFont="0" applyFill="0" applyBorder="0" applyAlignment="0" applyProtection="0"/>
    <xf numFmtId="0" fontId="18" fillId="0" borderId="0"/>
    <xf numFmtId="0" fontId="17" fillId="0" borderId="0"/>
    <xf numFmtId="0" fontId="20" fillId="0" borderId="0"/>
    <xf numFmtId="0" fontId="1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169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7" fillId="0" borderId="0"/>
    <xf numFmtId="9" fontId="57" fillId="0" borderId="0" applyFont="0" applyFill="0" applyBorder="0" applyAlignment="0" applyProtection="0"/>
    <xf numFmtId="9" fontId="9" fillId="0" borderId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83">
    <xf numFmtId="0" fontId="0" fillId="0" borderId="0" xfId="0"/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/>
    </xf>
    <xf numFmtId="0" fontId="8" fillId="3" borderId="13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9" fillId="3" borderId="3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4" fillId="0" borderId="0" xfId="0" applyFont="1" applyBorder="1" applyAlignment="1">
      <alignment horizontal="left" vertical="center" wrapText="1"/>
    </xf>
    <xf numFmtId="0" fontId="12" fillId="3" borderId="3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/>
    </xf>
    <xf numFmtId="0" fontId="7" fillId="3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18" xfId="0" applyFont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9" fillId="0" borderId="0" xfId="3"/>
    <xf numFmtId="0" fontId="19" fillId="0" borderId="0" xfId="3" applyFont="1" applyBorder="1"/>
    <xf numFmtId="0" fontId="19" fillId="0" borderId="0" xfId="3" applyFont="1" applyBorder="1" applyAlignment="1">
      <alignment wrapText="1"/>
    </xf>
    <xf numFmtId="0" fontId="22" fillId="0" borderId="0" xfId="3" applyFont="1" applyBorder="1" applyAlignment="1">
      <alignment vertical="center" wrapText="1"/>
    </xf>
    <xf numFmtId="0" fontId="24" fillId="0" borderId="25" xfId="0" applyFont="1" applyBorder="1"/>
    <xf numFmtId="0" fontId="6" fillId="0" borderId="0" xfId="0" applyFont="1" applyFill="1" applyAlignment="1">
      <alignment vertical="center" wrapText="1"/>
    </xf>
    <xf numFmtId="0" fontId="6" fillId="3" borderId="3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Border="1" applyAlignment="1">
      <alignment horizontal="left" vertical="center" wrapText="1"/>
    </xf>
    <xf numFmtId="0" fontId="2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3" borderId="18" xfId="7" applyFont="1" applyFill="1" applyBorder="1" applyAlignment="1">
      <alignment horizontal="center"/>
    </xf>
    <xf numFmtId="3" fontId="9" fillId="3" borderId="3" xfId="6" applyNumberFormat="1" applyFont="1" applyFill="1" applyBorder="1" applyAlignment="1">
      <alignment horizontal="center"/>
    </xf>
    <xf numFmtId="167" fontId="9" fillId="3" borderId="3" xfId="6" applyNumberFormat="1" applyFont="1" applyFill="1" applyBorder="1" applyAlignment="1">
      <alignment horizontal="center"/>
    </xf>
    <xf numFmtId="0" fontId="6" fillId="0" borderId="0" xfId="0" applyFont="1" applyAlignment="1">
      <alignment horizontal="justify" vertical="center"/>
    </xf>
    <xf numFmtId="0" fontId="26" fillId="0" borderId="0" xfId="2" applyFont="1" applyAlignment="1">
      <alignment horizontal="center" vertical="center"/>
    </xf>
    <xf numFmtId="0" fontId="6" fillId="3" borderId="23" xfId="0" applyFont="1" applyFill="1" applyBorder="1" applyAlignment="1">
      <alignment vertical="center"/>
    </xf>
    <xf numFmtId="0" fontId="6" fillId="3" borderId="24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7" fillId="3" borderId="13" xfId="0" applyFont="1" applyFill="1" applyBorder="1" applyAlignment="1">
      <alignment vertical="center"/>
    </xf>
    <xf numFmtId="1" fontId="6" fillId="0" borderId="0" xfId="9" applyNumberFormat="1" applyFont="1" applyBorder="1"/>
    <xf numFmtId="0" fontId="6" fillId="0" borderId="0" xfId="9" applyFont="1" applyBorder="1" applyAlignment="1"/>
    <xf numFmtId="14" fontId="6" fillId="0" borderId="0" xfId="9" applyNumberFormat="1" applyFont="1" applyBorder="1"/>
    <xf numFmtId="0" fontId="6" fillId="0" borderId="0" xfId="9" applyFont="1" applyBorder="1"/>
    <xf numFmtId="0" fontId="6" fillId="0" borderId="0" xfId="0" applyFont="1" applyBorder="1" applyAlignment="1">
      <alignment vertical="center" wrapText="1"/>
    </xf>
    <xf numFmtId="0" fontId="7" fillId="0" borderId="0" xfId="9" applyFont="1" applyBorder="1" applyAlignment="1"/>
    <xf numFmtId="0" fontId="19" fillId="0" borderId="0" xfId="0" applyFont="1" applyFill="1" applyBorder="1"/>
    <xf numFmtId="0" fontId="19" fillId="0" borderId="0" xfId="0" applyFont="1" applyBorder="1"/>
    <xf numFmtId="0" fontId="19" fillId="0" borderId="0" xfId="0" applyFont="1"/>
    <xf numFmtId="0" fontId="4" fillId="0" borderId="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8" fontId="9" fillId="2" borderId="3" xfId="3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7" fillId="3" borderId="5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vertical="center"/>
    </xf>
    <xf numFmtId="3" fontId="0" fillId="0" borderId="3" xfId="0" applyNumberFormat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6" fillId="2" borderId="9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6" fillId="0" borderId="3" xfId="9" applyFont="1" applyBorder="1" applyAlignment="1"/>
    <xf numFmtId="0" fontId="6" fillId="0" borderId="3" xfId="0" applyFont="1" applyBorder="1" applyAlignment="1">
      <alignment vertical="center" wrapText="1"/>
    </xf>
    <xf numFmtId="0" fontId="6" fillId="0" borderId="3" xfId="9" applyFont="1" applyBorder="1" applyAlignment="1">
      <alignment horizontal="center" wrapText="1"/>
    </xf>
    <xf numFmtId="0" fontId="6" fillId="0" borderId="3" xfId="0" applyFont="1" applyBorder="1" applyAlignment="1">
      <alignment horizontal="center" vertical="center" wrapText="1"/>
    </xf>
    <xf numFmtId="1" fontId="6" fillId="0" borderId="3" xfId="9" applyNumberFormat="1" applyFont="1" applyBorder="1" applyAlignment="1">
      <alignment horizontal="center" wrapText="1"/>
    </xf>
    <xf numFmtId="0" fontId="6" fillId="0" borderId="0" xfId="0" applyFont="1" applyAlignment="1">
      <alignment horizontal="left" vertical="center"/>
    </xf>
    <xf numFmtId="0" fontId="8" fillId="3" borderId="5" xfId="0" applyFont="1" applyFill="1" applyBorder="1" applyAlignment="1">
      <alignment horizontal="center" vertical="center"/>
    </xf>
    <xf numFmtId="0" fontId="31" fillId="0" borderId="3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/>
    </xf>
    <xf numFmtId="0" fontId="30" fillId="3" borderId="3" xfId="0" applyFont="1" applyFill="1" applyBorder="1" applyAlignment="1">
      <alignment vertical="center"/>
    </xf>
    <xf numFmtId="0" fontId="30" fillId="0" borderId="3" xfId="0" applyFont="1" applyBorder="1" applyAlignment="1">
      <alignment horizontal="center" vertical="center"/>
    </xf>
    <xf numFmtId="0" fontId="30" fillId="3" borderId="5" xfId="0" applyFont="1" applyFill="1" applyBorder="1" applyAlignment="1">
      <alignment vertical="center"/>
    </xf>
    <xf numFmtId="0" fontId="30" fillId="0" borderId="3" xfId="0" applyFont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9" fontId="2" fillId="6" borderId="3" xfId="3" applyNumberFormat="1" applyFont="1" applyFill="1" applyBorder="1" applyAlignment="1">
      <alignment horizontal="center" wrapText="1"/>
    </xf>
    <xf numFmtId="9" fontId="2" fillId="6" borderId="3" xfId="3" applyNumberFormat="1" applyFont="1" applyFill="1" applyBorder="1" applyAlignment="1">
      <alignment horizontal="center" vertical="center" wrapText="1"/>
    </xf>
    <xf numFmtId="0" fontId="2" fillId="6" borderId="3" xfId="3" applyFont="1" applyFill="1" applyBorder="1" applyAlignment="1">
      <alignment horizontal="center" vertical="center"/>
    </xf>
    <xf numFmtId="3" fontId="39" fillId="6" borderId="3" xfId="13" applyNumberFormat="1" applyFont="1" applyFill="1" applyBorder="1" applyAlignment="1" applyProtection="1">
      <alignment horizontal="center" vertical="center"/>
      <protection locked="0"/>
    </xf>
    <xf numFmtId="4" fontId="39" fillId="6" borderId="3" xfId="14" applyNumberFormat="1" applyFont="1" applyFill="1" applyBorder="1" applyAlignment="1" applyProtection="1">
      <alignment horizontal="center" vertical="center" wrapText="1"/>
      <protection locked="0"/>
    </xf>
    <xf numFmtId="0" fontId="2" fillId="6" borderId="30" xfId="0" applyFont="1" applyFill="1" applyBorder="1" applyAlignment="1"/>
    <xf numFmtId="0" fontId="2" fillId="6" borderId="31" xfId="0" applyFont="1" applyFill="1" applyBorder="1" applyAlignment="1"/>
    <xf numFmtId="0" fontId="2" fillId="6" borderId="32" xfId="0" applyFont="1" applyFill="1" applyBorder="1" applyAlignment="1"/>
    <xf numFmtId="3" fontId="39" fillId="6" borderId="3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48" fillId="6" borderId="3" xfId="0" applyFont="1" applyFill="1" applyBorder="1" applyAlignment="1">
      <alignment horizontal="center" vertical="top" wrapText="1"/>
    </xf>
    <xf numFmtId="0" fontId="9" fillId="3" borderId="0" xfId="0" applyFont="1" applyFill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41" fillId="0" borderId="21" xfId="0" applyFont="1" applyFill="1" applyBorder="1" applyAlignment="1">
      <alignment vertical="center" wrapText="1"/>
    </xf>
    <xf numFmtId="0" fontId="38" fillId="0" borderId="37" xfId="0" applyFont="1" applyFill="1" applyBorder="1" applyAlignment="1">
      <alignment horizontal="center" vertical="center" wrapText="1"/>
    </xf>
    <xf numFmtId="0" fontId="38" fillId="0" borderId="22" xfId="0" applyFont="1" applyBorder="1" applyAlignment="1">
      <alignment horizontal="center" vertical="center" wrapText="1"/>
    </xf>
    <xf numFmtId="0" fontId="41" fillId="6" borderId="21" xfId="0" applyFont="1" applyFill="1" applyBorder="1" applyAlignment="1">
      <alignment vertical="center" wrapText="1"/>
    </xf>
    <xf numFmtId="0" fontId="41" fillId="6" borderId="37" xfId="0" applyFont="1" applyFill="1" applyBorder="1" applyAlignment="1">
      <alignment vertical="center" wrapText="1"/>
    </xf>
    <xf numFmtId="0" fontId="41" fillId="6" borderId="22" xfId="0" applyFont="1" applyFill="1" applyBorder="1" applyAlignment="1">
      <alignment vertical="center" wrapText="1"/>
    </xf>
    <xf numFmtId="9" fontId="7" fillId="3" borderId="3" xfId="16" applyFont="1" applyFill="1" applyBorder="1" applyAlignment="1">
      <alignment horizontal="center" vertical="center" wrapText="1"/>
    </xf>
    <xf numFmtId="0" fontId="7" fillId="3" borderId="3" xfId="15" applyNumberFormat="1" applyFont="1" applyFill="1" applyBorder="1" applyAlignment="1">
      <alignment horizontal="center" vertical="center" wrapText="1"/>
    </xf>
    <xf numFmtId="0" fontId="7" fillId="3" borderId="3" xfId="16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 wrapText="1"/>
    </xf>
    <xf numFmtId="0" fontId="47" fillId="0" borderId="0" xfId="0" applyNumberFormat="1" applyFont="1" applyBorder="1" applyAlignment="1">
      <alignment horizontal="left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" fontId="39" fillId="6" borderId="5" xfId="14" applyNumberFormat="1" applyFont="1" applyFill="1" applyBorder="1" applyAlignment="1" applyProtection="1">
      <alignment horizontal="center" vertical="center" wrapText="1"/>
      <protection locked="0"/>
    </xf>
    <xf numFmtId="4" fontId="39" fillId="6" borderId="24" xfId="14" applyNumberFormat="1" applyFont="1" applyFill="1" applyBorder="1" applyAlignment="1" applyProtection="1">
      <alignment horizontal="center" vertical="center" wrapText="1"/>
      <protection locked="0"/>
    </xf>
    <xf numFmtId="14" fontId="50" fillId="8" borderId="24" xfId="13" applyNumberFormat="1" applyFont="1" applyFill="1" applyBorder="1" applyAlignment="1" applyProtection="1">
      <alignment vertical="center"/>
      <protection locked="0"/>
    </xf>
    <xf numFmtId="0" fontId="39" fillId="6" borderId="4" xfId="13" applyFont="1" applyFill="1" applyBorder="1" applyAlignment="1" applyProtection="1">
      <alignment horizontal="center" vertical="center"/>
      <protection locked="0"/>
    </xf>
    <xf numFmtId="0" fontId="6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4" fontId="39" fillId="6" borderId="23" xfId="14" applyNumberFormat="1" applyFont="1" applyFill="1" applyBorder="1" applyAlignment="1" applyProtection="1">
      <alignment horizontal="center" vertical="center" wrapText="1"/>
      <protection locked="0"/>
    </xf>
    <xf numFmtId="165" fontId="50" fillId="8" borderId="23" xfId="17" applyFont="1" applyFill="1" applyBorder="1" applyAlignment="1" applyProtection="1">
      <alignment horizontal="center" vertical="center"/>
      <protection locked="0"/>
    </xf>
    <xf numFmtId="165" fontId="50" fillId="8" borderId="42" xfId="17" applyFont="1" applyFill="1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left" vertical="center" wrapText="1"/>
    </xf>
    <xf numFmtId="165" fontId="50" fillId="8" borderId="40" xfId="17" applyFont="1" applyFill="1" applyBorder="1" applyAlignment="1" applyProtection="1">
      <alignment vertical="center"/>
      <protection locked="0"/>
    </xf>
    <xf numFmtId="165" fontId="50" fillId="8" borderId="41" xfId="17" applyFont="1" applyFill="1" applyBorder="1" applyAlignment="1" applyProtection="1">
      <alignment vertical="center"/>
      <protection locked="0"/>
    </xf>
    <xf numFmtId="14" fontId="50" fillId="8" borderId="43" xfId="13" applyNumberFormat="1" applyFont="1" applyFill="1" applyBorder="1" applyAlignment="1" applyProtection="1">
      <alignment vertical="center"/>
      <protection locked="0"/>
    </xf>
    <xf numFmtId="3" fontId="39" fillId="2" borderId="3" xfId="13" applyNumberFormat="1" applyFont="1" applyFill="1" applyBorder="1" applyAlignment="1" applyProtection="1">
      <alignment horizontal="center" vertical="center"/>
      <protection locked="0"/>
    </xf>
    <xf numFmtId="3" fontId="39" fillId="2" borderId="14" xfId="13" applyNumberFormat="1" applyFont="1" applyFill="1" applyBorder="1" applyAlignment="1" applyProtection="1">
      <alignment horizontal="center" vertical="center"/>
      <protection locked="0"/>
    </xf>
    <xf numFmtId="3" fontId="51" fillId="0" borderId="3" xfId="2" applyNumberFormat="1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14" fontId="2" fillId="3" borderId="24" xfId="0" applyNumberFormat="1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4" fontId="29" fillId="0" borderId="0" xfId="0" applyNumberFormat="1" applyFont="1" applyBorder="1" applyAlignment="1">
      <alignment horizontal="center" vertical="center" wrapText="1"/>
    </xf>
    <xf numFmtId="0" fontId="49" fillId="0" borderId="3" xfId="0" applyFont="1" applyFill="1" applyBorder="1" applyAlignment="1">
      <alignment horizontal="center" vertical="center" wrapText="1"/>
    </xf>
    <xf numFmtId="2" fontId="29" fillId="0" borderId="3" xfId="0" applyNumberFormat="1" applyFont="1" applyBorder="1" applyAlignment="1">
      <alignment horizontal="center" vertical="center" wrapText="1"/>
    </xf>
    <xf numFmtId="9" fontId="9" fillId="3" borderId="18" xfId="16" applyFont="1" applyFill="1" applyBorder="1"/>
    <xf numFmtId="9" fontId="9" fillId="3" borderId="3" xfId="16" applyFont="1" applyFill="1" applyBorder="1" applyAlignment="1">
      <alignment horizontal="center"/>
    </xf>
    <xf numFmtId="9" fontId="9" fillId="3" borderId="3" xfId="16" applyFont="1" applyFill="1" applyBorder="1" applyAlignment="1">
      <alignment horizontal="right"/>
    </xf>
    <xf numFmtId="2" fontId="9" fillId="3" borderId="18" xfId="7" applyNumberFormat="1" applyFont="1" applyFill="1" applyBorder="1" applyAlignment="1">
      <alignment horizontal="center"/>
    </xf>
    <xf numFmtId="2" fontId="9" fillId="3" borderId="3" xfId="6" applyNumberFormat="1" applyFont="1" applyFill="1" applyBorder="1" applyAlignment="1">
      <alignment horizontal="center"/>
    </xf>
    <xf numFmtId="2" fontId="9" fillId="3" borderId="3" xfId="3" applyNumberFormat="1" applyFont="1" applyFill="1" applyBorder="1" applyAlignment="1">
      <alignment horizontal="center"/>
    </xf>
    <xf numFmtId="0" fontId="28" fillId="10" borderId="3" xfId="0" applyFont="1" applyFill="1" applyBorder="1" applyAlignment="1">
      <alignment horizontal="center" vertical="center" wrapText="1"/>
    </xf>
    <xf numFmtId="2" fontId="9" fillId="3" borderId="5" xfId="7" applyNumberFormat="1" applyFont="1" applyFill="1" applyBorder="1" applyAlignment="1">
      <alignment horizontal="center"/>
    </xf>
    <xf numFmtId="2" fontId="9" fillId="3" borderId="5" xfId="6" applyNumberFormat="1" applyFont="1" applyFill="1" applyBorder="1" applyAlignment="1">
      <alignment horizontal="center"/>
    </xf>
    <xf numFmtId="2" fontId="9" fillId="3" borderId="5" xfId="3" applyNumberFormat="1" applyFont="1" applyFill="1" applyBorder="1" applyAlignment="1">
      <alignment horizontal="center"/>
    </xf>
    <xf numFmtId="0" fontId="9" fillId="0" borderId="0" xfId="0" applyFont="1" applyBorder="1" applyAlignment="1" applyProtection="1">
      <alignment vertical="center"/>
    </xf>
    <xf numFmtId="0" fontId="4" fillId="2" borderId="0" xfId="1" applyFont="1" applyFill="1" applyBorder="1" applyAlignment="1" applyProtection="1">
      <alignment horizontal="center" vertical="center" wrapText="1"/>
    </xf>
    <xf numFmtId="0" fontId="44" fillId="2" borderId="0" xfId="1" applyFont="1" applyFill="1" applyBorder="1" applyAlignment="1" applyProtection="1">
      <alignment horizontal="center" vertical="center" wrapText="1"/>
    </xf>
    <xf numFmtId="0" fontId="46" fillId="2" borderId="0" xfId="1" applyFont="1" applyFill="1" applyBorder="1" applyAlignment="1" applyProtection="1">
      <alignment horizontal="left" vertical="center" wrapText="1"/>
    </xf>
    <xf numFmtId="0" fontId="45" fillId="2" borderId="0" xfId="1" applyFont="1" applyFill="1" applyBorder="1" applyAlignment="1" applyProtection="1">
      <alignment horizontal="center" vertical="center" wrapText="1"/>
    </xf>
    <xf numFmtId="0" fontId="9" fillId="0" borderId="0" xfId="0" applyFont="1" applyAlignment="1" applyProtection="1">
      <alignment vertical="center"/>
    </xf>
    <xf numFmtId="0" fontId="9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 wrapText="1"/>
    </xf>
    <xf numFmtId="0" fontId="2" fillId="3" borderId="0" xfId="0" applyFont="1" applyFill="1" applyAlignment="1" applyProtection="1">
      <alignment vertical="center"/>
    </xf>
    <xf numFmtId="0" fontId="9" fillId="3" borderId="0" xfId="0" applyFont="1" applyFill="1" applyAlignment="1" applyProtection="1">
      <alignment vertical="center"/>
    </xf>
    <xf numFmtId="0" fontId="12" fillId="3" borderId="0" xfId="0" applyFont="1" applyFill="1" applyAlignment="1" applyProtection="1">
      <alignment vertical="center" wrapText="1"/>
    </xf>
    <xf numFmtId="0" fontId="12" fillId="3" borderId="3" xfId="0" applyFont="1" applyFill="1" applyBorder="1" applyAlignment="1" applyProtection="1">
      <alignment vertical="center" wrapText="1"/>
    </xf>
    <xf numFmtId="0" fontId="9" fillId="3" borderId="0" xfId="0" applyFont="1" applyFill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9" fillId="2" borderId="0" xfId="0" applyFont="1" applyFill="1" applyAlignment="1" applyProtection="1">
      <alignment vertical="center"/>
    </xf>
    <xf numFmtId="0" fontId="12" fillId="0" borderId="0" xfId="0" applyFont="1" applyFill="1" applyAlignment="1" applyProtection="1">
      <alignment vertical="center" wrapText="1"/>
    </xf>
    <xf numFmtId="0" fontId="12" fillId="0" borderId="0" xfId="0" applyFont="1" applyAlignment="1" applyProtection="1">
      <alignment vertical="center"/>
    </xf>
    <xf numFmtId="0" fontId="9" fillId="0" borderId="0" xfId="3" applyFill="1" applyProtection="1"/>
    <xf numFmtId="0" fontId="9" fillId="0" borderId="0" xfId="3" applyFont="1" applyFill="1" applyBorder="1" applyProtection="1"/>
    <xf numFmtId="0" fontId="6" fillId="0" borderId="0" xfId="0" applyFont="1" applyAlignment="1" applyProtection="1">
      <alignment vertical="center"/>
    </xf>
    <xf numFmtId="0" fontId="12" fillId="0" borderId="10" xfId="0" applyFont="1" applyBorder="1" applyAlignment="1" applyProtection="1">
      <alignment vertical="center"/>
    </xf>
    <xf numFmtId="0" fontId="12" fillId="0" borderId="0" xfId="0" applyFont="1" applyBorder="1" applyAlignment="1" applyProtection="1">
      <alignment vertical="center"/>
    </xf>
    <xf numFmtId="9" fontId="2" fillId="6" borderId="18" xfId="3" applyNumberFormat="1" applyFont="1" applyFill="1" applyBorder="1" applyAlignment="1" applyProtection="1">
      <alignment horizontal="center" vertical="center" wrapText="1"/>
    </xf>
    <xf numFmtId="0" fontId="9" fillId="0" borderId="0" xfId="3" applyFont="1" applyFill="1" applyProtection="1"/>
    <xf numFmtId="168" fontId="9" fillId="2" borderId="3" xfId="3" applyNumberFormat="1" applyFont="1" applyFill="1" applyBorder="1" applyAlignment="1" applyProtection="1">
      <alignment horizontal="center" vertical="center"/>
    </xf>
    <xf numFmtId="0" fontId="35" fillId="2" borderId="10" xfId="3" applyFont="1" applyFill="1" applyBorder="1" applyAlignment="1" applyProtection="1">
      <alignment horizontal="left" vertical="center"/>
    </xf>
    <xf numFmtId="0" fontId="35" fillId="2" borderId="0" xfId="3" applyFont="1" applyFill="1" applyBorder="1" applyAlignment="1" applyProtection="1">
      <alignment horizontal="left" vertical="center"/>
    </xf>
    <xf numFmtId="0" fontId="9" fillId="0" borderId="0" xfId="3" applyFont="1" applyProtection="1"/>
    <xf numFmtId="0" fontId="49" fillId="0" borderId="0" xfId="0" applyFont="1" applyFill="1" applyBorder="1" applyAlignment="1" applyProtection="1">
      <alignment horizontal="center" vertical="top"/>
    </xf>
    <xf numFmtId="0" fontId="2" fillId="0" borderId="1" xfId="3" applyFont="1" applyFill="1" applyBorder="1" applyAlignment="1" applyProtection="1">
      <alignment horizontal="left" vertical="center"/>
    </xf>
    <xf numFmtId="0" fontId="2" fillId="0" borderId="9" xfId="3" applyFont="1" applyFill="1" applyBorder="1" applyAlignment="1" applyProtection="1">
      <alignment horizontal="left" vertical="center"/>
    </xf>
    <xf numFmtId="0" fontId="2" fillId="0" borderId="2" xfId="3" applyFont="1" applyFill="1" applyBorder="1" applyAlignment="1" applyProtection="1">
      <alignment horizontal="left" vertical="center"/>
    </xf>
    <xf numFmtId="0" fontId="48" fillId="6" borderId="3" xfId="0" applyFont="1" applyFill="1" applyBorder="1" applyAlignment="1" applyProtection="1">
      <alignment horizontal="center" vertical="center" wrapText="1"/>
    </xf>
    <xf numFmtId="0" fontId="49" fillId="0" borderId="3" xfId="0" applyFont="1" applyFill="1" applyBorder="1" applyAlignment="1" applyProtection="1">
      <alignment horizontal="center" vertical="top"/>
    </xf>
    <xf numFmtId="0" fontId="49" fillId="0" borderId="3" xfId="0" applyFont="1" applyFill="1" applyBorder="1" applyAlignment="1" applyProtection="1">
      <alignment horizontal="left" vertical="center"/>
    </xf>
    <xf numFmtId="0" fontId="49" fillId="0" borderId="0" xfId="0" applyFont="1" applyFill="1" applyBorder="1" applyAlignment="1" applyProtection="1">
      <alignment vertical="top"/>
    </xf>
    <xf numFmtId="0" fontId="49" fillId="0" borderId="3" xfId="0" applyFont="1" applyFill="1" applyBorder="1" applyAlignment="1" applyProtection="1">
      <alignment vertical="center"/>
    </xf>
    <xf numFmtId="0" fontId="48" fillId="6" borderId="3" xfId="0" applyFont="1" applyFill="1" applyBorder="1" applyAlignment="1" applyProtection="1">
      <alignment horizontal="center" vertical="top" wrapText="1"/>
    </xf>
    <xf numFmtId="0" fontId="49" fillId="0" borderId="3" xfId="0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28" fillId="6" borderId="3" xfId="0" applyFont="1" applyFill="1" applyBorder="1" applyAlignment="1" applyProtection="1">
      <alignment horizontal="center" vertical="center" wrapText="1"/>
    </xf>
    <xf numFmtId="2" fontId="29" fillId="0" borderId="3" xfId="0" applyNumberFormat="1" applyFont="1" applyBorder="1" applyAlignment="1" applyProtection="1">
      <alignment horizontal="center" vertical="center" wrapText="1"/>
    </xf>
    <xf numFmtId="0" fontId="12" fillId="2" borderId="0" xfId="0" applyFont="1" applyFill="1" applyAlignment="1" applyProtection="1">
      <alignment vertical="center"/>
    </xf>
    <xf numFmtId="0" fontId="12" fillId="2" borderId="0" xfId="0" applyFont="1" applyFill="1" applyAlignment="1" applyProtection="1">
      <alignment vertical="center" wrapText="1"/>
    </xf>
    <xf numFmtId="0" fontId="41" fillId="6" borderId="21" xfId="0" applyFont="1" applyFill="1" applyBorder="1" applyAlignment="1" applyProtection="1">
      <alignment vertical="center" wrapText="1"/>
    </xf>
    <xf numFmtId="0" fontId="41" fillId="6" borderId="37" xfId="0" applyFont="1" applyFill="1" applyBorder="1" applyAlignment="1" applyProtection="1">
      <alignment vertical="center" wrapText="1"/>
    </xf>
    <xf numFmtId="0" fontId="41" fillId="6" borderId="22" xfId="0" applyFont="1" applyFill="1" applyBorder="1" applyAlignment="1" applyProtection="1">
      <alignment vertical="center" wrapText="1"/>
    </xf>
    <xf numFmtId="0" fontId="41" fillId="0" borderId="21" xfId="0" applyFont="1" applyFill="1" applyBorder="1" applyAlignment="1" applyProtection="1">
      <alignment vertical="center" wrapText="1"/>
    </xf>
    <xf numFmtId="0" fontId="38" fillId="0" borderId="37" xfId="0" applyFont="1" applyFill="1" applyBorder="1" applyAlignment="1" applyProtection="1">
      <alignment horizontal="center" vertical="center" wrapText="1"/>
    </xf>
    <xf numFmtId="0" fontId="38" fillId="0" borderId="22" xfId="0" applyFont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5" xfId="0" applyFont="1" applyFill="1" applyBorder="1" applyAlignment="1" applyProtection="1">
      <alignment horizontal="center" vertical="center" wrapText="1"/>
    </xf>
    <xf numFmtId="0" fontId="9" fillId="2" borderId="27" xfId="0" applyFont="1" applyFill="1" applyBorder="1" applyAlignment="1" applyProtection="1">
      <alignment horizontal="center" vertical="center" wrapText="1"/>
    </xf>
    <xf numFmtId="0" fontId="9" fillId="0" borderId="26" xfId="0" applyFont="1" applyFill="1" applyBorder="1" applyAlignment="1" applyProtection="1">
      <alignment horizontal="center" vertical="center" wrapText="1"/>
    </xf>
    <xf numFmtId="0" fontId="9" fillId="3" borderId="15" xfId="0" applyFont="1" applyFill="1" applyBorder="1" applyAlignment="1" applyProtection="1">
      <alignment horizontal="center" vertical="center" wrapText="1"/>
    </xf>
    <xf numFmtId="0" fontId="9" fillId="3" borderId="27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0" fontId="9" fillId="2" borderId="0" xfId="0" applyFont="1" applyFill="1" applyBorder="1" applyAlignment="1" applyProtection="1">
      <alignment horizont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37" fillId="0" borderId="0" xfId="0" applyNumberFormat="1" applyFont="1" applyFill="1" applyBorder="1" applyAlignment="1" applyProtection="1">
      <alignment vertical="center" wrapText="1"/>
    </xf>
    <xf numFmtId="2" fontId="9" fillId="3" borderId="3" xfId="7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9" fillId="0" borderId="4" xfId="3" applyFont="1" applyFill="1" applyBorder="1" applyAlignment="1">
      <alignment horizontal="left" vertical="center"/>
    </xf>
    <xf numFmtId="0" fontId="9" fillId="0" borderId="5" xfId="3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9" fontId="9" fillId="0" borderId="3" xfId="3" applyNumberFormat="1" applyFont="1" applyFill="1" applyBorder="1" applyAlignment="1">
      <alignment horizontal="center"/>
    </xf>
    <xf numFmtId="0" fontId="9" fillId="0" borderId="0" xfId="3" applyFont="1"/>
    <xf numFmtId="0" fontId="53" fillId="0" borderId="0" xfId="0" applyFont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53" fillId="0" borderId="0" xfId="0" applyFont="1" applyAlignment="1">
      <alignment vertical="center"/>
    </xf>
    <xf numFmtId="0" fontId="6" fillId="0" borderId="1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11" xfId="0" applyFont="1" applyFill="1" applyBorder="1" applyAlignment="1">
      <alignment vertical="center" wrapText="1"/>
    </xf>
    <xf numFmtId="0" fontId="56" fillId="5" borderId="47" xfId="0" applyFont="1" applyFill="1" applyBorder="1" applyAlignment="1">
      <alignment horizontal="center" vertical="center" wrapText="1"/>
    </xf>
    <xf numFmtId="0" fontId="55" fillId="12" borderId="50" xfId="0" applyFont="1" applyFill="1" applyBorder="1" applyAlignment="1">
      <alignment horizontal="center" vertical="center"/>
    </xf>
    <xf numFmtId="0" fontId="55" fillId="12" borderId="49" xfId="0" applyFont="1" applyFill="1" applyBorder="1" applyAlignment="1">
      <alignment horizontal="center" vertical="center"/>
    </xf>
    <xf numFmtId="0" fontId="0" fillId="0" borderId="0" xfId="0" applyBorder="1"/>
    <xf numFmtId="0" fontId="55" fillId="12" borderId="0" xfId="0" applyFont="1" applyFill="1" applyBorder="1" applyAlignment="1">
      <alignment vertical="center"/>
    </xf>
    <xf numFmtId="0" fontId="56" fillId="11" borderId="48" xfId="0" applyFont="1" applyFill="1" applyBorder="1" applyAlignment="1">
      <alignment vertical="center" wrapText="1"/>
    </xf>
    <xf numFmtId="3" fontId="58" fillId="0" borderId="0" xfId="18" applyNumberFormat="1" applyFont="1" applyFill="1"/>
    <xf numFmtId="3" fontId="57" fillId="0" borderId="0" xfId="18" applyNumberFormat="1" applyFill="1"/>
    <xf numFmtId="3" fontId="57" fillId="0" borderId="0" xfId="18" applyNumberFormat="1" applyFill="1" applyAlignment="1">
      <alignment horizontal="center"/>
    </xf>
    <xf numFmtId="3" fontId="59" fillId="0" borderId="0" xfId="18" applyNumberFormat="1" applyFont="1" applyFill="1" applyAlignment="1">
      <alignment horizontal="left"/>
    </xf>
    <xf numFmtId="3" fontId="59" fillId="0" borderId="0" xfId="18" applyNumberFormat="1" applyFont="1" applyFill="1"/>
    <xf numFmtId="3" fontId="60" fillId="0" borderId="0" xfId="18" applyNumberFormat="1" applyFont="1" applyFill="1" applyAlignment="1">
      <alignment horizontal="right"/>
    </xf>
    <xf numFmtId="14" fontId="2" fillId="0" borderId="0" xfId="18" applyNumberFormat="1" applyFont="1" applyFill="1" applyAlignment="1">
      <alignment horizontal="center"/>
    </xf>
    <xf numFmtId="3" fontId="2" fillId="0" borderId="0" xfId="18" applyNumberFormat="1" applyFont="1" applyFill="1"/>
    <xf numFmtId="0" fontId="9" fillId="0" borderId="0" xfId="18" applyFont="1" applyAlignment="1">
      <alignment horizontal="justify" vertical="top" wrapText="1"/>
    </xf>
    <xf numFmtId="3" fontId="9" fillId="0" borderId="0" xfId="18" applyNumberFormat="1" applyFont="1" applyFill="1"/>
    <xf numFmtId="0" fontId="2" fillId="0" borderId="0" xfId="18" applyFont="1" applyAlignment="1">
      <alignment horizontal="justify" vertical="top" wrapText="1"/>
    </xf>
    <xf numFmtId="0" fontId="57" fillId="0" borderId="0" xfId="18" applyAlignment="1"/>
    <xf numFmtId="0" fontId="57" fillId="0" borderId="0" xfId="18"/>
    <xf numFmtId="14" fontId="61" fillId="13" borderId="54" xfId="18" applyNumberFormat="1" applyFont="1" applyFill="1" applyBorder="1" applyAlignment="1">
      <alignment horizontal="center" vertical="center" wrapText="1"/>
    </xf>
    <xf numFmtId="14" fontId="61" fillId="13" borderId="0" xfId="18" applyNumberFormat="1" applyFont="1" applyFill="1" applyBorder="1" applyAlignment="1">
      <alignment horizontal="center" vertical="center" wrapText="1"/>
    </xf>
    <xf numFmtId="1" fontId="62" fillId="0" borderId="3" xfId="18" applyNumberFormat="1" applyFont="1" applyBorder="1" applyAlignment="1" applyProtection="1">
      <alignment horizontal="center"/>
      <protection locked="0"/>
    </xf>
    <xf numFmtId="14" fontId="62" fillId="0" borderId="3" xfId="18" applyNumberFormat="1" applyFont="1" applyBorder="1" applyProtection="1">
      <protection locked="0"/>
    </xf>
    <xf numFmtId="10" fontId="62" fillId="0" borderId="3" xfId="19" applyNumberFormat="1" applyFont="1" applyFill="1" applyBorder="1" applyAlignment="1" applyProtection="1"/>
    <xf numFmtId="10" fontId="62" fillId="0" borderId="3" xfId="20" applyNumberFormat="1" applyFont="1" applyFill="1" applyBorder="1" applyAlignment="1" applyProtection="1">
      <alignment horizontal="right"/>
      <protection locked="0"/>
    </xf>
    <xf numFmtId="10" fontId="57" fillId="0" borderId="3" xfId="18" applyNumberFormat="1" applyFill="1" applyBorder="1" applyAlignment="1">
      <alignment horizontal="center"/>
    </xf>
    <xf numFmtId="10" fontId="62" fillId="0" borderId="0" xfId="19" applyNumberFormat="1" applyFont="1" applyFill="1" applyBorder="1" applyAlignment="1" applyProtection="1"/>
    <xf numFmtId="14" fontId="62" fillId="0" borderId="3" xfId="18" applyNumberFormat="1" applyFont="1" applyFill="1" applyBorder="1"/>
    <xf numFmtId="171" fontId="57" fillId="0" borderId="0" xfId="18" applyNumberFormat="1"/>
    <xf numFmtId="0" fontId="57" fillId="0" borderId="0" xfId="18" applyFill="1"/>
    <xf numFmtId="171" fontId="57" fillId="0" borderId="0" xfId="18" applyNumberFormat="1" applyFill="1"/>
    <xf numFmtId="10" fontId="62" fillId="0" borderId="3" xfId="18" applyNumberFormat="1" applyFont="1" applyFill="1" applyBorder="1" applyAlignment="1">
      <alignment horizontal="center"/>
    </xf>
    <xf numFmtId="0" fontId="63" fillId="0" borderId="0" xfId="18" applyFont="1" applyFill="1"/>
    <xf numFmtId="1" fontId="62" fillId="14" borderId="3" xfId="18" applyNumberFormat="1" applyFont="1" applyFill="1" applyBorder="1" applyAlignment="1" applyProtection="1">
      <alignment horizontal="center"/>
      <protection locked="0"/>
    </xf>
    <xf numFmtId="14" fontId="62" fillId="14" borderId="3" xfId="18" applyNumberFormat="1" applyFont="1" applyFill="1" applyBorder="1"/>
    <xf numFmtId="10" fontId="62" fillId="14" borderId="3" xfId="19" applyNumberFormat="1" applyFont="1" applyFill="1" applyBorder="1" applyAlignment="1" applyProtection="1"/>
    <xf numFmtId="10" fontId="62" fillId="14" borderId="3" xfId="18" applyNumberFormat="1" applyFont="1" applyFill="1" applyBorder="1" applyAlignment="1">
      <alignment horizontal="center"/>
    </xf>
    <xf numFmtId="0" fontId="2" fillId="0" borderId="1" xfId="3" applyFont="1" applyFill="1" applyBorder="1" applyAlignment="1">
      <alignment horizontal="left" vertical="center"/>
    </xf>
    <xf numFmtId="0" fontId="2" fillId="0" borderId="9" xfId="3" applyFont="1" applyFill="1" applyBorder="1" applyAlignment="1">
      <alignment horizontal="left" vertical="center"/>
    </xf>
    <xf numFmtId="0" fontId="2" fillId="0" borderId="2" xfId="3" applyFont="1" applyFill="1" applyBorder="1" applyAlignment="1">
      <alignment horizontal="left" vertical="center"/>
    </xf>
    <xf numFmtId="0" fontId="48" fillId="6" borderId="3" xfId="18" applyFont="1" applyFill="1" applyBorder="1" applyAlignment="1">
      <alignment horizontal="center" vertical="center" wrapText="1"/>
    </xf>
    <xf numFmtId="0" fontId="49" fillId="0" borderId="3" xfId="18" applyFont="1" applyFill="1" applyBorder="1" applyAlignment="1">
      <alignment horizontal="center" vertical="top"/>
    </xf>
    <xf numFmtId="0" fontId="49" fillId="0" borderId="3" xfId="18" applyFont="1" applyFill="1" applyBorder="1" applyAlignment="1">
      <alignment horizontal="left" vertical="center"/>
    </xf>
    <xf numFmtId="0" fontId="49" fillId="0" borderId="3" xfId="18" applyFont="1" applyFill="1" applyBorder="1" applyAlignment="1">
      <alignment vertical="center"/>
    </xf>
    <xf numFmtId="0" fontId="57" fillId="0" borderId="0" xfId="18" applyFill="1" applyBorder="1"/>
    <xf numFmtId="1" fontId="62" fillId="15" borderId="3" xfId="18" applyNumberFormat="1" applyFont="1" applyFill="1" applyBorder="1" applyAlignment="1" applyProtection="1">
      <alignment horizontal="center"/>
      <protection locked="0"/>
    </xf>
    <xf numFmtId="14" fontId="62" fillId="15" borderId="3" xfId="18" applyNumberFormat="1" applyFont="1" applyFill="1" applyBorder="1"/>
    <xf numFmtId="10" fontId="62" fillId="15" borderId="3" xfId="19" applyNumberFormat="1" applyFont="1" applyFill="1" applyBorder="1" applyAlignment="1" applyProtection="1"/>
    <xf numFmtId="10" fontId="62" fillId="15" borderId="3" xfId="18" applyNumberFormat="1" applyFont="1" applyFill="1" applyBorder="1" applyAlignment="1">
      <alignment horizontal="center"/>
    </xf>
    <xf numFmtId="0" fontId="62" fillId="0" borderId="0" xfId="18" applyFont="1" applyFill="1" applyBorder="1"/>
    <xf numFmtId="172" fontId="62" fillId="14" borderId="3" xfId="18" applyNumberFormat="1" applyFont="1" applyFill="1" applyBorder="1"/>
    <xf numFmtId="0" fontId="62" fillId="0" borderId="0" xfId="18" applyFont="1" applyFill="1"/>
    <xf numFmtId="171" fontId="62" fillId="0" borderId="0" xfId="18" applyNumberFormat="1" applyFont="1" applyFill="1" applyBorder="1"/>
    <xf numFmtId="171" fontId="62" fillId="0" borderId="0" xfId="18" applyNumberFormat="1" applyFont="1" applyFill="1"/>
    <xf numFmtId="10" fontId="57" fillId="0" borderId="0" xfId="18" applyNumberFormat="1" applyFill="1"/>
    <xf numFmtId="1" fontId="57" fillId="0" borderId="0" xfId="18" applyNumberFormat="1" applyFill="1"/>
    <xf numFmtId="0" fontId="7" fillId="3" borderId="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14" fontId="2" fillId="3" borderId="22" xfId="0" applyNumberFormat="1" applyFont="1" applyFill="1" applyBorder="1" applyAlignment="1">
      <alignment horizontal="center" vertical="center"/>
    </xf>
    <xf numFmtId="0" fontId="49" fillId="0" borderId="0" xfId="0" applyFont="1" applyFill="1" applyBorder="1" applyAlignment="1" applyProtection="1">
      <alignment horizontal="center" vertical="top"/>
    </xf>
    <xf numFmtId="0" fontId="8" fillId="0" borderId="0" xfId="0" applyFont="1" applyFill="1" applyBorder="1" applyAlignment="1">
      <alignment horizontal="center" vertical="center" wrapText="1"/>
    </xf>
    <xf numFmtId="0" fontId="9" fillId="3" borderId="4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4" xfId="0" applyFont="1" applyFill="1" applyBorder="1" applyAlignment="1" applyProtection="1">
      <alignment horizontal="center" vertical="center"/>
    </xf>
    <xf numFmtId="0" fontId="9" fillId="3" borderId="29" xfId="0" applyFont="1" applyFill="1" applyBorder="1" applyAlignment="1" applyProtection="1">
      <alignment horizontal="center" vertical="center"/>
    </xf>
    <xf numFmtId="0" fontId="9" fillId="3" borderId="44" xfId="0" applyFont="1" applyFill="1" applyBorder="1" applyAlignment="1" applyProtection="1">
      <alignment horizontal="left" vertical="center"/>
    </xf>
    <xf numFmtId="0" fontId="9" fillId="3" borderId="36" xfId="0" applyFont="1" applyFill="1" applyBorder="1" applyAlignment="1" applyProtection="1">
      <alignment horizontal="left" vertical="center"/>
    </xf>
    <xf numFmtId="0" fontId="9" fillId="3" borderId="33" xfId="0" applyNumberFormat="1" applyFont="1" applyFill="1" applyBorder="1" applyAlignment="1" applyProtection="1">
      <alignment horizontal="center" vertical="center"/>
    </xf>
    <xf numFmtId="0" fontId="9" fillId="3" borderId="46" xfId="0" applyNumberFormat="1" applyFont="1" applyFill="1" applyBorder="1" applyAlignment="1" applyProtection="1">
      <alignment horizontal="center" vertical="center"/>
    </xf>
    <xf numFmtId="0" fontId="9" fillId="3" borderId="33" xfId="0" applyFont="1" applyFill="1" applyBorder="1" applyAlignment="1" applyProtection="1">
      <alignment horizontal="center" vertical="center"/>
    </xf>
    <xf numFmtId="0" fontId="9" fillId="3" borderId="46" xfId="0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 vertical="center" wrapText="1"/>
    </xf>
    <xf numFmtId="0" fontId="49" fillId="0" borderId="0" xfId="0" applyFont="1" applyFill="1" applyBorder="1" applyAlignment="1" applyProtection="1">
      <alignment horizontal="center" vertical="top"/>
    </xf>
    <xf numFmtId="0" fontId="3" fillId="4" borderId="3" xfId="0" applyFont="1" applyFill="1" applyBorder="1" applyAlignment="1" applyProtection="1">
      <alignment horizontal="center" vertical="center" wrapText="1"/>
    </xf>
    <xf numFmtId="0" fontId="38" fillId="0" borderId="37" xfId="0" applyFont="1" applyFill="1" applyBorder="1" applyAlignment="1" applyProtection="1">
      <alignment horizontal="center" vertical="center" wrapText="1"/>
    </xf>
    <xf numFmtId="0" fontId="9" fillId="3" borderId="33" xfId="0" applyFont="1" applyFill="1" applyBorder="1" applyAlignment="1" applyProtection="1">
      <alignment horizontal="center" vertical="center" wrapText="1"/>
    </xf>
    <xf numFmtId="0" fontId="9" fillId="3" borderId="36" xfId="0" applyFont="1" applyFill="1" applyBorder="1" applyAlignment="1" applyProtection="1">
      <alignment horizontal="center" vertical="center" wrapText="1"/>
    </xf>
    <xf numFmtId="0" fontId="12" fillId="0" borderId="0" xfId="0" applyFont="1" applyAlignment="1" applyProtection="1">
      <alignment horizontal="center" vertical="center"/>
    </xf>
    <xf numFmtId="0" fontId="49" fillId="0" borderId="1" xfId="0" applyFont="1" applyFill="1" applyBorder="1" applyAlignment="1" applyProtection="1">
      <alignment horizontal="center" vertical="center"/>
    </xf>
    <xf numFmtId="0" fontId="49" fillId="0" borderId="9" xfId="0" applyFont="1" applyFill="1" applyBorder="1" applyAlignment="1" applyProtection="1">
      <alignment horizontal="center" vertical="center"/>
    </xf>
    <xf numFmtId="0" fontId="49" fillId="0" borderId="2" xfId="0" applyFont="1" applyFill="1" applyBorder="1" applyAlignment="1" applyProtection="1">
      <alignment horizontal="center" vertical="center"/>
    </xf>
    <xf numFmtId="0" fontId="49" fillId="0" borderId="4" xfId="0" applyFont="1" applyFill="1" applyBorder="1" applyAlignment="1" applyProtection="1">
      <alignment horizontal="center" vertical="center"/>
    </xf>
    <xf numFmtId="0" fontId="49" fillId="0" borderId="12" xfId="0" applyFont="1" applyFill="1" applyBorder="1" applyAlignment="1" applyProtection="1">
      <alignment horizontal="center" vertical="center"/>
    </xf>
    <xf numFmtId="0" fontId="49" fillId="0" borderId="5" xfId="0" applyFont="1" applyFill="1" applyBorder="1" applyAlignment="1" applyProtection="1">
      <alignment horizontal="center" vertical="center"/>
    </xf>
    <xf numFmtId="4" fontId="28" fillId="0" borderId="0" xfId="0" applyNumberFormat="1" applyFont="1" applyBorder="1" applyAlignment="1">
      <alignment horizontal="center" vertical="center" wrapText="1"/>
    </xf>
    <xf numFmtId="0" fontId="28" fillId="6" borderId="4" xfId="0" applyFont="1" applyFill="1" applyBorder="1" applyAlignment="1" applyProtection="1">
      <alignment horizontal="center" vertical="center" wrapText="1"/>
    </xf>
    <xf numFmtId="0" fontId="28" fillId="6" borderId="12" xfId="0" applyFont="1" applyFill="1" applyBorder="1" applyAlignment="1" applyProtection="1">
      <alignment horizontal="center" vertical="center" wrapText="1"/>
    </xf>
    <xf numFmtId="2" fontId="29" fillId="0" borderId="3" xfId="0" applyNumberFormat="1" applyFont="1" applyBorder="1" applyAlignment="1" applyProtection="1">
      <alignment horizontal="center" vertical="center" wrapText="1"/>
    </xf>
    <xf numFmtId="2" fontId="52" fillId="0" borderId="4" xfId="0" applyNumberFormat="1" applyFont="1" applyBorder="1" applyAlignment="1" applyProtection="1">
      <alignment horizontal="center" vertical="center" wrapText="1"/>
    </xf>
    <xf numFmtId="2" fontId="52" fillId="0" borderId="5" xfId="0" applyNumberFormat="1" applyFont="1" applyBorder="1" applyAlignment="1" applyProtection="1">
      <alignment horizontal="center" vertical="center" wrapText="1"/>
    </xf>
    <xf numFmtId="4" fontId="29" fillId="0" borderId="0" xfId="0" applyNumberFormat="1" applyFont="1" applyBorder="1" applyAlignment="1">
      <alignment horizontal="center" vertical="center" wrapText="1"/>
    </xf>
    <xf numFmtId="2" fontId="33" fillId="0" borderId="3" xfId="0" applyNumberFormat="1" applyFont="1" applyBorder="1" applyAlignment="1" applyProtection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2" fontId="6" fillId="0" borderId="3" xfId="0" applyNumberFormat="1" applyFont="1" applyBorder="1" applyAlignment="1" applyProtection="1">
      <alignment horizontal="center" vertical="center"/>
    </xf>
    <xf numFmtId="0" fontId="28" fillId="6" borderId="3" xfId="0" applyFont="1" applyFill="1" applyBorder="1" applyAlignment="1" applyProtection="1">
      <alignment horizontal="center" vertical="center" wrapText="1"/>
    </xf>
    <xf numFmtId="0" fontId="7" fillId="6" borderId="4" xfId="0" applyFont="1" applyFill="1" applyBorder="1" applyAlignment="1" applyProtection="1">
      <alignment horizontal="center" vertical="center" wrapText="1"/>
    </xf>
    <xf numFmtId="0" fontId="7" fillId="6" borderId="5" xfId="0" applyFont="1" applyFill="1" applyBorder="1" applyAlignment="1" applyProtection="1">
      <alignment horizontal="center" vertical="center" wrapText="1"/>
    </xf>
    <xf numFmtId="0" fontId="7" fillId="6" borderId="3" xfId="0" applyFont="1" applyFill="1" applyBorder="1" applyAlignment="1" applyProtection="1">
      <alignment horizontal="center" vertical="center" wrapText="1"/>
    </xf>
    <xf numFmtId="0" fontId="28" fillId="6" borderId="5" xfId="0" applyFont="1" applyFill="1" applyBorder="1" applyAlignment="1" applyProtection="1">
      <alignment horizontal="center" vertical="center" wrapText="1"/>
    </xf>
    <xf numFmtId="0" fontId="7" fillId="6" borderId="3" xfId="0" applyFont="1" applyFill="1" applyBorder="1" applyAlignment="1" applyProtection="1">
      <alignment horizontal="center" vertical="center"/>
    </xf>
    <xf numFmtId="0" fontId="45" fillId="2" borderId="4" xfId="1" applyFont="1" applyFill="1" applyBorder="1" applyAlignment="1" applyProtection="1">
      <alignment horizontal="center" vertical="center" wrapText="1"/>
    </xf>
    <xf numFmtId="0" fontId="45" fillId="2" borderId="5" xfId="1" applyFont="1" applyFill="1" applyBorder="1" applyAlignment="1" applyProtection="1">
      <alignment horizontal="center" vertical="center" wrapText="1"/>
    </xf>
    <xf numFmtId="0" fontId="32" fillId="0" borderId="3" xfId="0" applyFont="1" applyBorder="1" applyAlignment="1" applyProtection="1">
      <alignment horizontal="left" vertical="center"/>
    </xf>
    <xf numFmtId="17" fontId="45" fillId="2" borderId="4" xfId="1" applyNumberFormat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4" fillId="2" borderId="2" xfId="1" applyFont="1" applyFill="1" applyBorder="1" applyAlignment="1" applyProtection="1">
      <alignment horizontal="center" vertical="center" wrapText="1"/>
    </xf>
    <xf numFmtId="0" fontId="4" fillId="2" borderId="6" xfId="1" applyFont="1" applyFill="1" applyBorder="1" applyAlignment="1" applyProtection="1">
      <alignment horizontal="center" vertical="center" wrapText="1"/>
    </xf>
    <xf numFmtId="0" fontId="4" fillId="2" borderId="7" xfId="1" applyFont="1" applyFill="1" applyBorder="1" applyAlignment="1" applyProtection="1">
      <alignment horizontal="center" vertical="center" wrapText="1"/>
    </xf>
    <xf numFmtId="0" fontId="46" fillId="2" borderId="3" xfId="1" applyFont="1" applyFill="1" applyBorder="1" applyAlignment="1" applyProtection="1">
      <alignment horizontal="left" vertical="center" wrapText="1"/>
    </xf>
    <xf numFmtId="14" fontId="10" fillId="2" borderId="1" xfId="1" applyNumberFormat="1" applyFont="1" applyFill="1" applyBorder="1" applyAlignment="1" applyProtection="1">
      <alignment horizontal="center" vertical="center" wrapText="1"/>
    </xf>
    <xf numFmtId="14" fontId="10" fillId="2" borderId="2" xfId="1" applyNumberFormat="1" applyFont="1" applyFill="1" applyBorder="1" applyAlignment="1" applyProtection="1">
      <alignment horizontal="center" vertical="center" wrapText="1"/>
    </xf>
    <xf numFmtId="14" fontId="10" fillId="2" borderId="6" xfId="1" applyNumberFormat="1" applyFont="1" applyFill="1" applyBorder="1" applyAlignment="1" applyProtection="1">
      <alignment horizontal="center" vertical="center" wrapText="1"/>
    </xf>
    <xf numFmtId="14" fontId="10" fillId="2" borderId="7" xfId="1" applyNumberFormat="1" applyFont="1" applyFill="1" applyBorder="1" applyAlignment="1" applyProtection="1">
      <alignment horizontal="center" vertical="center" wrapText="1"/>
    </xf>
    <xf numFmtId="0" fontId="44" fillId="2" borderId="1" xfId="1" applyFont="1" applyFill="1" applyBorder="1" applyAlignment="1" applyProtection="1">
      <alignment horizontal="center" vertical="center" wrapText="1"/>
    </xf>
    <xf numFmtId="0" fontId="44" fillId="2" borderId="9" xfId="1" applyFont="1" applyFill="1" applyBorder="1" applyAlignment="1" applyProtection="1">
      <alignment horizontal="center" vertical="center" wrapText="1"/>
    </xf>
    <xf numFmtId="0" fontId="44" fillId="2" borderId="2" xfId="1" applyFont="1" applyFill="1" applyBorder="1" applyAlignment="1" applyProtection="1">
      <alignment horizontal="center" vertical="center" wrapText="1"/>
    </xf>
    <xf numFmtId="0" fontId="44" fillId="2" borderId="10" xfId="1" applyFont="1" applyFill="1" applyBorder="1" applyAlignment="1" applyProtection="1">
      <alignment horizontal="center" vertical="center" wrapText="1"/>
    </xf>
    <xf numFmtId="0" fontId="44" fillId="2" borderId="0" xfId="1" applyFont="1" applyFill="1" applyBorder="1" applyAlignment="1" applyProtection="1">
      <alignment horizontal="center" vertical="center" wrapText="1"/>
    </xf>
    <xf numFmtId="0" fontId="44" fillId="2" borderId="11" xfId="1" applyFont="1" applyFill="1" applyBorder="1" applyAlignment="1" applyProtection="1">
      <alignment horizontal="center" vertical="center" wrapText="1"/>
    </xf>
    <xf numFmtId="0" fontId="44" fillId="2" borderId="6" xfId="1" applyFont="1" applyFill="1" applyBorder="1" applyAlignment="1" applyProtection="1">
      <alignment horizontal="center" vertical="center" wrapText="1"/>
    </xf>
    <xf numFmtId="0" fontId="44" fillId="2" borderId="8" xfId="1" applyFont="1" applyFill="1" applyBorder="1" applyAlignment="1" applyProtection="1">
      <alignment horizontal="center" vertical="center" wrapText="1"/>
    </xf>
    <xf numFmtId="0" fontId="44" fillId="2" borderId="7" xfId="1" applyFont="1" applyFill="1" applyBorder="1" applyAlignment="1" applyProtection="1">
      <alignment horizontal="center" vertical="center" wrapText="1"/>
    </xf>
    <xf numFmtId="0" fontId="9" fillId="3" borderId="23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32" fillId="0" borderId="1" xfId="0" applyFont="1" applyBorder="1" applyAlignment="1" applyProtection="1">
      <alignment horizontal="center" vertical="center"/>
    </xf>
    <xf numFmtId="0" fontId="32" fillId="0" borderId="2" xfId="0" applyFont="1" applyBorder="1" applyAlignment="1" applyProtection="1">
      <alignment horizontal="center" vertical="center"/>
    </xf>
    <xf numFmtId="0" fontId="32" fillId="0" borderId="6" xfId="0" applyFont="1" applyBorder="1" applyAlignment="1" applyProtection="1">
      <alignment horizontal="center" vertical="center"/>
    </xf>
    <xf numFmtId="0" fontId="32" fillId="0" borderId="7" xfId="0" applyFont="1" applyBorder="1" applyAlignment="1" applyProtection="1">
      <alignment horizontal="center" vertical="center"/>
    </xf>
    <xf numFmtId="0" fontId="9" fillId="3" borderId="30" xfId="0" applyFont="1" applyFill="1" applyBorder="1" applyAlignment="1" applyProtection="1">
      <alignment horizontal="left" vertical="center"/>
    </xf>
    <xf numFmtId="0" fontId="9" fillId="3" borderId="55" xfId="0" applyFont="1" applyFill="1" applyBorder="1" applyAlignment="1" applyProtection="1">
      <alignment horizontal="left" vertical="center"/>
    </xf>
    <xf numFmtId="0" fontId="37" fillId="6" borderId="3" xfId="0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8" fillId="0" borderId="12" xfId="0" applyFont="1" applyFill="1" applyBorder="1" applyAlignment="1" applyProtection="1">
      <alignment horizontal="center" vertical="center" wrapText="1"/>
    </xf>
    <xf numFmtId="0" fontId="8" fillId="0" borderId="3" xfId="0" applyFont="1" applyFill="1" applyBorder="1" applyAlignment="1" applyProtection="1">
      <alignment horizontal="center" vertical="center" wrapText="1"/>
    </xf>
    <xf numFmtId="2" fontId="29" fillId="0" borderId="4" xfId="0" applyNumberFormat="1" applyFont="1" applyBorder="1" applyAlignment="1" applyProtection="1">
      <alignment horizontal="center" vertical="center" wrapText="1"/>
    </xf>
    <xf numFmtId="2" fontId="29" fillId="0" borderId="5" xfId="0" applyNumberFormat="1" applyFont="1" applyBorder="1" applyAlignment="1" applyProtection="1">
      <alignment horizontal="center" vertical="center" wrapText="1"/>
    </xf>
    <xf numFmtId="0" fontId="49" fillId="0" borderId="3" xfId="0" applyFont="1" applyFill="1" applyBorder="1" applyAlignment="1" applyProtection="1">
      <alignment horizontal="center" vertical="center"/>
    </xf>
    <xf numFmtId="0" fontId="27" fillId="0" borderId="38" xfId="0" applyFont="1" applyFill="1" applyBorder="1" applyAlignment="1" applyProtection="1">
      <alignment horizontal="left" vertical="center" wrapText="1"/>
    </xf>
    <xf numFmtId="0" fontId="8" fillId="0" borderId="38" xfId="0" applyFont="1" applyFill="1" applyBorder="1" applyAlignment="1" applyProtection="1">
      <alignment horizontal="left" vertical="center" wrapText="1"/>
    </xf>
    <xf numFmtId="0" fontId="27" fillId="0" borderId="0" xfId="0" applyFont="1" applyFill="1" applyBorder="1" applyAlignment="1" applyProtection="1">
      <alignment horizontal="left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0" fontId="2" fillId="0" borderId="0" xfId="3" applyFont="1" applyFill="1" applyBorder="1" applyAlignment="1" applyProtection="1">
      <alignment horizontal="left" vertical="center"/>
    </xf>
    <xf numFmtId="0" fontId="3" fillId="4" borderId="4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 applyProtection="1">
      <alignment horizontal="center" vertical="center" wrapText="1"/>
    </xf>
    <xf numFmtId="0" fontId="3" fillId="4" borderId="5" xfId="0" applyFont="1" applyFill="1" applyBorder="1" applyAlignment="1" applyProtection="1">
      <alignment horizontal="center" vertical="center" wrapText="1"/>
    </xf>
    <xf numFmtId="0" fontId="2" fillId="2" borderId="4" xfId="3" applyFont="1" applyFill="1" applyBorder="1" applyAlignment="1" applyProtection="1">
      <alignment horizontal="center" vertical="center"/>
    </xf>
    <xf numFmtId="0" fontId="2" fillId="2" borderId="5" xfId="3" applyFont="1" applyFill="1" applyBorder="1" applyAlignment="1" applyProtection="1">
      <alignment horizontal="center" vertical="center"/>
    </xf>
    <xf numFmtId="0" fontId="2" fillId="2" borderId="6" xfId="3" applyFont="1" applyFill="1" applyBorder="1" applyAlignment="1" applyProtection="1">
      <alignment horizontal="center" vertical="center"/>
    </xf>
    <xf numFmtId="0" fontId="2" fillId="2" borderId="7" xfId="3" applyFont="1" applyFill="1" applyBorder="1" applyAlignment="1" applyProtection="1">
      <alignment horizontal="center" vertical="center"/>
    </xf>
    <xf numFmtId="0" fontId="48" fillId="6" borderId="4" xfId="0" applyFont="1" applyFill="1" applyBorder="1" applyAlignment="1" applyProtection="1">
      <alignment horizontal="center" vertical="top" wrapText="1"/>
    </xf>
    <xf numFmtId="0" fontId="48" fillId="6" borderId="12" xfId="0" applyFont="1" applyFill="1" applyBorder="1" applyAlignment="1" applyProtection="1">
      <alignment horizontal="center" vertical="top" wrapText="1"/>
    </xf>
    <xf numFmtId="0" fontId="48" fillId="6" borderId="5" xfId="0" applyFont="1" applyFill="1" applyBorder="1" applyAlignment="1" applyProtection="1">
      <alignment horizontal="center" vertical="top" wrapText="1"/>
    </xf>
    <xf numFmtId="0" fontId="11" fillId="6" borderId="3" xfId="0" applyFont="1" applyFill="1" applyBorder="1" applyAlignment="1" applyProtection="1">
      <alignment horizontal="center" vertical="center"/>
    </xf>
    <xf numFmtId="0" fontId="49" fillId="0" borderId="4" xfId="0" applyFont="1" applyFill="1" applyBorder="1" applyAlignment="1" applyProtection="1">
      <alignment horizontal="left" vertical="center" wrapText="1"/>
    </xf>
    <xf numFmtId="0" fontId="49" fillId="0" borderId="12" xfId="0" applyFont="1" applyFill="1" applyBorder="1" applyAlignment="1" applyProtection="1">
      <alignment horizontal="left" vertical="center" wrapText="1"/>
    </xf>
    <xf numFmtId="0" fontId="49" fillId="0" borderId="5" xfId="0" applyFont="1" applyFill="1" applyBorder="1" applyAlignment="1" applyProtection="1">
      <alignment horizontal="left" vertical="center" wrapText="1"/>
    </xf>
    <xf numFmtId="0" fontId="12" fillId="0" borderId="3" xfId="0" applyFont="1" applyBorder="1" applyAlignment="1" applyProtection="1">
      <alignment horizontal="left" vertical="center" wrapText="1"/>
    </xf>
    <xf numFmtId="170" fontId="12" fillId="0" borderId="4" xfId="0" applyNumberFormat="1" applyFont="1" applyBorder="1" applyAlignment="1">
      <alignment horizontal="center" vertical="center"/>
    </xf>
    <xf numFmtId="170" fontId="12" fillId="0" borderId="5" xfId="0" applyNumberFormat="1" applyFont="1" applyBorder="1" applyAlignment="1">
      <alignment horizontal="center" vertical="center"/>
    </xf>
    <xf numFmtId="0" fontId="49" fillId="0" borderId="0" xfId="0" applyFont="1" applyFill="1" applyBorder="1" applyAlignment="1" applyProtection="1">
      <alignment horizontal="left" vertical="center"/>
    </xf>
    <xf numFmtId="0" fontId="49" fillId="0" borderId="0" xfId="0" applyFont="1" applyFill="1" applyBorder="1" applyAlignment="1" applyProtection="1">
      <alignment horizontal="center" vertical="center"/>
    </xf>
    <xf numFmtId="0" fontId="2" fillId="2" borderId="1" xfId="3" applyFont="1" applyFill="1" applyBorder="1" applyAlignment="1" applyProtection="1">
      <alignment horizontal="center" vertical="center"/>
    </xf>
    <xf numFmtId="0" fontId="2" fillId="2" borderId="2" xfId="3" applyFont="1" applyFill="1" applyBorder="1" applyAlignment="1" applyProtection="1">
      <alignment horizontal="center" vertical="center"/>
    </xf>
    <xf numFmtId="0" fontId="9" fillId="3" borderId="3" xfId="0" applyFont="1" applyFill="1" applyBorder="1" applyAlignment="1" applyProtection="1">
      <alignment horizontal="center" vertical="center"/>
    </xf>
    <xf numFmtId="0" fontId="9" fillId="3" borderId="24" xfId="0" applyFont="1" applyFill="1" applyBorder="1" applyAlignment="1" applyProtection="1">
      <alignment horizontal="center" vertical="center"/>
    </xf>
    <xf numFmtId="0" fontId="36" fillId="2" borderId="9" xfId="0" applyFont="1" applyFill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/>
    </xf>
    <xf numFmtId="0" fontId="36" fillId="2" borderId="8" xfId="0" applyFont="1" applyFill="1" applyBorder="1" applyAlignment="1">
      <alignment horizontal="center" vertical="center"/>
    </xf>
    <xf numFmtId="0" fontId="36" fillId="2" borderId="7" xfId="0" applyFont="1" applyFill="1" applyBorder="1" applyAlignment="1">
      <alignment horizontal="center" vertical="center"/>
    </xf>
    <xf numFmtId="0" fontId="2" fillId="0" borderId="4" xfId="3" applyFont="1" applyFill="1" applyBorder="1" applyAlignment="1" applyProtection="1">
      <alignment horizontal="left" vertical="center"/>
    </xf>
    <xf numFmtId="0" fontId="2" fillId="0" borderId="12" xfId="3" applyFont="1" applyFill="1" applyBorder="1" applyAlignment="1" applyProtection="1">
      <alignment horizontal="left" vertical="center"/>
    </xf>
    <xf numFmtId="0" fontId="2" fillId="0" borderId="5" xfId="3" applyFont="1" applyFill="1" applyBorder="1" applyAlignment="1" applyProtection="1">
      <alignment horizontal="left" vertical="center"/>
    </xf>
    <xf numFmtId="0" fontId="12" fillId="3" borderId="14" xfId="0" applyFont="1" applyFill="1" applyBorder="1" applyAlignment="1" applyProtection="1">
      <alignment horizontal="center" vertical="center" wrapText="1"/>
    </xf>
    <xf numFmtId="0" fontId="12" fillId="3" borderId="17" xfId="0" applyFont="1" applyFill="1" applyBorder="1" applyAlignment="1" applyProtection="1">
      <alignment horizontal="center" vertical="center" wrapText="1"/>
    </xf>
    <xf numFmtId="14" fontId="34" fillId="5" borderId="17" xfId="0" applyNumberFormat="1" applyFont="1" applyFill="1" applyBorder="1" applyAlignment="1" applyProtection="1">
      <alignment horizontal="center" vertical="center" wrapText="1"/>
    </xf>
    <xf numFmtId="0" fontId="34" fillId="5" borderId="18" xfId="0" applyFont="1" applyFill="1" applyBorder="1" applyAlignment="1" applyProtection="1">
      <alignment horizontal="center" vertical="center" wrapText="1"/>
    </xf>
    <xf numFmtId="0" fontId="15" fillId="5" borderId="14" xfId="0" applyFont="1" applyFill="1" applyBorder="1" applyAlignment="1" applyProtection="1">
      <alignment horizontal="center" vertical="center" wrapText="1"/>
    </xf>
    <xf numFmtId="0" fontId="15" fillId="5" borderId="17" xfId="0" applyFont="1" applyFill="1" applyBorder="1" applyAlignment="1" applyProtection="1">
      <alignment horizontal="center" vertical="center" wrapText="1"/>
    </xf>
    <xf numFmtId="0" fontId="15" fillId="5" borderId="18" xfId="0" applyFont="1" applyFill="1" applyBorder="1" applyAlignment="1" applyProtection="1">
      <alignment horizontal="center" vertical="center" wrapText="1"/>
    </xf>
    <xf numFmtId="0" fontId="9" fillId="3" borderId="37" xfId="0" applyFont="1" applyFill="1" applyBorder="1" applyAlignment="1" applyProtection="1">
      <alignment horizontal="center" vertical="center"/>
    </xf>
    <xf numFmtId="0" fontId="9" fillId="3" borderId="22" xfId="0" applyFont="1" applyFill="1" applyBorder="1" applyAlignment="1" applyProtection="1">
      <alignment horizontal="center" vertical="center"/>
    </xf>
    <xf numFmtId="0" fontId="9" fillId="3" borderId="45" xfId="0" applyFont="1" applyFill="1" applyBorder="1" applyAlignment="1" applyProtection="1">
      <alignment horizontal="center" vertical="center"/>
    </xf>
    <xf numFmtId="0" fontId="9" fillId="3" borderId="32" xfId="0" applyFont="1" applyFill="1" applyBorder="1" applyAlignment="1" applyProtection="1">
      <alignment horizontal="center" vertical="center"/>
    </xf>
    <xf numFmtId="0" fontId="9" fillId="3" borderId="26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30" xfId="0" applyFont="1" applyFill="1" applyBorder="1" applyAlignment="1">
      <alignment horizontal="left" vertical="center"/>
    </xf>
    <xf numFmtId="0" fontId="9" fillId="3" borderId="55" xfId="0" applyFont="1" applyFill="1" applyBorder="1" applyAlignment="1">
      <alignment horizontal="left" vertical="center"/>
    </xf>
    <xf numFmtId="0" fontId="9" fillId="3" borderId="40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28" fillId="10" borderId="4" xfId="0" applyFont="1" applyFill="1" applyBorder="1" applyAlignment="1">
      <alignment horizontal="center" vertical="center" wrapText="1"/>
    </xf>
    <xf numFmtId="0" fontId="28" fillId="10" borderId="12" xfId="0" applyFont="1" applyFill="1" applyBorder="1" applyAlignment="1">
      <alignment horizontal="center" vertical="center" wrapText="1"/>
    </xf>
    <xf numFmtId="2" fontId="29" fillId="0" borderId="3" xfId="0" applyNumberFormat="1" applyFont="1" applyBorder="1" applyAlignment="1">
      <alignment horizontal="center" vertical="center" wrapText="1"/>
    </xf>
    <xf numFmtId="2" fontId="52" fillId="0" borderId="4" xfId="0" applyNumberFormat="1" applyFont="1" applyBorder="1" applyAlignment="1">
      <alignment horizontal="center" vertical="center" wrapText="1"/>
    </xf>
    <xf numFmtId="2" fontId="52" fillId="0" borderId="5" xfId="0" applyNumberFormat="1" applyFont="1" applyBorder="1" applyAlignment="1">
      <alignment horizontal="center" vertical="center" wrapText="1"/>
    </xf>
    <xf numFmtId="2" fontId="33" fillId="0" borderId="3" xfId="0" applyNumberFormat="1" applyFont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center" vertical="center"/>
    </xf>
    <xf numFmtId="2" fontId="9" fillId="3" borderId="4" xfId="7" applyNumberFormat="1" applyFont="1" applyFill="1" applyBorder="1" applyAlignment="1">
      <alignment horizontal="center"/>
    </xf>
    <xf numFmtId="2" fontId="9" fillId="3" borderId="5" xfId="7" applyNumberFormat="1" applyFont="1" applyFill="1" applyBorder="1" applyAlignment="1">
      <alignment horizontal="center"/>
    </xf>
    <xf numFmtId="166" fontId="2" fillId="0" borderId="1" xfId="3" applyNumberFormat="1" applyFont="1" applyFill="1" applyBorder="1" applyAlignment="1" applyProtection="1">
      <alignment horizontal="center" vertical="center" wrapText="1"/>
    </xf>
    <xf numFmtId="166" fontId="2" fillId="0" borderId="6" xfId="3" applyNumberFormat="1" applyFont="1" applyFill="1" applyBorder="1" applyAlignment="1" applyProtection="1">
      <alignment horizontal="center" vertical="center" wrapText="1"/>
    </xf>
    <xf numFmtId="166" fontId="2" fillId="0" borderId="14" xfId="3" applyNumberFormat="1" applyFont="1" applyFill="1" applyBorder="1" applyAlignment="1" applyProtection="1">
      <alignment horizontal="center" vertical="center" wrapText="1"/>
    </xf>
    <xf numFmtId="166" fontId="2" fillId="0" borderId="18" xfId="3" applyNumberFormat="1" applyFont="1" applyFill="1" applyBorder="1" applyAlignment="1" applyProtection="1">
      <alignment horizontal="center" vertical="center" wrapText="1"/>
    </xf>
    <xf numFmtId="0" fontId="49" fillId="0" borderId="1" xfId="0" applyFont="1" applyFill="1" applyBorder="1" applyAlignment="1">
      <alignment horizontal="center" vertical="center" wrapText="1"/>
    </xf>
    <xf numFmtId="0" fontId="49" fillId="0" borderId="9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49" fillId="0" borderId="3" xfId="0" applyFont="1" applyFill="1" applyBorder="1" applyAlignment="1">
      <alignment horizontal="center" vertical="center" wrapText="1"/>
    </xf>
    <xf numFmtId="0" fontId="49" fillId="0" borderId="4" xfId="0" applyFont="1" applyFill="1" applyBorder="1" applyAlignment="1">
      <alignment horizontal="center" vertical="center" wrapText="1"/>
    </xf>
    <xf numFmtId="0" fontId="49" fillId="0" borderId="12" xfId="0" applyFont="1" applyFill="1" applyBorder="1" applyAlignment="1">
      <alignment horizontal="center" vertical="center" wrapText="1"/>
    </xf>
    <xf numFmtId="0" fontId="49" fillId="0" borderId="5" xfId="0" applyFont="1" applyFill="1" applyBorder="1" applyAlignment="1">
      <alignment horizontal="center" vertical="center" wrapText="1"/>
    </xf>
    <xf numFmtId="166" fontId="4" fillId="0" borderId="4" xfId="3" applyNumberFormat="1" applyFont="1" applyFill="1" applyBorder="1" applyAlignment="1" applyProtection="1">
      <alignment horizontal="center" vertical="center"/>
    </xf>
    <xf numFmtId="166" fontId="4" fillId="0" borderId="12" xfId="3" applyNumberFormat="1" applyFont="1" applyFill="1" applyBorder="1" applyAlignment="1" applyProtection="1">
      <alignment horizontal="center" vertical="center"/>
    </xf>
    <xf numFmtId="166" fontId="4" fillId="0" borderId="5" xfId="3" applyNumberFormat="1" applyFont="1" applyFill="1" applyBorder="1" applyAlignment="1" applyProtection="1">
      <alignment horizontal="center" vertical="center"/>
    </xf>
    <xf numFmtId="0" fontId="2" fillId="0" borderId="0" xfId="3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28" fillId="10" borderId="5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49" fillId="0" borderId="4" xfId="0" applyFont="1" applyFill="1" applyBorder="1" applyAlignment="1">
      <alignment horizontal="left" vertical="center" wrapText="1"/>
    </xf>
    <xf numFmtId="0" fontId="49" fillId="0" borderId="12" xfId="0" applyFont="1" applyFill="1" applyBorder="1" applyAlignment="1">
      <alignment horizontal="left" vertical="center" wrapText="1"/>
    </xf>
    <xf numFmtId="0" fontId="49" fillId="0" borderId="5" xfId="0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14" fontId="34" fillId="5" borderId="17" xfId="0" applyNumberFormat="1" applyFont="1" applyFill="1" applyBorder="1" applyAlignment="1">
      <alignment horizontal="center" vertical="center" wrapText="1"/>
    </xf>
    <xf numFmtId="0" fontId="34" fillId="5" borderId="18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7" xfId="0" applyFont="1" applyFill="1" applyBorder="1" applyAlignment="1">
      <alignment horizontal="center" vertical="center" wrapText="1"/>
    </xf>
    <xf numFmtId="0" fontId="15" fillId="5" borderId="18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9" fillId="3" borderId="44" xfId="0" applyFont="1" applyFill="1" applyBorder="1" applyAlignment="1">
      <alignment horizontal="left" vertical="center"/>
    </xf>
    <xf numFmtId="0" fontId="9" fillId="3" borderId="36" xfId="0" applyFont="1" applyFill="1" applyBorder="1" applyAlignment="1">
      <alignment horizontal="left" vertical="center"/>
    </xf>
    <xf numFmtId="0" fontId="9" fillId="3" borderId="33" xfId="0" applyNumberFormat="1" applyFont="1" applyFill="1" applyBorder="1" applyAlignment="1">
      <alignment horizontal="center" vertical="center"/>
    </xf>
    <xf numFmtId="0" fontId="9" fillId="3" borderId="46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/>
    </xf>
    <xf numFmtId="0" fontId="9" fillId="3" borderId="45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27" fillId="0" borderId="4" xfId="0" applyFont="1" applyFill="1" applyBorder="1" applyAlignment="1">
      <alignment horizontal="left" vertical="center" wrapText="1"/>
    </xf>
    <xf numFmtId="0" fontId="27" fillId="0" borderId="12" xfId="0" applyFont="1" applyFill="1" applyBorder="1" applyAlignment="1">
      <alignment horizontal="left" vertical="center" wrapText="1"/>
    </xf>
    <xf numFmtId="0" fontId="27" fillId="0" borderId="5" xfId="0" applyFont="1" applyFill="1" applyBorder="1" applyAlignment="1">
      <alignment horizontal="left" vertical="center" wrapText="1"/>
    </xf>
    <xf numFmtId="0" fontId="38" fillId="0" borderId="37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0" fontId="27" fillId="0" borderId="38" xfId="0" applyFont="1" applyFill="1" applyBorder="1" applyAlignment="1">
      <alignment horizontal="left" vertical="center" wrapText="1"/>
    </xf>
    <xf numFmtId="0" fontId="8" fillId="0" borderId="38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3" fontId="40" fillId="0" borderId="3" xfId="0" applyNumberFormat="1" applyFont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38" fillId="3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7" fillId="9" borderId="3" xfId="0" applyFont="1" applyFill="1" applyBorder="1" applyAlignment="1">
      <alignment horizontal="center" vertical="center" wrapText="1"/>
    </xf>
    <xf numFmtId="170" fontId="7" fillId="0" borderId="4" xfId="0" applyNumberFormat="1" applyFont="1" applyBorder="1" applyAlignment="1">
      <alignment horizontal="center" vertical="center"/>
    </xf>
    <xf numFmtId="170" fontId="7" fillId="0" borderId="5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3" fontId="39" fillId="2" borderId="4" xfId="0" applyNumberFormat="1" applyFont="1" applyFill="1" applyBorder="1" applyAlignment="1">
      <alignment horizontal="center" vertical="center" wrapText="1"/>
    </xf>
    <xf numFmtId="3" fontId="39" fillId="2" borderId="5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37" fillId="6" borderId="3" xfId="0" applyFont="1" applyFill="1" applyBorder="1" applyAlignment="1">
      <alignment horizontal="center" vertical="center" wrapText="1"/>
    </xf>
    <xf numFmtId="3" fontId="39" fillId="2" borderId="19" xfId="13" applyNumberFormat="1" applyFont="1" applyFill="1" applyBorder="1" applyAlignment="1" applyProtection="1">
      <alignment horizontal="center" vertical="center"/>
      <protection locked="0"/>
    </xf>
    <xf numFmtId="3" fontId="39" fillId="2" borderId="39" xfId="13" applyNumberFormat="1" applyFont="1" applyFill="1" applyBorder="1" applyAlignment="1" applyProtection="1">
      <alignment horizontal="center" vertical="center"/>
      <protection locked="0"/>
    </xf>
    <xf numFmtId="3" fontId="39" fillId="6" borderId="3" xfId="13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22" fillId="0" borderId="0" xfId="3" applyFont="1" applyBorder="1" applyAlignment="1">
      <alignment horizontal="center" vertical="center" wrapText="1"/>
    </xf>
    <xf numFmtId="0" fontId="23" fillId="0" borderId="0" xfId="3" applyFont="1" applyBorder="1" applyAlignment="1">
      <alignment horizontal="center" wrapText="1"/>
    </xf>
    <xf numFmtId="3" fontId="39" fillId="6" borderId="1" xfId="0" applyNumberFormat="1" applyFont="1" applyFill="1" applyBorder="1" applyAlignment="1">
      <alignment horizontal="center" vertical="center" wrapText="1"/>
    </xf>
    <xf numFmtId="3" fontId="39" fillId="6" borderId="9" xfId="0" applyNumberFormat="1" applyFont="1" applyFill="1" applyBorder="1" applyAlignment="1">
      <alignment horizontal="center" vertical="center" wrapText="1"/>
    </xf>
    <xf numFmtId="3" fontId="39" fillId="6" borderId="2" xfId="0" applyNumberFormat="1" applyFont="1" applyFill="1" applyBorder="1" applyAlignment="1">
      <alignment horizontal="center" vertical="center" wrapText="1"/>
    </xf>
    <xf numFmtId="3" fontId="39" fillId="6" borderId="6" xfId="0" applyNumberFormat="1" applyFont="1" applyFill="1" applyBorder="1" applyAlignment="1">
      <alignment horizontal="center" vertical="center" wrapText="1"/>
    </xf>
    <xf numFmtId="3" fontId="39" fillId="6" borderId="8" xfId="0" applyNumberFormat="1" applyFont="1" applyFill="1" applyBorder="1" applyAlignment="1">
      <alignment horizontal="center" vertical="center" wrapText="1"/>
    </xf>
    <xf numFmtId="3" fontId="39" fillId="6" borderId="7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6" fillId="7" borderId="4" xfId="0" applyFont="1" applyFill="1" applyBorder="1" applyAlignment="1">
      <alignment horizontal="left" vertical="center" wrapText="1"/>
    </xf>
    <xf numFmtId="0" fontId="6" fillId="7" borderId="12" xfId="0" applyFont="1" applyFill="1" applyBorder="1" applyAlignment="1">
      <alignment horizontal="left" vertical="center" wrapText="1"/>
    </xf>
    <xf numFmtId="0" fontId="6" fillId="7" borderId="5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2" fontId="39" fillId="8" borderId="19" xfId="17" applyNumberFormat="1" applyFont="1" applyFill="1" applyBorder="1" applyAlignment="1" applyProtection="1">
      <alignment horizontal="left" vertical="center" wrapText="1"/>
      <protection locked="0"/>
    </xf>
    <xf numFmtId="2" fontId="39" fillId="8" borderId="34" xfId="17" applyNumberFormat="1" applyFont="1" applyFill="1" applyBorder="1" applyAlignment="1" applyProtection="1">
      <alignment horizontal="left" vertical="center" wrapText="1"/>
      <protection locked="0"/>
    </xf>
    <xf numFmtId="2" fontId="39" fillId="8" borderId="39" xfId="17" applyNumberFormat="1" applyFont="1" applyFill="1" applyBorder="1" applyAlignment="1" applyProtection="1">
      <alignment horizontal="left" vertical="center" wrapText="1"/>
      <protection locked="0"/>
    </xf>
    <xf numFmtId="165" fontId="50" fillId="8" borderId="40" xfId="17" applyFont="1" applyFill="1" applyBorder="1" applyAlignment="1" applyProtection="1">
      <alignment vertical="center"/>
      <protection locked="0"/>
    </xf>
    <xf numFmtId="165" fontId="50" fillId="8" borderId="5" xfId="17" applyFont="1" applyFill="1" applyBorder="1" applyAlignment="1" applyProtection="1">
      <alignment vertical="center"/>
      <protection locked="0"/>
    </xf>
    <xf numFmtId="165" fontId="50" fillId="8" borderId="41" xfId="17" applyFont="1" applyFill="1" applyBorder="1" applyAlignment="1" applyProtection="1">
      <alignment vertical="center"/>
      <protection locked="0"/>
    </xf>
    <xf numFmtId="165" fontId="50" fillId="8" borderId="2" xfId="17" applyFont="1" applyFill="1" applyBorder="1" applyAlignment="1" applyProtection="1">
      <alignment vertical="center"/>
      <protection locked="0"/>
    </xf>
    <xf numFmtId="4" fontId="39" fillId="6" borderId="21" xfId="14" applyNumberFormat="1" applyFont="1" applyFill="1" applyBorder="1" applyAlignment="1" applyProtection="1">
      <alignment horizontal="center" vertical="center" wrapText="1"/>
      <protection locked="0"/>
    </xf>
    <xf numFmtId="4" fontId="39" fillId="6" borderId="22" xfId="14" applyNumberFormat="1" applyFont="1" applyFill="1" applyBorder="1" applyAlignment="1" applyProtection="1">
      <alignment horizontal="center" vertical="center" wrapText="1"/>
      <protection locked="0"/>
    </xf>
    <xf numFmtId="3" fontId="39" fillId="6" borderId="3" xfId="0" applyNumberFormat="1" applyFont="1" applyFill="1" applyBorder="1" applyAlignment="1">
      <alignment horizontal="center" vertical="center" wrapText="1"/>
    </xf>
    <xf numFmtId="3" fontId="39" fillId="6" borderId="4" xfId="0" applyNumberFormat="1" applyFont="1" applyFill="1" applyBorder="1" applyAlignment="1">
      <alignment horizontal="center" vertical="center" wrapText="1"/>
    </xf>
    <xf numFmtId="3" fontId="39" fillId="6" borderId="5" xfId="0" applyNumberFormat="1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left" vertical="center" wrapText="1"/>
    </xf>
    <xf numFmtId="166" fontId="4" fillId="0" borderId="3" xfId="3" applyNumberFormat="1" applyFont="1" applyFill="1" applyBorder="1" applyAlignment="1" applyProtection="1">
      <alignment horizontal="center" vertical="center" wrapText="1"/>
    </xf>
    <xf numFmtId="166" fontId="4" fillId="0" borderId="3" xfId="3" applyNumberFormat="1" applyFont="1" applyFill="1" applyBorder="1" applyAlignment="1" applyProtection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9" fillId="0" borderId="4" xfId="3" applyFont="1" applyFill="1" applyBorder="1" applyAlignment="1">
      <alignment horizontal="left" vertical="center"/>
    </xf>
    <xf numFmtId="0" fontId="9" fillId="0" borderId="5" xfId="3" applyFont="1" applyFill="1" applyBorder="1" applyAlignment="1">
      <alignment horizontal="left" vertical="center"/>
    </xf>
    <xf numFmtId="0" fontId="48" fillId="6" borderId="4" xfId="0" applyFont="1" applyFill="1" applyBorder="1" applyAlignment="1">
      <alignment horizontal="center" vertical="top" wrapText="1"/>
    </xf>
    <xf numFmtId="0" fontId="48" fillId="6" borderId="12" xfId="0" applyFont="1" applyFill="1" applyBorder="1" applyAlignment="1">
      <alignment horizontal="center" vertical="top" wrapText="1"/>
    </xf>
    <xf numFmtId="0" fontId="48" fillId="6" borderId="5" xfId="0" applyFont="1" applyFill="1" applyBorder="1" applyAlignment="1">
      <alignment horizontal="center" vertical="top" wrapText="1"/>
    </xf>
    <xf numFmtId="166" fontId="4" fillId="0" borderId="9" xfId="3" applyNumberFormat="1" applyFont="1" applyFill="1" applyBorder="1" applyAlignment="1" applyProtection="1">
      <alignment horizontal="center" vertical="center" wrapText="1"/>
    </xf>
    <xf numFmtId="166" fontId="4" fillId="0" borderId="8" xfId="3" applyNumberFormat="1" applyFont="1" applyFill="1" applyBorder="1" applyAlignment="1" applyProtection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horizontal="center" vertical="center"/>
    </xf>
    <xf numFmtId="0" fontId="47" fillId="2" borderId="9" xfId="0" applyFont="1" applyFill="1" applyBorder="1" applyAlignment="1">
      <alignment horizontal="center" vertical="center"/>
    </xf>
    <xf numFmtId="0" fontId="47" fillId="2" borderId="6" xfId="0" applyFont="1" applyFill="1" applyBorder="1" applyAlignment="1">
      <alignment horizontal="center" vertical="center"/>
    </xf>
    <xf numFmtId="0" fontId="47" fillId="2" borderId="8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44" fillId="2" borderId="1" xfId="1" applyFont="1" applyFill="1" applyBorder="1" applyAlignment="1">
      <alignment horizontal="center" vertical="center" wrapText="1"/>
    </xf>
    <xf numFmtId="0" fontId="44" fillId="2" borderId="9" xfId="1" applyFont="1" applyFill="1" applyBorder="1" applyAlignment="1">
      <alignment horizontal="center" vertical="center" wrapText="1"/>
    </xf>
    <xf numFmtId="0" fontId="44" fillId="2" borderId="2" xfId="1" applyFont="1" applyFill="1" applyBorder="1" applyAlignment="1">
      <alignment horizontal="center" vertical="center" wrapText="1"/>
    </xf>
    <xf numFmtId="0" fontId="44" fillId="2" borderId="10" xfId="1" applyFont="1" applyFill="1" applyBorder="1" applyAlignment="1">
      <alignment horizontal="center" vertical="center" wrapText="1"/>
    </xf>
    <xf numFmtId="0" fontId="44" fillId="2" borderId="0" xfId="1" applyFont="1" applyFill="1" applyBorder="1" applyAlignment="1">
      <alignment horizontal="center" vertical="center" wrapText="1"/>
    </xf>
    <xf numFmtId="0" fontId="44" fillId="2" borderId="11" xfId="1" applyFont="1" applyFill="1" applyBorder="1" applyAlignment="1">
      <alignment horizontal="center" vertical="center" wrapText="1"/>
    </xf>
    <xf numFmtId="0" fontId="44" fillId="2" borderId="6" xfId="1" applyFont="1" applyFill="1" applyBorder="1" applyAlignment="1">
      <alignment horizontal="center" vertical="center" wrapText="1"/>
    </xf>
    <xf numFmtId="0" fontId="44" fillId="2" borderId="8" xfId="1" applyFont="1" applyFill="1" applyBorder="1" applyAlignment="1">
      <alignment horizontal="center" vertical="center" wrapText="1"/>
    </xf>
    <xf numFmtId="0" fontId="44" fillId="2" borderId="7" xfId="1" applyFont="1" applyFill="1" applyBorder="1" applyAlignment="1">
      <alignment horizontal="center" vertical="center" wrapText="1"/>
    </xf>
    <xf numFmtId="0" fontId="32" fillId="0" borderId="3" xfId="0" applyFont="1" applyBorder="1" applyAlignment="1">
      <alignment horizontal="left" vertical="center"/>
    </xf>
    <xf numFmtId="0" fontId="45" fillId="2" borderId="4" xfId="1" applyFont="1" applyFill="1" applyBorder="1" applyAlignment="1">
      <alignment horizontal="center" vertical="center" wrapText="1"/>
    </xf>
    <xf numFmtId="0" fontId="45" fillId="2" borderId="5" xfId="1" applyFont="1" applyFill="1" applyBorder="1" applyAlignment="1">
      <alignment horizontal="center" vertical="center" wrapText="1"/>
    </xf>
    <xf numFmtId="17" fontId="45" fillId="2" borderId="4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46" fillId="2" borderId="3" xfId="1" applyFont="1" applyFill="1" applyBorder="1" applyAlignment="1">
      <alignment horizontal="left" vertical="center" wrapText="1"/>
    </xf>
    <xf numFmtId="14" fontId="10" fillId="2" borderId="1" xfId="1" applyNumberFormat="1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center" vertical="center" wrapText="1"/>
    </xf>
    <xf numFmtId="0" fontId="10" fillId="2" borderId="6" xfId="1" applyFont="1" applyFill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 wrapText="1"/>
    </xf>
    <xf numFmtId="0" fontId="2" fillId="6" borderId="4" xfId="3" applyFont="1" applyFill="1" applyBorder="1" applyAlignment="1">
      <alignment horizontal="center" vertical="center"/>
    </xf>
    <xf numFmtId="0" fontId="2" fillId="6" borderId="5" xfId="3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center"/>
    </xf>
    <xf numFmtId="0" fontId="6" fillId="3" borderId="12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top" wrapText="1"/>
    </xf>
    <xf numFmtId="0" fontId="6" fillId="3" borderId="9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center" vertical="top" wrapText="1"/>
    </xf>
    <xf numFmtId="0" fontId="6" fillId="3" borderId="8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4" fontId="39" fillId="6" borderId="37" xfId="14" applyNumberFormat="1" applyFont="1" applyFill="1" applyBorder="1" applyAlignment="1" applyProtection="1">
      <alignment horizontal="center" vertical="center" wrapText="1"/>
      <protection locked="0"/>
    </xf>
    <xf numFmtId="4" fontId="39" fillId="6" borderId="23" xfId="14" applyNumberFormat="1" applyFont="1" applyFill="1" applyBorder="1" applyAlignment="1" applyProtection="1">
      <alignment horizontal="center" vertical="center" wrapText="1"/>
      <protection locked="0"/>
    </xf>
    <xf numFmtId="4" fontId="39" fillId="6" borderId="3" xfId="14" applyNumberFormat="1" applyFont="1" applyFill="1" applyBorder="1" applyAlignment="1" applyProtection="1">
      <alignment horizontal="center" vertical="center" wrapText="1"/>
      <protection locked="0"/>
    </xf>
    <xf numFmtId="166" fontId="4" fillId="0" borderId="1" xfId="3" applyNumberFormat="1" applyFont="1" applyFill="1" applyBorder="1" applyAlignment="1" applyProtection="1">
      <alignment horizontal="center" vertical="center" wrapText="1"/>
    </xf>
    <xf numFmtId="166" fontId="4" fillId="0" borderId="2" xfId="3" applyNumberFormat="1" applyFont="1" applyFill="1" applyBorder="1" applyAlignment="1" applyProtection="1">
      <alignment horizontal="center" vertical="center" wrapText="1"/>
    </xf>
    <xf numFmtId="166" fontId="4" fillId="0" borderId="10" xfId="3" applyNumberFormat="1" applyFont="1" applyFill="1" applyBorder="1" applyAlignment="1" applyProtection="1">
      <alignment horizontal="center" vertical="center" wrapText="1"/>
    </xf>
    <xf numFmtId="166" fontId="4" fillId="0" borderId="11" xfId="3" applyNumberFormat="1" applyFont="1" applyFill="1" applyBorder="1" applyAlignment="1" applyProtection="1">
      <alignment horizontal="center" vertical="center" wrapText="1"/>
    </xf>
    <xf numFmtId="166" fontId="4" fillId="0" borderId="6" xfId="3" applyNumberFormat="1" applyFont="1" applyFill="1" applyBorder="1" applyAlignment="1" applyProtection="1">
      <alignment horizontal="center" vertical="center" wrapText="1"/>
    </xf>
    <xf numFmtId="166" fontId="4" fillId="0" borderId="7" xfId="3" applyNumberFormat="1" applyFont="1" applyFill="1" applyBorder="1" applyAlignment="1" applyProtection="1">
      <alignment horizontal="center" vertical="center" wrapText="1"/>
    </xf>
    <xf numFmtId="166" fontId="2" fillId="0" borderId="9" xfId="3" applyNumberFormat="1" applyFont="1" applyFill="1" applyBorder="1" applyAlignment="1" applyProtection="1">
      <alignment horizontal="center" vertical="center" wrapText="1"/>
    </xf>
    <xf numFmtId="166" fontId="2" fillId="0" borderId="2" xfId="3" applyNumberFormat="1" applyFont="1" applyFill="1" applyBorder="1" applyAlignment="1" applyProtection="1">
      <alignment horizontal="center" vertical="center" wrapText="1"/>
    </xf>
    <xf numFmtId="166" fontId="2" fillId="0" borderId="8" xfId="3" applyNumberFormat="1" applyFont="1" applyFill="1" applyBorder="1" applyAlignment="1" applyProtection="1">
      <alignment horizontal="center" vertical="center" wrapText="1"/>
    </xf>
    <xf numFmtId="166" fontId="2" fillId="0" borderId="7" xfId="3" applyNumberFormat="1" applyFont="1" applyFill="1" applyBorder="1" applyAlignment="1" applyProtection="1">
      <alignment horizontal="center" vertical="center" wrapText="1"/>
    </xf>
    <xf numFmtId="9" fontId="9" fillId="3" borderId="4" xfId="16" applyFont="1" applyFill="1" applyBorder="1" applyAlignment="1">
      <alignment horizontal="center"/>
    </xf>
    <xf numFmtId="9" fontId="9" fillId="3" borderId="12" xfId="16" applyFont="1" applyFill="1" applyBorder="1" applyAlignment="1">
      <alignment horizontal="center"/>
    </xf>
    <xf numFmtId="9" fontId="9" fillId="3" borderId="5" xfId="16" applyFont="1" applyFill="1" applyBorder="1" applyAlignment="1">
      <alignment horizontal="center"/>
    </xf>
    <xf numFmtId="0" fontId="2" fillId="3" borderId="4" xfId="7" applyFont="1" applyFill="1" applyBorder="1" applyAlignment="1">
      <alignment horizontal="center"/>
    </xf>
    <xf numFmtId="0" fontId="2" fillId="3" borderId="5" xfId="7" applyFont="1" applyFill="1" applyBorder="1" applyAlignment="1">
      <alignment horizontal="center"/>
    </xf>
    <xf numFmtId="0" fontId="2" fillId="3" borderId="4" xfId="6" applyFont="1" applyFill="1" applyBorder="1" applyAlignment="1">
      <alignment horizontal="center"/>
    </xf>
    <xf numFmtId="0" fontId="2" fillId="3" borderId="5" xfId="6" applyFont="1" applyFill="1" applyBorder="1" applyAlignment="1">
      <alignment horizontal="center"/>
    </xf>
    <xf numFmtId="0" fontId="9" fillId="3" borderId="4" xfId="6" applyFont="1" applyFill="1" applyBorder="1" applyAlignment="1">
      <alignment horizontal="center"/>
    </xf>
    <xf numFmtId="0" fontId="9" fillId="3" borderId="5" xfId="6" applyFont="1" applyFill="1" applyBorder="1" applyAlignment="1">
      <alignment horizontal="center"/>
    </xf>
    <xf numFmtId="166" fontId="2" fillId="0" borderId="18" xfId="3" applyNumberFormat="1" applyFont="1" applyFill="1" applyBorder="1" applyAlignment="1" applyProtection="1">
      <alignment horizontal="center" vertical="center"/>
    </xf>
    <xf numFmtId="0" fontId="21" fillId="0" borderId="0" xfId="3" applyFont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6" fillId="0" borderId="3" xfId="9" applyFont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21" fillId="0" borderId="28" xfId="3" applyFont="1" applyBorder="1" applyAlignment="1">
      <alignment horizontal="center" wrapText="1"/>
    </xf>
    <xf numFmtId="0" fontId="7" fillId="0" borderId="8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 wrapText="1"/>
    </xf>
    <xf numFmtId="14" fontId="6" fillId="0" borderId="0" xfId="0" applyNumberFormat="1" applyFont="1" applyFill="1" applyBorder="1" applyAlignment="1">
      <alignment horizontal="center" vertical="center" wrapText="1"/>
    </xf>
    <xf numFmtId="0" fontId="6" fillId="0" borderId="53" xfId="0" applyFont="1" applyFill="1" applyBorder="1" applyAlignment="1">
      <alignment horizontal="center" vertical="center" wrapText="1"/>
    </xf>
    <xf numFmtId="14" fontId="6" fillId="0" borderId="53" xfId="0" applyNumberFormat="1" applyFont="1" applyFill="1" applyBorder="1" applyAlignment="1">
      <alignment horizontal="center" vertical="center" wrapText="1"/>
    </xf>
    <xf numFmtId="0" fontId="54" fillId="0" borderId="1" xfId="0" applyFont="1" applyFill="1" applyBorder="1" applyAlignment="1">
      <alignment horizontal="center" vertical="center"/>
    </xf>
    <xf numFmtId="0" fontId="54" fillId="0" borderId="9" xfId="0" applyFont="1" applyFill="1" applyBorder="1" applyAlignment="1">
      <alignment horizontal="center" vertical="center"/>
    </xf>
    <xf numFmtId="0" fontId="54" fillId="0" borderId="2" xfId="0" applyFont="1" applyFill="1" applyBorder="1" applyAlignment="1">
      <alignment horizontal="center" vertical="center"/>
    </xf>
    <xf numFmtId="0" fontId="55" fillId="12" borderId="51" xfId="0" applyFont="1" applyFill="1" applyBorder="1" applyAlignment="1">
      <alignment horizontal="center" vertical="center"/>
    </xf>
    <xf numFmtId="0" fontId="55" fillId="12" borderId="52" xfId="0" applyFont="1" applyFill="1" applyBorder="1" applyAlignment="1">
      <alignment horizontal="center" vertical="center"/>
    </xf>
    <xf numFmtId="0" fontId="55" fillId="12" borderId="51" xfId="0" applyFont="1" applyFill="1" applyBorder="1" applyAlignment="1">
      <alignment horizontal="center" vertical="center" wrapText="1"/>
    </xf>
    <xf numFmtId="0" fontId="55" fillId="12" borderId="52" xfId="0" applyFont="1" applyFill="1" applyBorder="1" applyAlignment="1">
      <alignment horizontal="center" vertical="center" wrapText="1"/>
    </xf>
    <xf numFmtId="0" fontId="30" fillId="3" borderId="4" xfId="0" applyFont="1" applyFill="1" applyBorder="1" applyAlignment="1">
      <alignment horizontal="center" vertical="center"/>
    </xf>
    <xf numFmtId="0" fontId="30" fillId="3" borderId="12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30" fillId="0" borderId="12" xfId="0" applyFont="1" applyBorder="1" applyAlignment="1">
      <alignment horizontal="left" vertical="center"/>
    </xf>
    <xf numFmtId="0" fontId="30" fillId="0" borderId="5" xfId="0" applyFont="1" applyBorder="1" applyAlignment="1">
      <alignment horizontal="left" vertical="center"/>
    </xf>
    <xf numFmtId="0" fontId="30" fillId="3" borderId="3" xfId="0" applyFont="1" applyFill="1" applyBorder="1" applyAlignment="1">
      <alignment horizontal="center" vertical="center"/>
    </xf>
    <xf numFmtId="0" fontId="43" fillId="0" borderId="8" xfId="0" applyFont="1" applyBorder="1" applyAlignment="1">
      <alignment horizontal="left" vertical="center" wrapText="1"/>
    </xf>
    <xf numFmtId="0" fontId="43" fillId="0" borderId="12" xfId="0" applyFont="1" applyBorder="1" applyAlignment="1">
      <alignment horizontal="center" vertical="center" wrapText="1"/>
    </xf>
    <xf numFmtId="0" fontId="43" fillId="0" borderId="5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43" fillId="0" borderId="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left" vertical="center"/>
    </xf>
    <xf numFmtId="0" fontId="27" fillId="0" borderId="12" xfId="0" applyFont="1" applyBorder="1" applyAlignment="1">
      <alignment horizontal="left" vertical="center"/>
    </xf>
    <xf numFmtId="0" fontId="27" fillId="0" borderId="5" xfId="0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left" vertical="center" wrapText="1"/>
    </xf>
    <xf numFmtId="0" fontId="30" fillId="0" borderId="4" xfId="0" applyFont="1" applyBorder="1" applyAlignment="1">
      <alignment horizontal="left" vertical="center" wrapText="1"/>
    </xf>
    <xf numFmtId="0" fontId="30" fillId="0" borderId="5" xfId="0" applyFont="1" applyBorder="1" applyAlignment="1">
      <alignment horizontal="left" vertical="center" wrapText="1"/>
    </xf>
    <xf numFmtId="0" fontId="34" fillId="0" borderId="6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7" fillId="3" borderId="9" xfId="0" applyFont="1" applyFill="1" applyBorder="1" applyAlignment="1">
      <alignment horizontal="center" vertical="center" wrapText="1"/>
    </xf>
    <xf numFmtId="0" fontId="27" fillId="3" borderId="10" xfId="0" applyFont="1" applyFill="1" applyBorder="1" applyAlignment="1">
      <alignment horizontal="center" vertical="center" wrapText="1"/>
    </xf>
    <xf numFmtId="0" fontId="27" fillId="3" borderId="0" xfId="0" applyFont="1" applyFill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0" fontId="42" fillId="0" borderId="12" xfId="0" applyFont="1" applyBorder="1" applyAlignment="1">
      <alignment horizontal="left" vertical="center" wrapText="1"/>
    </xf>
    <xf numFmtId="0" fontId="42" fillId="0" borderId="8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31" fillId="0" borderId="0" xfId="18" applyFont="1" applyAlignment="1">
      <alignment horizontal="center"/>
    </xf>
    <xf numFmtId="0" fontId="30" fillId="0" borderId="0" xfId="18" applyFont="1" applyAlignment="1"/>
    <xf numFmtId="0" fontId="9" fillId="0" borderId="0" xfId="18" applyFont="1" applyAlignment="1">
      <alignment horizontal="justify" vertical="top" wrapText="1"/>
    </xf>
    <xf numFmtId="0" fontId="2" fillId="0" borderId="0" xfId="18" applyFont="1" applyAlignment="1">
      <alignment horizontal="justify" vertical="top" wrapText="1"/>
    </xf>
  </cellXfs>
  <cellStyles count="26">
    <cellStyle name="Estilo 1" xfId="8"/>
    <cellStyle name="Excel_BuiltIn_Percent 1" xfId="20"/>
    <cellStyle name="Hipervínculo" xfId="2" builtinId="8"/>
    <cellStyle name="Hipervínculo 2" xfId="4"/>
    <cellStyle name="Millares" xfId="17" builtinId="3"/>
    <cellStyle name="Millares [0] 2" xfId="14"/>
    <cellStyle name="Millares 2" xfId="5"/>
    <cellStyle name="Millares 3" xfId="22"/>
    <cellStyle name="Millares 4" xfId="25"/>
    <cellStyle name="Moneda" xfId="15" builtinId="4"/>
    <cellStyle name="Moneda 2" xfId="21"/>
    <cellStyle name="Normal" xfId="0" builtinId="0"/>
    <cellStyle name="Normal 2" xfId="3"/>
    <cellStyle name="Normal 2 2" xfId="9"/>
    <cellStyle name="Normal 3" xfId="1"/>
    <cellStyle name="Normal 3 2" xfId="10"/>
    <cellStyle name="Normal 4" xfId="18"/>
    <cellStyle name="Normal 4 2" xfId="23"/>
    <cellStyle name="Normal 6" xfId="11"/>
    <cellStyle name="Normal_Item maquina mp2 cmpc (definitivo)" xfId="6"/>
    <cellStyle name="Normal_itemizado SO098-REV-2 cierre" xfId="7"/>
    <cellStyle name="Normal_Resumen Extraordinarios (DRS) 26-mayo" xfId="13"/>
    <cellStyle name="Porcentaje" xfId="16" builtinId="5"/>
    <cellStyle name="Porcentaje 2" xfId="12"/>
    <cellStyle name="Porcentaje 3" xfId="19"/>
    <cellStyle name="Porcentaje 3 2" xfId="24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EF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Monto Total por Etapa Obra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1711807378244386"/>
          <c:w val="0.71120888013998262"/>
          <c:h val="0.80104148439778367"/>
        </c:manualLayout>
      </c:layout>
      <c:pie3DChart>
        <c:varyColors val="1"/>
        <c:ser>
          <c:idx val="1"/>
          <c:order val="0"/>
          <c:spPr>
            <a:ln>
              <a:solidFill>
                <a:schemeClr val="bg1">
                  <a:lumMod val="65000"/>
                </a:schemeClr>
              </a:solidFill>
            </a:ln>
          </c:spP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'2_DETALLES SEMANA XX-XX-20XX'!$A$114:$B$119</c:f>
              <c:strCache>
                <c:ptCount val="6"/>
                <c:pt idx="0">
                  <c:v>Obras Previas</c:v>
                </c:pt>
                <c:pt idx="1">
                  <c:v>Obra Gruesa</c:v>
                </c:pt>
                <c:pt idx="2">
                  <c:v>Terminaciones</c:v>
                </c:pt>
                <c:pt idx="3">
                  <c:v>Instalaciones</c:v>
                </c:pt>
                <c:pt idx="4">
                  <c:v>Obras Exteriores</c:v>
                </c:pt>
                <c:pt idx="5">
                  <c:v>Med. de Mitigación Vial</c:v>
                </c:pt>
              </c:strCache>
            </c:strRef>
          </c:cat>
          <c:val>
            <c:numRef>
              <c:f>'2_DETALLES SEMANA XX-XX-20XX'!$M$114:$M$119</c:f>
              <c:numCache>
                <c:formatCode>0%</c:formatCode>
                <c:ptCount val="6"/>
                <c:pt idx="0">
                  <c:v>0.10638297872340426</c:v>
                </c:pt>
                <c:pt idx="1">
                  <c:v>0.42553191489361702</c:v>
                </c:pt>
                <c:pt idx="2">
                  <c:v>0.26595744680851063</c:v>
                </c:pt>
                <c:pt idx="3">
                  <c:v>0.10638297872340426</c:v>
                </c:pt>
                <c:pt idx="4">
                  <c:v>9.5744680851063829E-2</c:v>
                </c:pt>
                <c:pt idx="5">
                  <c:v>0</c:v>
                </c:pt>
              </c:numCache>
            </c:numRef>
          </c:val>
        </c:ser>
        <c:ser>
          <c:idx val="0"/>
          <c:order val="1"/>
          <c:tx>
            <c:v>Total Etapa Obra</c:v>
          </c:tx>
          <c:explosion val="26"/>
          <c:dPt>
            <c:idx val="0"/>
            <c:bubble3D val="0"/>
            <c:spPr>
              <a:solidFill>
                <a:srgbClr val="00B0F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4"/>
            <c:bubble3D val="0"/>
            <c:spPr>
              <a:solidFill>
                <a:srgbClr val="00B050"/>
              </a:solidFill>
            </c:spPr>
          </c:dPt>
          <c:cat>
            <c:strRef>
              <c:f>'2_DETALLES SEMANA XX-XX-20XX'!$A$114:$B$119</c:f>
              <c:strCache>
                <c:ptCount val="6"/>
                <c:pt idx="0">
                  <c:v>Obras Previas</c:v>
                </c:pt>
                <c:pt idx="1">
                  <c:v>Obra Gruesa</c:v>
                </c:pt>
                <c:pt idx="2">
                  <c:v>Terminaciones</c:v>
                </c:pt>
                <c:pt idx="3">
                  <c:v>Instalaciones</c:v>
                </c:pt>
                <c:pt idx="4">
                  <c:v>Obras Exteriores</c:v>
                </c:pt>
                <c:pt idx="5">
                  <c:v>Med. de Mitigación Vial</c:v>
                </c:pt>
              </c:strCache>
            </c:strRef>
          </c:cat>
          <c:val>
            <c:numLit>
              <c:formatCode>General</c:formatCode>
              <c:ptCount val="5"/>
              <c:pt idx="0">
                <c:v>4434.3113492171342</c:v>
              </c:pt>
              <c:pt idx="1">
                <c:v>57085.915925329769</c:v>
              </c:pt>
              <c:pt idx="2">
                <c:v>39305.140956637391</c:v>
              </c:pt>
              <c:pt idx="3">
                <c:v>10540.387787501864</c:v>
              </c:pt>
              <c:pt idx="4">
                <c:v>2582.9063480343448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Monto pagado V/S Costo total Neto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1"/>
          <c:order val="0"/>
          <c:tx>
            <c:strRef>
              <c:f>'2_DETALLES SEMANA XX-XX-20XX'!$N$113</c:f>
              <c:strCache>
                <c:ptCount val="1"/>
                <c:pt idx="0">
                  <c:v>Monto Pagado (UF)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'2_DETALLES SEMANA XX-XX-20XX'!$A$114:$B$119</c:f>
              <c:strCache>
                <c:ptCount val="6"/>
                <c:pt idx="0">
                  <c:v>Obras Previas</c:v>
                </c:pt>
                <c:pt idx="1">
                  <c:v>Obra Gruesa</c:v>
                </c:pt>
                <c:pt idx="2">
                  <c:v>Terminaciones</c:v>
                </c:pt>
                <c:pt idx="3">
                  <c:v>Instalaciones</c:v>
                </c:pt>
                <c:pt idx="4">
                  <c:v>Obras Exteriores</c:v>
                </c:pt>
                <c:pt idx="5">
                  <c:v>Med. de Mitigación Vial</c:v>
                </c:pt>
              </c:strCache>
            </c:strRef>
          </c:cat>
          <c:val>
            <c:numRef>
              <c:f>'2_DETALLES SEMANA XX-XX-20XX'!$N$114:$N$119</c:f>
              <c:numCache>
                <c:formatCode>General</c:formatCode>
                <c:ptCount val="6"/>
                <c:pt idx="0">
                  <c:v>4500</c:v>
                </c:pt>
                <c:pt idx="1">
                  <c:v>15000</c:v>
                </c:pt>
                <c:pt idx="2">
                  <c:v>11000</c:v>
                </c:pt>
                <c:pt idx="3">
                  <c:v>6000</c:v>
                </c:pt>
                <c:pt idx="4">
                  <c:v>4000</c:v>
                </c:pt>
                <c:pt idx="5">
                  <c:v>0</c:v>
                </c:pt>
              </c:numCache>
            </c:numRef>
          </c:val>
        </c:ser>
        <c:ser>
          <c:idx val="0"/>
          <c:order val="1"/>
          <c:tx>
            <c:strRef>
              <c:f>'2_DETALLES SEMANA XX-XX-20XX'!$D$113:$E$113</c:f>
              <c:strCache>
                <c:ptCount val="1"/>
                <c:pt idx="0">
                  <c:v>Total Costo Neto (UF)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'2_DETALLES SEMANA XX-XX-20XX'!$A$114:$B$119</c:f>
              <c:strCache>
                <c:ptCount val="6"/>
                <c:pt idx="0">
                  <c:v>Obras Previas</c:v>
                </c:pt>
                <c:pt idx="1">
                  <c:v>Obra Gruesa</c:v>
                </c:pt>
                <c:pt idx="2">
                  <c:v>Terminaciones</c:v>
                </c:pt>
                <c:pt idx="3">
                  <c:v>Instalaciones</c:v>
                </c:pt>
                <c:pt idx="4">
                  <c:v>Obras Exteriores</c:v>
                </c:pt>
                <c:pt idx="5">
                  <c:v>Med. de Mitigación Vial</c:v>
                </c:pt>
              </c:strCache>
            </c:strRef>
          </c:cat>
          <c:val>
            <c:numRef>
              <c:f>'2_DETALLES SEMANA XX-XX-20XX'!$O$114:$O$119</c:f>
              <c:numCache>
                <c:formatCode>General</c:formatCode>
                <c:ptCount val="6"/>
                <c:pt idx="0">
                  <c:v>5500</c:v>
                </c:pt>
                <c:pt idx="1">
                  <c:v>25000</c:v>
                </c:pt>
                <c:pt idx="2">
                  <c:v>14000</c:v>
                </c:pt>
                <c:pt idx="3">
                  <c:v>4000</c:v>
                </c:pt>
                <c:pt idx="4">
                  <c:v>6000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44279296"/>
        <c:axId val="44280832"/>
        <c:axId val="0"/>
      </c:bar3DChart>
      <c:catAx>
        <c:axId val="4427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44280832"/>
        <c:crosses val="autoZero"/>
        <c:auto val="1"/>
        <c:lblAlgn val="ctr"/>
        <c:lblOffset val="100"/>
        <c:noMultiLvlLbl val="0"/>
      </c:catAx>
      <c:valAx>
        <c:axId val="44280832"/>
        <c:scaling>
          <c:orientation val="minMax"/>
        </c:scaling>
        <c:delete val="0"/>
        <c:axPos val="b"/>
        <c:majorGridlines/>
        <c:numFmt formatCode="\U\F\ #,##0" sourceLinked="0"/>
        <c:majorTickMark val="none"/>
        <c:minorTickMark val="none"/>
        <c:tickLblPos val="nextTo"/>
        <c:crossAx val="44279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087071268851231"/>
          <c:y val="0.40642083421405145"/>
          <c:w val="0.17912928731148769"/>
          <c:h val="0.308424507337942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CURVA S AVANCE REAL DE OBRA</a:t>
            </a:r>
          </a:p>
        </c:rich>
      </c:tx>
      <c:layout>
        <c:manualLayout>
          <c:xMode val="edge"/>
          <c:yMode val="edge"/>
          <c:x val="0.20898084547942147"/>
          <c:y val="4.84284408269191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0453096477127"/>
          <c:y val="0.17879538495188102"/>
          <c:w val="0.8188560426486482"/>
          <c:h val="0.5249503769475624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'CURVA SEGUN ITO'!$C$17:$C$57</c:f>
              <c:numCache>
                <c:formatCode>m/d/yyyy</c:formatCode>
                <c:ptCount val="41"/>
                <c:pt idx="0">
                  <c:v>39370</c:v>
                </c:pt>
                <c:pt idx="1">
                  <c:v>39377</c:v>
                </c:pt>
                <c:pt idx="2">
                  <c:v>39384</c:v>
                </c:pt>
                <c:pt idx="3">
                  <c:v>39391</c:v>
                </c:pt>
                <c:pt idx="4">
                  <c:v>39398</c:v>
                </c:pt>
                <c:pt idx="5">
                  <c:v>39405</c:v>
                </c:pt>
                <c:pt idx="6">
                  <c:v>39412</c:v>
                </c:pt>
                <c:pt idx="7">
                  <c:v>39419</c:v>
                </c:pt>
                <c:pt idx="8">
                  <c:v>39426</c:v>
                </c:pt>
                <c:pt idx="9">
                  <c:v>39433</c:v>
                </c:pt>
                <c:pt idx="10">
                  <c:v>39440</c:v>
                </c:pt>
                <c:pt idx="11">
                  <c:v>39447</c:v>
                </c:pt>
                <c:pt idx="12">
                  <c:v>39454</c:v>
                </c:pt>
                <c:pt idx="13">
                  <c:v>39461</c:v>
                </c:pt>
                <c:pt idx="14">
                  <c:v>39468</c:v>
                </c:pt>
                <c:pt idx="15">
                  <c:v>39475</c:v>
                </c:pt>
                <c:pt idx="16">
                  <c:v>39482</c:v>
                </c:pt>
                <c:pt idx="17">
                  <c:v>39489</c:v>
                </c:pt>
                <c:pt idx="18">
                  <c:v>39496</c:v>
                </c:pt>
                <c:pt idx="19">
                  <c:v>39503</c:v>
                </c:pt>
                <c:pt idx="20">
                  <c:v>39510</c:v>
                </c:pt>
                <c:pt idx="21">
                  <c:v>39517</c:v>
                </c:pt>
                <c:pt idx="22">
                  <c:v>39524</c:v>
                </c:pt>
                <c:pt idx="23">
                  <c:v>39531</c:v>
                </c:pt>
                <c:pt idx="24">
                  <c:v>39538</c:v>
                </c:pt>
                <c:pt idx="25">
                  <c:v>39545</c:v>
                </c:pt>
                <c:pt idx="26">
                  <c:v>39552</c:v>
                </c:pt>
                <c:pt idx="27">
                  <c:v>39559</c:v>
                </c:pt>
                <c:pt idx="28">
                  <c:v>39566</c:v>
                </c:pt>
                <c:pt idx="29">
                  <c:v>39573</c:v>
                </c:pt>
                <c:pt idx="30">
                  <c:v>39580</c:v>
                </c:pt>
                <c:pt idx="31">
                  <c:v>39587</c:v>
                </c:pt>
                <c:pt idx="32">
                  <c:v>39594</c:v>
                </c:pt>
                <c:pt idx="33">
                  <c:v>39601</c:v>
                </c:pt>
                <c:pt idx="34">
                  <c:v>39610</c:v>
                </c:pt>
                <c:pt idx="35" formatCode="dd/mm/yyyy;@">
                  <c:v>39615</c:v>
                </c:pt>
                <c:pt idx="36" formatCode="dd/mm/yyyy;@">
                  <c:v>39622</c:v>
                </c:pt>
                <c:pt idx="37" formatCode="dd/mm/yyyy;@">
                  <c:v>39629</c:v>
                </c:pt>
                <c:pt idx="38" formatCode="dd/mm/yyyy;@">
                  <c:v>39636</c:v>
                </c:pt>
                <c:pt idx="39" formatCode="dd/mm/yyyy;@">
                  <c:v>39643</c:v>
                </c:pt>
                <c:pt idx="40" formatCode="dd/mm/yyyy;@">
                  <c:v>39649</c:v>
                </c:pt>
              </c:numCache>
            </c:numRef>
          </c:cat>
          <c:val>
            <c:numRef>
              <c:f>'CURVA SEGUN ITO'!$D$17:$D$57</c:f>
              <c:numCache>
                <c:formatCode>0.00%</c:formatCode>
                <c:ptCount val="41"/>
                <c:pt idx="0">
                  <c:v>2.5812866823355604E-3</c:v>
                </c:pt>
                <c:pt idx="1">
                  <c:v>8.6561511860362515E-3</c:v>
                </c:pt>
                <c:pt idx="2">
                  <c:v>1.81424207724094E-2</c:v>
                </c:pt>
                <c:pt idx="3">
                  <c:v>2.8511239380268599E-2</c:v>
                </c:pt>
                <c:pt idx="4">
                  <c:v>3.9646266050965398E-2</c:v>
                </c:pt>
                <c:pt idx="5">
                  <c:v>5.1086531341930801E-2</c:v>
                </c:pt>
                <c:pt idx="6">
                  <c:v>6.2542009273729299E-2</c:v>
                </c:pt>
                <c:pt idx="7">
                  <c:v>7.3997487205527901E-2</c:v>
                </c:pt>
                <c:pt idx="8">
                  <c:v>8.5733650460715405E-2</c:v>
                </c:pt>
                <c:pt idx="9">
                  <c:v>9.97336888836904E-2</c:v>
                </c:pt>
                <c:pt idx="10">
                  <c:v>0.11563693409802901</c:v>
                </c:pt>
                <c:pt idx="11">
                  <c:v>0.13369527617060201</c:v>
                </c:pt>
                <c:pt idx="12">
                  <c:v>0.15861419937347501</c:v>
                </c:pt>
                <c:pt idx="13">
                  <c:v>0.18495143193483901</c:v>
                </c:pt>
                <c:pt idx="14">
                  <c:v>0.21231358258436503</c:v>
                </c:pt>
                <c:pt idx="15">
                  <c:v>0.24328249377064301</c:v>
                </c:pt>
                <c:pt idx="16">
                  <c:v>0.269516976333884</c:v>
                </c:pt>
                <c:pt idx="17">
                  <c:v>0.29585374047163904</c:v>
                </c:pt>
                <c:pt idx="18">
                  <c:v>0.33241642564412904</c:v>
                </c:pt>
                <c:pt idx="19">
                  <c:v>0.37172782055282999</c:v>
                </c:pt>
                <c:pt idx="20">
                  <c:v>0.41332084177006501</c:v>
                </c:pt>
                <c:pt idx="21">
                  <c:v>0.45783803074434504</c:v>
                </c:pt>
                <c:pt idx="22">
                  <c:v>0.50564715564080509</c:v>
                </c:pt>
                <c:pt idx="23">
                  <c:v>0.55549510764613996</c:v>
                </c:pt>
                <c:pt idx="24">
                  <c:v>0.60716068400307999</c:v>
                </c:pt>
                <c:pt idx="25">
                  <c:v>0.65936739699839508</c:v>
                </c:pt>
                <c:pt idx="26">
                  <c:v>0.70499999999999996</c:v>
                </c:pt>
                <c:pt idx="27">
                  <c:v>0.75600000000000001</c:v>
                </c:pt>
                <c:pt idx="28">
                  <c:v>0.79300000000000004</c:v>
                </c:pt>
                <c:pt idx="29">
                  <c:v>0.82900000000000007</c:v>
                </c:pt>
                <c:pt idx="30">
                  <c:v>0.85799999999999998</c:v>
                </c:pt>
                <c:pt idx="31">
                  <c:v>0.88</c:v>
                </c:pt>
                <c:pt idx="32">
                  <c:v>0.90900000000000003</c:v>
                </c:pt>
                <c:pt idx="33">
                  <c:v>0.92</c:v>
                </c:pt>
                <c:pt idx="34">
                  <c:v>0.93800000000000006</c:v>
                </c:pt>
                <c:pt idx="35">
                  <c:v>0.94499999999999995</c:v>
                </c:pt>
                <c:pt idx="36">
                  <c:v>0.95600000000000007</c:v>
                </c:pt>
                <c:pt idx="37">
                  <c:v>0.96699999999999997</c:v>
                </c:pt>
                <c:pt idx="38">
                  <c:v>0.97499999999999998</c:v>
                </c:pt>
                <c:pt idx="39">
                  <c:v>0.98899999999999999</c:v>
                </c:pt>
                <c:pt idx="40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'CURVA SEGUN ITO'!$C$17:$C$57</c:f>
              <c:numCache>
                <c:formatCode>m/d/yyyy</c:formatCode>
                <c:ptCount val="41"/>
                <c:pt idx="0">
                  <c:v>39370</c:v>
                </c:pt>
                <c:pt idx="1">
                  <c:v>39377</c:v>
                </c:pt>
                <c:pt idx="2">
                  <c:v>39384</c:v>
                </c:pt>
                <c:pt idx="3">
                  <c:v>39391</c:v>
                </c:pt>
                <c:pt idx="4">
                  <c:v>39398</c:v>
                </c:pt>
                <c:pt idx="5">
                  <c:v>39405</c:v>
                </c:pt>
                <c:pt idx="6">
                  <c:v>39412</c:v>
                </c:pt>
                <c:pt idx="7">
                  <c:v>39419</c:v>
                </c:pt>
                <c:pt idx="8">
                  <c:v>39426</c:v>
                </c:pt>
                <c:pt idx="9">
                  <c:v>39433</c:v>
                </c:pt>
                <c:pt idx="10">
                  <c:v>39440</c:v>
                </c:pt>
                <c:pt idx="11">
                  <c:v>39447</c:v>
                </c:pt>
                <c:pt idx="12">
                  <c:v>39454</c:v>
                </c:pt>
                <c:pt idx="13">
                  <c:v>39461</c:v>
                </c:pt>
                <c:pt idx="14">
                  <c:v>39468</c:v>
                </c:pt>
                <c:pt idx="15">
                  <c:v>39475</c:v>
                </c:pt>
                <c:pt idx="16">
                  <c:v>39482</c:v>
                </c:pt>
                <c:pt idx="17">
                  <c:v>39489</c:v>
                </c:pt>
                <c:pt idx="18">
                  <c:v>39496</c:v>
                </c:pt>
                <c:pt idx="19">
                  <c:v>39503</c:v>
                </c:pt>
                <c:pt idx="20">
                  <c:v>39510</c:v>
                </c:pt>
                <c:pt idx="21">
                  <c:v>39517</c:v>
                </c:pt>
                <c:pt idx="22">
                  <c:v>39524</c:v>
                </c:pt>
                <c:pt idx="23">
                  <c:v>39531</c:v>
                </c:pt>
                <c:pt idx="24">
                  <c:v>39538</c:v>
                </c:pt>
                <c:pt idx="25">
                  <c:v>39545</c:v>
                </c:pt>
                <c:pt idx="26">
                  <c:v>39552</c:v>
                </c:pt>
                <c:pt idx="27">
                  <c:v>39559</c:v>
                </c:pt>
                <c:pt idx="28">
                  <c:v>39566</c:v>
                </c:pt>
                <c:pt idx="29">
                  <c:v>39573</c:v>
                </c:pt>
                <c:pt idx="30">
                  <c:v>39580</c:v>
                </c:pt>
                <c:pt idx="31">
                  <c:v>39587</c:v>
                </c:pt>
                <c:pt idx="32">
                  <c:v>39594</c:v>
                </c:pt>
                <c:pt idx="33">
                  <c:v>39601</c:v>
                </c:pt>
                <c:pt idx="34">
                  <c:v>39610</c:v>
                </c:pt>
                <c:pt idx="35" formatCode="dd/mm/yyyy;@">
                  <c:v>39615</c:v>
                </c:pt>
                <c:pt idx="36" formatCode="dd/mm/yyyy;@">
                  <c:v>39622</c:v>
                </c:pt>
                <c:pt idx="37" formatCode="dd/mm/yyyy;@">
                  <c:v>39629</c:v>
                </c:pt>
                <c:pt idx="38" formatCode="dd/mm/yyyy;@">
                  <c:v>39636</c:v>
                </c:pt>
                <c:pt idx="39" formatCode="dd/mm/yyyy;@">
                  <c:v>39643</c:v>
                </c:pt>
                <c:pt idx="40" formatCode="dd/mm/yyyy;@">
                  <c:v>39649</c:v>
                </c:pt>
              </c:numCache>
            </c:numRef>
          </c:cat>
          <c:val>
            <c:numRef>
              <c:f>'CURVA SEGUN ITO'!$E$17:$E$57</c:f>
              <c:numCache>
                <c:formatCode>0.00%</c:formatCode>
                <c:ptCount val="4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48192"/>
        <c:axId val="45051264"/>
      </c:lineChart>
      <c:dateAx>
        <c:axId val="4504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SEMANA</a:t>
                </a:r>
              </a:p>
            </c:rich>
          </c:tx>
          <c:layout>
            <c:manualLayout>
              <c:xMode val="edge"/>
              <c:yMode val="edge"/>
              <c:x val="0.4605244557196308"/>
              <c:y val="0.9021949334984811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none"/>
        <c:minorTickMark val="out"/>
        <c:tickLblPos val="low"/>
        <c:spPr>
          <a:noFill/>
          <a:ln w="3175">
            <a:solidFill>
              <a:schemeClr val="bg1">
                <a:lumMod val="65000"/>
                <a:alpha val="55000"/>
              </a:schemeClr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5051264"/>
        <c:crosses val="autoZero"/>
        <c:auto val="0"/>
        <c:lblOffset val="100"/>
        <c:baseTimeUnit val="days"/>
        <c:minorUnit val="1"/>
        <c:minorTimeUnit val="days"/>
      </c:dateAx>
      <c:valAx>
        <c:axId val="450512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AVANCE %</a:t>
                </a:r>
              </a:p>
            </c:rich>
          </c:tx>
          <c:layout>
            <c:manualLayout>
              <c:xMode val="edge"/>
              <c:yMode val="edge"/>
              <c:x val="1.8370629203264485E-2"/>
              <c:y val="0.362066707953640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5048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614851335072478"/>
          <c:y val="3.5683977705034058E-2"/>
          <c:w val="0.12953354234975945"/>
          <c:h val="9.94055855377628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99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6012973477916851E-2"/>
          <c:y val="0.24703970941445333"/>
          <c:w val="0.72670981864318751"/>
          <c:h val="0.61502969208823588"/>
        </c:manualLayout>
      </c:layout>
      <c:barChart>
        <c:barDir val="col"/>
        <c:grouping val="stacked"/>
        <c:varyColors val="0"/>
        <c:ser>
          <c:idx val="0"/>
          <c:order val="0"/>
          <c:tx>
            <c:v>N° DE TRABAJADORES</c:v>
          </c:tx>
          <c:invertIfNegative val="0"/>
          <c:cat>
            <c:strRef>
              <c:f>'2_DETALLES SEMANA XX-XX-20XX'!$C$227:$C$233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'2_DETALLES SEMANA XX-XX-20XX'!$E$227:$E$233</c:f>
              <c:numCache>
                <c:formatCode>General</c:formatCode>
                <c:ptCount val="7"/>
                <c:pt idx="0">
                  <c:v>66</c:v>
                </c:pt>
                <c:pt idx="1">
                  <c:v>39</c:v>
                </c:pt>
                <c:pt idx="2">
                  <c:v>40</c:v>
                </c:pt>
                <c:pt idx="3">
                  <c:v>95</c:v>
                </c:pt>
                <c:pt idx="4">
                  <c:v>99</c:v>
                </c:pt>
                <c:pt idx="5">
                  <c:v>108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11488"/>
        <c:axId val="56113024"/>
      </c:barChart>
      <c:catAx>
        <c:axId val="5611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13024"/>
        <c:crosses val="autoZero"/>
        <c:auto val="1"/>
        <c:lblAlgn val="ctr"/>
        <c:lblOffset val="100"/>
        <c:noMultiLvlLbl val="0"/>
      </c:catAx>
      <c:valAx>
        <c:axId val="5611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1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Monto Total por Etapa Obra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1711807378244386"/>
          <c:w val="0.71120888013998262"/>
          <c:h val="0.80104148439778367"/>
        </c:manualLayout>
      </c:layout>
      <c:pie3DChart>
        <c:varyColors val="1"/>
        <c:ser>
          <c:idx val="1"/>
          <c:order val="0"/>
          <c:tx>
            <c:strRef>
              <c:f>'2_DETALLES SEMANA XX-XX-20XX'!$A$113:$B$113</c:f>
              <c:strCache>
                <c:ptCount val="1"/>
                <c:pt idx="0">
                  <c:v>Faena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('2_DETALLES SEMANA XX-XX-20XX'!$A$114:$B$114,'2_DETALLES SEMANA XX-XX-20XX'!$A$115:$B$115,'2_DETALLES SEMANA XX-XX-20XX'!$A$116:$B$116,'2_DETALLES SEMANA XX-XX-20XX'!$A$117:$B$117,'2_DETALLES SEMANA XX-XX-20XX'!$A$118:$B$118,'2_DETALLES SEMANA XX-XX-20XX'!$A$119:$B$119,'2_DETALLES SEMANA XX-XX-20XX'!$A$120:$B$120,'2_DETALLES SEMANA XX-XX-20XX'!$A$121:$B$121)</c:f>
              <c:strCache>
                <c:ptCount val="8"/>
                <c:pt idx="0">
                  <c:v>Obras Previas</c:v>
                </c:pt>
                <c:pt idx="1">
                  <c:v>Obra Gruesa</c:v>
                </c:pt>
                <c:pt idx="2">
                  <c:v>Terminaciones</c:v>
                </c:pt>
                <c:pt idx="3">
                  <c:v>Instalaciones</c:v>
                </c:pt>
                <c:pt idx="4">
                  <c:v>Obras Exteriores</c:v>
                </c:pt>
                <c:pt idx="5">
                  <c:v>Med. de Mitigación Vial</c:v>
                </c:pt>
                <c:pt idx="6">
                  <c:v>Bancoducto</c:v>
                </c:pt>
                <c:pt idx="7">
                  <c:v>Seguridad</c:v>
                </c:pt>
              </c:strCache>
            </c:strRef>
          </c:cat>
          <c:val>
            <c:numRef>
              <c:f>'2_DETALLES SEMANA XX-XX-20XX'!$M$114:$M$121</c:f>
              <c:numCache>
                <c:formatCode>0%</c:formatCode>
                <c:ptCount val="8"/>
                <c:pt idx="0">
                  <c:v>0.10638297872340426</c:v>
                </c:pt>
                <c:pt idx="1">
                  <c:v>0.42553191489361702</c:v>
                </c:pt>
                <c:pt idx="2">
                  <c:v>0.26595744680851063</c:v>
                </c:pt>
                <c:pt idx="3">
                  <c:v>0.10638297872340426</c:v>
                </c:pt>
                <c:pt idx="4">
                  <c:v>9.5744680851063829E-2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0"/>
          <c:order val="1"/>
          <c:tx>
            <c:v>Total Etapa Obra</c:v>
          </c:tx>
          <c:explosion val="26"/>
          <c:dPt>
            <c:idx val="0"/>
            <c:bubble3D val="0"/>
            <c:spPr>
              <a:solidFill>
                <a:srgbClr val="00B0F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4"/>
            <c:bubble3D val="0"/>
            <c:spPr>
              <a:solidFill>
                <a:srgbClr val="00B050"/>
              </a:solidFill>
            </c:spPr>
          </c:dPt>
          <c:cat>
            <c:strRef>
              <c:f>('2_DETALLES SEMANA XX-XX-20XX'!$A$114:$B$114,'2_DETALLES SEMANA XX-XX-20XX'!$A$115:$B$115,'2_DETALLES SEMANA XX-XX-20XX'!$A$116:$B$116,'2_DETALLES SEMANA XX-XX-20XX'!$A$117:$B$117,'2_DETALLES SEMANA XX-XX-20XX'!$A$118:$B$118,'2_DETALLES SEMANA XX-XX-20XX'!$A$119:$B$119,'2_DETALLES SEMANA XX-XX-20XX'!$A$120:$B$120,'2_DETALLES SEMANA XX-XX-20XX'!$A$121:$B$121)</c:f>
              <c:strCache>
                <c:ptCount val="8"/>
                <c:pt idx="0">
                  <c:v>Obras Previas</c:v>
                </c:pt>
                <c:pt idx="1">
                  <c:v>Obra Gruesa</c:v>
                </c:pt>
                <c:pt idx="2">
                  <c:v>Terminaciones</c:v>
                </c:pt>
                <c:pt idx="3">
                  <c:v>Instalaciones</c:v>
                </c:pt>
                <c:pt idx="4">
                  <c:v>Obras Exteriores</c:v>
                </c:pt>
                <c:pt idx="5">
                  <c:v>Med. de Mitigación Vial</c:v>
                </c:pt>
                <c:pt idx="6">
                  <c:v>Bancoducto</c:v>
                </c:pt>
                <c:pt idx="7">
                  <c:v>Seguridad</c:v>
                </c:pt>
              </c:strCache>
            </c:strRef>
          </c:cat>
          <c:val>
            <c:numLit>
              <c:formatCode>General</c:formatCode>
              <c:ptCount val="5"/>
              <c:pt idx="0">
                <c:v>4434.3113492171342</c:v>
              </c:pt>
              <c:pt idx="1">
                <c:v>57085.915925329769</c:v>
              </c:pt>
              <c:pt idx="2">
                <c:v>39305.140956637391</c:v>
              </c:pt>
              <c:pt idx="3">
                <c:v>10540.387787501864</c:v>
              </c:pt>
              <c:pt idx="4">
                <c:v>2582.9063480343448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274954378513544"/>
          <c:y val="0.14702822708112062"/>
          <c:w val="0.27250456214864566"/>
          <c:h val="0.760431891139042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Monto pagado V/S Costo total Neto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1"/>
          <c:order val="0"/>
          <c:tx>
            <c:strRef>
              <c:f>'2_DETALLES SEMANA XX-XX-20XX'!$N$113</c:f>
              <c:strCache>
                <c:ptCount val="1"/>
                <c:pt idx="0">
                  <c:v>Monto Pagado (UF)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'2_DETALLES SEMANA XX-XX-20XX'!$A$114:$B$119</c:f>
              <c:strCache>
                <c:ptCount val="6"/>
                <c:pt idx="0">
                  <c:v>Obras Previas</c:v>
                </c:pt>
                <c:pt idx="1">
                  <c:v>Obra Gruesa</c:v>
                </c:pt>
                <c:pt idx="2">
                  <c:v>Terminaciones</c:v>
                </c:pt>
                <c:pt idx="3">
                  <c:v>Instalaciones</c:v>
                </c:pt>
                <c:pt idx="4">
                  <c:v>Obras Exteriores</c:v>
                </c:pt>
                <c:pt idx="5">
                  <c:v>Med. de Mitigación Vial</c:v>
                </c:pt>
              </c:strCache>
            </c:strRef>
          </c:cat>
          <c:val>
            <c:numRef>
              <c:f>'2_DETALLES SEMANA XX-XX-20XX'!$N$114:$N$119</c:f>
              <c:numCache>
                <c:formatCode>General</c:formatCode>
                <c:ptCount val="6"/>
                <c:pt idx="0">
                  <c:v>4500</c:v>
                </c:pt>
                <c:pt idx="1">
                  <c:v>15000</c:v>
                </c:pt>
                <c:pt idx="2">
                  <c:v>11000</c:v>
                </c:pt>
                <c:pt idx="3">
                  <c:v>6000</c:v>
                </c:pt>
                <c:pt idx="4">
                  <c:v>4000</c:v>
                </c:pt>
                <c:pt idx="5">
                  <c:v>0</c:v>
                </c:pt>
              </c:numCache>
            </c:numRef>
          </c:val>
        </c:ser>
        <c:ser>
          <c:idx val="0"/>
          <c:order val="1"/>
          <c:tx>
            <c:strRef>
              <c:f>'2_DETALLES SEMANA XX-XX-20XX'!$D$113:$E$113</c:f>
              <c:strCache>
                <c:ptCount val="1"/>
                <c:pt idx="0">
                  <c:v>Total Costo Neto (UF)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'2_DETALLES SEMANA XX-XX-20XX'!$A$114:$B$119</c:f>
              <c:strCache>
                <c:ptCount val="6"/>
                <c:pt idx="0">
                  <c:v>Obras Previas</c:v>
                </c:pt>
                <c:pt idx="1">
                  <c:v>Obra Gruesa</c:v>
                </c:pt>
                <c:pt idx="2">
                  <c:v>Terminaciones</c:v>
                </c:pt>
                <c:pt idx="3">
                  <c:v>Instalaciones</c:v>
                </c:pt>
                <c:pt idx="4">
                  <c:v>Obras Exteriores</c:v>
                </c:pt>
                <c:pt idx="5">
                  <c:v>Med. de Mitigación Vial</c:v>
                </c:pt>
              </c:strCache>
            </c:strRef>
          </c:cat>
          <c:val>
            <c:numRef>
              <c:f>'2_DETALLES SEMANA XX-XX-20XX'!$O$114:$O$119</c:f>
              <c:numCache>
                <c:formatCode>General</c:formatCode>
                <c:ptCount val="6"/>
                <c:pt idx="0">
                  <c:v>5500</c:v>
                </c:pt>
                <c:pt idx="1">
                  <c:v>25000</c:v>
                </c:pt>
                <c:pt idx="2">
                  <c:v>14000</c:v>
                </c:pt>
                <c:pt idx="3">
                  <c:v>4000</c:v>
                </c:pt>
                <c:pt idx="4">
                  <c:v>6000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56150272"/>
        <c:axId val="56152064"/>
        <c:axId val="0"/>
      </c:bar3DChart>
      <c:catAx>
        <c:axId val="5615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56152064"/>
        <c:crosses val="autoZero"/>
        <c:auto val="1"/>
        <c:lblAlgn val="ctr"/>
        <c:lblOffset val="100"/>
        <c:noMultiLvlLbl val="0"/>
      </c:catAx>
      <c:valAx>
        <c:axId val="56152064"/>
        <c:scaling>
          <c:orientation val="minMax"/>
        </c:scaling>
        <c:delete val="0"/>
        <c:axPos val="b"/>
        <c:majorGridlines/>
        <c:numFmt formatCode="\U\F\ #,##0" sourceLinked="0"/>
        <c:majorTickMark val="none"/>
        <c:minorTickMark val="none"/>
        <c:tickLblPos val="nextTo"/>
        <c:crossAx val="56150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087071962931768"/>
          <c:y val="0.48914579708350514"/>
          <c:w val="0.17912943655281197"/>
          <c:h val="0.30638307004077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CURVA S AVANCE REAL DE OBRA</a:t>
            </a:r>
          </a:p>
        </c:rich>
      </c:tx>
      <c:layout>
        <c:manualLayout>
          <c:xMode val="edge"/>
          <c:yMode val="edge"/>
          <c:x val="0.20898084547942147"/>
          <c:y val="4.84284408269191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0453096477127"/>
          <c:y val="0.17879538495188102"/>
          <c:w val="0.8188560426486482"/>
          <c:h val="0.5249503769475624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'CURVA SEGUN ITO'!$C$17:$C$57</c:f>
              <c:numCache>
                <c:formatCode>m/d/yyyy</c:formatCode>
                <c:ptCount val="41"/>
                <c:pt idx="0">
                  <c:v>39370</c:v>
                </c:pt>
                <c:pt idx="1">
                  <c:v>39377</c:v>
                </c:pt>
                <c:pt idx="2">
                  <c:v>39384</c:v>
                </c:pt>
                <c:pt idx="3">
                  <c:v>39391</c:v>
                </c:pt>
                <c:pt idx="4">
                  <c:v>39398</c:v>
                </c:pt>
                <c:pt idx="5">
                  <c:v>39405</c:v>
                </c:pt>
                <c:pt idx="6">
                  <c:v>39412</c:v>
                </c:pt>
                <c:pt idx="7">
                  <c:v>39419</c:v>
                </c:pt>
                <c:pt idx="8">
                  <c:v>39426</c:v>
                </c:pt>
                <c:pt idx="9">
                  <c:v>39433</c:v>
                </c:pt>
                <c:pt idx="10">
                  <c:v>39440</c:v>
                </c:pt>
                <c:pt idx="11">
                  <c:v>39447</c:v>
                </c:pt>
                <c:pt idx="12">
                  <c:v>39454</c:v>
                </c:pt>
                <c:pt idx="13">
                  <c:v>39461</c:v>
                </c:pt>
                <c:pt idx="14">
                  <c:v>39468</c:v>
                </c:pt>
                <c:pt idx="15">
                  <c:v>39475</c:v>
                </c:pt>
                <c:pt idx="16">
                  <c:v>39482</c:v>
                </c:pt>
                <c:pt idx="17">
                  <c:v>39489</c:v>
                </c:pt>
                <c:pt idx="18">
                  <c:v>39496</c:v>
                </c:pt>
                <c:pt idx="19">
                  <c:v>39503</c:v>
                </c:pt>
                <c:pt idx="20">
                  <c:v>39510</c:v>
                </c:pt>
                <c:pt idx="21">
                  <c:v>39517</c:v>
                </c:pt>
                <c:pt idx="22">
                  <c:v>39524</c:v>
                </c:pt>
                <c:pt idx="23">
                  <c:v>39531</c:v>
                </c:pt>
                <c:pt idx="24">
                  <c:v>39538</c:v>
                </c:pt>
                <c:pt idx="25">
                  <c:v>39545</c:v>
                </c:pt>
                <c:pt idx="26">
                  <c:v>39552</c:v>
                </c:pt>
                <c:pt idx="27">
                  <c:v>39559</c:v>
                </c:pt>
                <c:pt idx="28">
                  <c:v>39566</c:v>
                </c:pt>
                <c:pt idx="29">
                  <c:v>39573</c:v>
                </c:pt>
                <c:pt idx="30">
                  <c:v>39580</c:v>
                </c:pt>
                <c:pt idx="31">
                  <c:v>39587</c:v>
                </c:pt>
                <c:pt idx="32">
                  <c:v>39594</c:v>
                </c:pt>
                <c:pt idx="33">
                  <c:v>39601</c:v>
                </c:pt>
                <c:pt idx="34">
                  <c:v>39610</c:v>
                </c:pt>
                <c:pt idx="35" formatCode="dd/mm/yyyy;@">
                  <c:v>39615</c:v>
                </c:pt>
                <c:pt idx="36" formatCode="dd/mm/yyyy;@">
                  <c:v>39622</c:v>
                </c:pt>
                <c:pt idx="37" formatCode="dd/mm/yyyy;@">
                  <c:v>39629</c:v>
                </c:pt>
                <c:pt idx="38" formatCode="dd/mm/yyyy;@">
                  <c:v>39636</c:v>
                </c:pt>
                <c:pt idx="39" formatCode="dd/mm/yyyy;@">
                  <c:v>39643</c:v>
                </c:pt>
                <c:pt idx="40" formatCode="dd/mm/yyyy;@">
                  <c:v>39649</c:v>
                </c:pt>
              </c:numCache>
            </c:numRef>
          </c:cat>
          <c:val>
            <c:numRef>
              <c:f>'CURVA SEGUN ITO'!$D$17:$D$57</c:f>
              <c:numCache>
                <c:formatCode>0.00%</c:formatCode>
                <c:ptCount val="41"/>
                <c:pt idx="0">
                  <c:v>2.5812866823355604E-3</c:v>
                </c:pt>
                <c:pt idx="1">
                  <c:v>8.6561511860362515E-3</c:v>
                </c:pt>
                <c:pt idx="2">
                  <c:v>1.81424207724094E-2</c:v>
                </c:pt>
                <c:pt idx="3">
                  <c:v>2.8511239380268599E-2</c:v>
                </c:pt>
                <c:pt idx="4">
                  <c:v>3.9646266050965398E-2</c:v>
                </c:pt>
                <c:pt idx="5">
                  <c:v>5.1086531341930801E-2</c:v>
                </c:pt>
                <c:pt idx="6">
                  <c:v>6.2542009273729299E-2</c:v>
                </c:pt>
                <c:pt idx="7">
                  <c:v>7.3997487205527901E-2</c:v>
                </c:pt>
                <c:pt idx="8">
                  <c:v>8.5733650460715405E-2</c:v>
                </c:pt>
                <c:pt idx="9">
                  <c:v>9.97336888836904E-2</c:v>
                </c:pt>
                <c:pt idx="10">
                  <c:v>0.11563693409802901</c:v>
                </c:pt>
                <c:pt idx="11">
                  <c:v>0.13369527617060201</c:v>
                </c:pt>
                <c:pt idx="12">
                  <c:v>0.15861419937347501</c:v>
                </c:pt>
                <c:pt idx="13">
                  <c:v>0.18495143193483901</c:v>
                </c:pt>
                <c:pt idx="14">
                  <c:v>0.21231358258436503</c:v>
                </c:pt>
                <c:pt idx="15">
                  <c:v>0.24328249377064301</c:v>
                </c:pt>
                <c:pt idx="16">
                  <c:v>0.269516976333884</c:v>
                </c:pt>
                <c:pt idx="17">
                  <c:v>0.29585374047163904</c:v>
                </c:pt>
                <c:pt idx="18">
                  <c:v>0.33241642564412904</c:v>
                </c:pt>
                <c:pt idx="19">
                  <c:v>0.37172782055282999</c:v>
                </c:pt>
                <c:pt idx="20">
                  <c:v>0.41332084177006501</c:v>
                </c:pt>
                <c:pt idx="21">
                  <c:v>0.45783803074434504</c:v>
                </c:pt>
                <c:pt idx="22">
                  <c:v>0.50564715564080509</c:v>
                </c:pt>
                <c:pt idx="23">
                  <c:v>0.55549510764613996</c:v>
                </c:pt>
                <c:pt idx="24">
                  <c:v>0.60716068400307999</c:v>
                </c:pt>
                <c:pt idx="25">
                  <c:v>0.65936739699839508</c:v>
                </c:pt>
                <c:pt idx="26">
                  <c:v>0.70499999999999996</c:v>
                </c:pt>
                <c:pt idx="27">
                  <c:v>0.75600000000000001</c:v>
                </c:pt>
                <c:pt idx="28">
                  <c:v>0.79300000000000004</c:v>
                </c:pt>
                <c:pt idx="29">
                  <c:v>0.82900000000000007</c:v>
                </c:pt>
                <c:pt idx="30">
                  <c:v>0.85799999999999998</c:v>
                </c:pt>
                <c:pt idx="31">
                  <c:v>0.88</c:v>
                </c:pt>
                <c:pt idx="32">
                  <c:v>0.90900000000000003</c:v>
                </c:pt>
                <c:pt idx="33">
                  <c:v>0.92</c:v>
                </c:pt>
                <c:pt idx="34">
                  <c:v>0.93800000000000006</c:v>
                </c:pt>
                <c:pt idx="35">
                  <c:v>0.94499999999999995</c:v>
                </c:pt>
                <c:pt idx="36">
                  <c:v>0.95600000000000007</c:v>
                </c:pt>
                <c:pt idx="37">
                  <c:v>0.96699999999999997</c:v>
                </c:pt>
                <c:pt idx="38">
                  <c:v>0.97499999999999998</c:v>
                </c:pt>
                <c:pt idx="39">
                  <c:v>0.98899999999999999</c:v>
                </c:pt>
                <c:pt idx="40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'CURVA SEGUN ITO'!$C$17:$C$57</c:f>
              <c:numCache>
                <c:formatCode>m/d/yyyy</c:formatCode>
                <c:ptCount val="41"/>
                <c:pt idx="0">
                  <c:v>39370</c:v>
                </c:pt>
                <c:pt idx="1">
                  <c:v>39377</c:v>
                </c:pt>
                <c:pt idx="2">
                  <c:v>39384</c:v>
                </c:pt>
                <c:pt idx="3">
                  <c:v>39391</c:v>
                </c:pt>
                <c:pt idx="4">
                  <c:v>39398</c:v>
                </c:pt>
                <c:pt idx="5">
                  <c:v>39405</c:v>
                </c:pt>
                <c:pt idx="6">
                  <c:v>39412</c:v>
                </c:pt>
                <c:pt idx="7">
                  <c:v>39419</c:v>
                </c:pt>
                <c:pt idx="8">
                  <c:v>39426</c:v>
                </c:pt>
                <c:pt idx="9">
                  <c:v>39433</c:v>
                </c:pt>
                <c:pt idx="10">
                  <c:v>39440</c:v>
                </c:pt>
                <c:pt idx="11">
                  <c:v>39447</c:v>
                </c:pt>
                <c:pt idx="12">
                  <c:v>39454</c:v>
                </c:pt>
                <c:pt idx="13">
                  <c:v>39461</c:v>
                </c:pt>
                <c:pt idx="14">
                  <c:v>39468</c:v>
                </c:pt>
                <c:pt idx="15">
                  <c:v>39475</c:v>
                </c:pt>
                <c:pt idx="16">
                  <c:v>39482</c:v>
                </c:pt>
                <c:pt idx="17">
                  <c:v>39489</c:v>
                </c:pt>
                <c:pt idx="18">
                  <c:v>39496</c:v>
                </c:pt>
                <c:pt idx="19">
                  <c:v>39503</c:v>
                </c:pt>
                <c:pt idx="20">
                  <c:v>39510</c:v>
                </c:pt>
                <c:pt idx="21">
                  <c:v>39517</c:v>
                </c:pt>
                <c:pt idx="22">
                  <c:v>39524</c:v>
                </c:pt>
                <c:pt idx="23">
                  <c:v>39531</c:v>
                </c:pt>
                <c:pt idx="24">
                  <c:v>39538</c:v>
                </c:pt>
                <c:pt idx="25">
                  <c:v>39545</c:v>
                </c:pt>
                <c:pt idx="26">
                  <c:v>39552</c:v>
                </c:pt>
                <c:pt idx="27">
                  <c:v>39559</c:v>
                </c:pt>
                <c:pt idx="28">
                  <c:v>39566</c:v>
                </c:pt>
                <c:pt idx="29">
                  <c:v>39573</c:v>
                </c:pt>
                <c:pt idx="30">
                  <c:v>39580</c:v>
                </c:pt>
                <c:pt idx="31">
                  <c:v>39587</c:v>
                </c:pt>
                <c:pt idx="32">
                  <c:v>39594</c:v>
                </c:pt>
                <c:pt idx="33">
                  <c:v>39601</c:v>
                </c:pt>
                <c:pt idx="34">
                  <c:v>39610</c:v>
                </c:pt>
                <c:pt idx="35" formatCode="dd/mm/yyyy;@">
                  <c:v>39615</c:v>
                </c:pt>
                <c:pt idx="36" formatCode="dd/mm/yyyy;@">
                  <c:v>39622</c:v>
                </c:pt>
                <c:pt idx="37" formatCode="dd/mm/yyyy;@">
                  <c:v>39629</c:v>
                </c:pt>
                <c:pt idx="38" formatCode="dd/mm/yyyy;@">
                  <c:v>39636</c:v>
                </c:pt>
                <c:pt idx="39" formatCode="dd/mm/yyyy;@">
                  <c:v>39643</c:v>
                </c:pt>
                <c:pt idx="40" formatCode="dd/mm/yyyy;@">
                  <c:v>39649</c:v>
                </c:pt>
              </c:numCache>
            </c:numRef>
          </c:cat>
          <c:val>
            <c:numRef>
              <c:f>'CURVA SEGUN ITO'!$E$17:$E$57</c:f>
              <c:numCache>
                <c:formatCode>0.00%</c:formatCode>
                <c:ptCount val="4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03712"/>
        <c:axId val="66011136"/>
      </c:lineChart>
      <c:dateAx>
        <c:axId val="6600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SEMANA</a:t>
                </a:r>
              </a:p>
            </c:rich>
          </c:tx>
          <c:layout>
            <c:manualLayout>
              <c:xMode val="edge"/>
              <c:yMode val="edge"/>
              <c:x val="0.4605244557196308"/>
              <c:y val="0.9021949334984811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none"/>
        <c:minorTickMark val="out"/>
        <c:tickLblPos val="low"/>
        <c:spPr>
          <a:noFill/>
          <a:ln w="3175">
            <a:solidFill>
              <a:schemeClr val="bg1">
                <a:lumMod val="65000"/>
                <a:alpha val="55000"/>
              </a:schemeClr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6011136"/>
        <c:crosses val="autoZero"/>
        <c:auto val="0"/>
        <c:lblOffset val="100"/>
        <c:baseTimeUnit val="days"/>
        <c:minorUnit val="1"/>
        <c:minorTimeUnit val="days"/>
      </c:dateAx>
      <c:valAx>
        <c:axId val="660111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AVANCE %</a:t>
                </a:r>
              </a:p>
            </c:rich>
          </c:tx>
          <c:layout>
            <c:manualLayout>
              <c:xMode val="edge"/>
              <c:yMode val="edge"/>
              <c:x val="1.8370629203264485E-2"/>
              <c:y val="0.362066707953640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6003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614851335072478"/>
          <c:y val="3.5683977705034058E-2"/>
          <c:w val="0.12953354234975945"/>
          <c:h val="9.94055855377628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99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CURVA S AVANCE REAL DE OBRA</a:t>
            </a:r>
          </a:p>
        </c:rich>
      </c:tx>
      <c:layout>
        <c:manualLayout>
          <c:xMode val="edge"/>
          <c:yMode val="edge"/>
          <c:x val="0.20898084547942147"/>
          <c:y val="4.84284408269191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0453096477127"/>
          <c:y val="0.17879538495188102"/>
          <c:w val="0.8188560426486482"/>
          <c:h val="0.5249503769475624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'CURVA SEGUN ITO'!$C$17:$C$57</c:f>
              <c:numCache>
                <c:formatCode>m/d/yyyy</c:formatCode>
                <c:ptCount val="41"/>
                <c:pt idx="0">
                  <c:v>39370</c:v>
                </c:pt>
                <c:pt idx="1">
                  <c:v>39377</c:v>
                </c:pt>
                <c:pt idx="2">
                  <c:v>39384</c:v>
                </c:pt>
                <c:pt idx="3">
                  <c:v>39391</c:v>
                </c:pt>
                <c:pt idx="4">
                  <c:v>39398</c:v>
                </c:pt>
                <c:pt idx="5">
                  <c:v>39405</c:v>
                </c:pt>
                <c:pt idx="6">
                  <c:v>39412</c:v>
                </c:pt>
                <c:pt idx="7">
                  <c:v>39419</c:v>
                </c:pt>
                <c:pt idx="8">
                  <c:v>39426</c:v>
                </c:pt>
                <c:pt idx="9">
                  <c:v>39433</c:v>
                </c:pt>
                <c:pt idx="10">
                  <c:v>39440</c:v>
                </c:pt>
                <c:pt idx="11">
                  <c:v>39447</c:v>
                </c:pt>
                <c:pt idx="12">
                  <c:v>39454</c:v>
                </c:pt>
                <c:pt idx="13">
                  <c:v>39461</c:v>
                </c:pt>
                <c:pt idx="14">
                  <c:v>39468</c:v>
                </c:pt>
                <c:pt idx="15">
                  <c:v>39475</c:v>
                </c:pt>
                <c:pt idx="16">
                  <c:v>39482</c:v>
                </c:pt>
                <c:pt idx="17">
                  <c:v>39489</c:v>
                </c:pt>
                <c:pt idx="18">
                  <c:v>39496</c:v>
                </c:pt>
                <c:pt idx="19">
                  <c:v>39503</c:v>
                </c:pt>
                <c:pt idx="20">
                  <c:v>39510</c:v>
                </c:pt>
                <c:pt idx="21">
                  <c:v>39517</c:v>
                </c:pt>
                <c:pt idx="22">
                  <c:v>39524</c:v>
                </c:pt>
                <c:pt idx="23">
                  <c:v>39531</c:v>
                </c:pt>
                <c:pt idx="24">
                  <c:v>39538</c:v>
                </c:pt>
                <c:pt idx="25">
                  <c:v>39545</c:v>
                </c:pt>
                <c:pt idx="26">
                  <c:v>39552</c:v>
                </c:pt>
                <c:pt idx="27">
                  <c:v>39559</c:v>
                </c:pt>
                <c:pt idx="28">
                  <c:v>39566</c:v>
                </c:pt>
                <c:pt idx="29">
                  <c:v>39573</c:v>
                </c:pt>
                <c:pt idx="30">
                  <c:v>39580</c:v>
                </c:pt>
                <c:pt idx="31">
                  <c:v>39587</c:v>
                </c:pt>
                <c:pt idx="32">
                  <c:v>39594</c:v>
                </c:pt>
                <c:pt idx="33">
                  <c:v>39601</c:v>
                </c:pt>
                <c:pt idx="34">
                  <c:v>39610</c:v>
                </c:pt>
                <c:pt idx="35" formatCode="dd/mm/yyyy;@">
                  <c:v>39615</c:v>
                </c:pt>
                <c:pt idx="36" formatCode="dd/mm/yyyy;@">
                  <c:v>39622</c:v>
                </c:pt>
                <c:pt idx="37" formatCode="dd/mm/yyyy;@">
                  <c:v>39629</c:v>
                </c:pt>
                <c:pt idx="38" formatCode="dd/mm/yyyy;@">
                  <c:v>39636</c:v>
                </c:pt>
                <c:pt idx="39" formatCode="dd/mm/yyyy;@">
                  <c:v>39643</c:v>
                </c:pt>
                <c:pt idx="40" formatCode="dd/mm/yyyy;@">
                  <c:v>39649</c:v>
                </c:pt>
              </c:numCache>
            </c:numRef>
          </c:cat>
          <c:val>
            <c:numRef>
              <c:f>'CURVA SEGUN ITO'!$D$17:$D$57</c:f>
              <c:numCache>
                <c:formatCode>0.00%</c:formatCode>
                <c:ptCount val="41"/>
                <c:pt idx="0">
                  <c:v>2.5812866823355604E-3</c:v>
                </c:pt>
                <c:pt idx="1">
                  <c:v>8.6561511860362515E-3</c:v>
                </c:pt>
                <c:pt idx="2">
                  <c:v>1.81424207724094E-2</c:v>
                </c:pt>
                <c:pt idx="3">
                  <c:v>2.8511239380268599E-2</c:v>
                </c:pt>
                <c:pt idx="4">
                  <c:v>3.9646266050965398E-2</c:v>
                </c:pt>
                <c:pt idx="5">
                  <c:v>5.1086531341930801E-2</c:v>
                </c:pt>
                <c:pt idx="6">
                  <c:v>6.2542009273729299E-2</c:v>
                </c:pt>
                <c:pt idx="7">
                  <c:v>7.3997487205527901E-2</c:v>
                </c:pt>
                <c:pt idx="8">
                  <c:v>8.5733650460715405E-2</c:v>
                </c:pt>
                <c:pt idx="9">
                  <c:v>9.97336888836904E-2</c:v>
                </c:pt>
                <c:pt idx="10">
                  <c:v>0.11563693409802901</c:v>
                </c:pt>
                <c:pt idx="11">
                  <c:v>0.13369527617060201</c:v>
                </c:pt>
                <c:pt idx="12">
                  <c:v>0.15861419937347501</c:v>
                </c:pt>
                <c:pt idx="13">
                  <c:v>0.18495143193483901</c:v>
                </c:pt>
                <c:pt idx="14">
                  <c:v>0.21231358258436503</c:v>
                </c:pt>
                <c:pt idx="15">
                  <c:v>0.24328249377064301</c:v>
                </c:pt>
                <c:pt idx="16">
                  <c:v>0.269516976333884</c:v>
                </c:pt>
                <c:pt idx="17">
                  <c:v>0.29585374047163904</c:v>
                </c:pt>
                <c:pt idx="18">
                  <c:v>0.33241642564412904</c:v>
                </c:pt>
                <c:pt idx="19">
                  <c:v>0.37172782055282999</c:v>
                </c:pt>
                <c:pt idx="20">
                  <c:v>0.41332084177006501</c:v>
                </c:pt>
                <c:pt idx="21">
                  <c:v>0.45783803074434504</c:v>
                </c:pt>
                <c:pt idx="22">
                  <c:v>0.50564715564080509</c:v>
                </c:pt>
                <c:pt idx="23">
                  <c:v>0.55549510764613996</c:v>
                </c:pt>
                <c:pt idx="24">
                  <c:v>0.60716068400307999</c:v>
                </c:pt>
                <c:pt idx="25">
                  <c:v>0.65936739699839508</c:v>
                </c:pt>
                <c:pt idx="26">
                  <c:v>0.70499999999999996</c:v>
                </c:pt>
                <c:pt idx="27">
                  <c:v>0.75600000000000001</c:v>
                </c:pt>
                <c:pt idx="28">
                  <c:v>0.79300000000000004</c:v>
                </c:pt>
                <c:pt idx="29">
                  <c:v>0.82900000000000007</c:v>
                </c:pt>
                <c:pt idx="30">
                  <c:v>0.85799999999999998</c:v>
                </c:pt>
                <c:pt idx="31">
                  <c:v>0.88</c:v>
                </c:pt>
                <c:pt idx="32">
                  <c:v>0.90900000000000003</c:v>
                </c:pt>
                <c:pt idx="33">
                  <c:v>0.92</c:v>
                </c:pt>
                <c:pt idx="34">
                  <c:v>0.93800000000000006</c:v>
                </c:pt>
                <c:pt idx="35">
                  <c:v>0.94499999999999995</c:v>
                </c:pt>
                <c:pt idx="36">
                  <c:v>0.95600000000000007</c:v>
                </c:pt>
                <c:pt idx="37">
                  <c:v>0.96699999999999997</c:v>
                </c:pt>
                <c:pt idx="38">
                  <c:v>0.97499999999999998</c:v>
                </c:pt>
                <c:pt idx="39">
                  <c:v>0.98899999999999999</c:v>
                </c:pt>
                <c:pt idx="40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'CURVA SEGUN ITO'!$C$17:$C$57</c:f>
              <c:numCache>
                <c:formatCode>m/d/yyyy</c:formatCode>
                <c:ptCount val="41"/>
                <c:pt idx="0">
                  <c:v>39370</c:v>
                </c:pt>
                <c:pt idx="1">
                  <c:v>39377</c:v>
                </c:pt>
                <c:pt idx="2">
                  <c:v>39384</c:v>
                </c:pt>
                <c:pt idx="3">
                  <c:v>39391</c:v>
                </c:pt>
                <c:pt idx="4">
                  <c:v>39398</c:v>
                </c:pt>
                <c:pt idx="5">
                  <c:v>39405</c:v>
                </c:pt>
                <c:pt idx="6">
                  <c:v>39412</c:v>
                </c:pt>
                <c:pt idx="7">
                  <c:v>39419</c:v>
                </c:pt>
                <c:pt idx="8">
                  <c:v>39426</c:v>
                </c:pt>
                <c:pt idx="9">
                  <c:v>39433</c:v>
                </c:pt>
                <c:pt idx="10">
                  <c:v>39440</c:v>
                </c:pt>
                <c:pt idx="11">
                  <c:v>39447</c:v>
                </c:pt>
                <c:pt idx="12">
                  <c:v>39454</c:v>
                </c:pt>
                <c:pt idx="13">
                  <c:v>39461</c:v>
                </c:pt>
                <c:pt idx="14">
                  <c:v>39468</c:v>
                </c:pt>
                <c:pt idx="15">
                  <c:v>39475</c:v>
                </c:pt>
                <c:pt idx="16">
                  <c:v>39482</c:v>
                </c:pt>
                <c:pt idx="17">
                  <c:v>39489</c:v>
                </c:pt>
                <c:pt idx="18">
                  <c:v>39496</c:v>
                </c:pt>
                <c:pt idx="19">
                  <c:v>39503</c:v>
                </c:pt>
                <c:pt idx="20">
                  <c:v>39510</c:v>
                </c:pt>
                <c:pt idx="21">
                  <c:v>39517</c:v>
                </c:pt>
                <c:pt idx="22">
                  <c:v>39524</c:v>
                </c:pt>
                <c:pt idx="23">
                  <c:v>39531</c:v>
                </c:pt>
                <c:pt idx="24">
                  <c:v>39538</c:v>
                </c:pt>
                <c:pt idx="25">
                  <c:v>39545</c:v>
                </c:pt>
                <c:pt idx="26">
                  <c:v>39552</c:v>
                </c:pt>
                <c:pt idx="27">
                  <c:v>39559</c:v>
                </c:pt>
                <c:pt idx="28">
                  <c:v>39566</c:v>
                </c:pt>
                <c:pt idx="29">
                  <c:v>39573</c:v>
                </c:pt>
                <c:pt idx="30">
                  <c:v>39580</c:v>
                </c:pt>
                <c:pt idx="31">
                  <c:v>39587</c:v>
                </c:pt>
                <c:pt idx="32">
                  <c:v>39594</c:v>
                </c:pt>
                <c:pt idx="33">
                  <c:v>39601</c:v>
                </c:pt>
                <c:pt idx="34">
                  <c:v>39610</c:v>
                </c:pt>
                <c:pt idx="35" formatCode="dd/mm/yyyy;@">
                  <c:v>39615</c:v>
                </c:pt>
                <c:pt idx="36" formatCode="dd/mm/yyyy;@">
                  <c:v>39622</c:v>
                </c:pt>
                <c:pt idx="37" formatCode="dd/mm/yyyy;@">
                  <c:v>39629</c:v>
                </c:pt>
                <c:pt idx="38" formatCode="dd/mm/yyyy;@">
                  <c:v>39636</c:v>
                </c:pt>
                <c:pt idx="39" formatCode="dd/mm/yyyy;@">
                  <c:v>39643</c:v>
                </c:pt>
                <c:pt idx="40" formatCode="dd/mm/yyyy;@">
                  <c:v>39649</c:v>
                </c:pt>
              </c:numCache>
            </c:numRef>
          </c:cat>
          <c:val>
            <c:numRef>
              <c:f>'CURVA SEGUN ITO'!$E$17:$E$57</c:f>
              <c:numCache>
                <c:formatCode>0.00%</c:formatCode>
                <c:ptCount val="4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22144"/>
        <c:axId val="90825472"/>
      </c:lineChart>
      <c:dateAx>
        <c:axId val="9082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SEMANA</a:t>
                </a:r>
              </a:p>
            </c:rich>
          </c:tx>
          <c:layout>
            <c:manualLayout>
              <c:xMode val="edge"/>
              <c:yMode val="edge"/>
              <c:x val="0.4605244557196308"/>
              <c:y val="0.9021949334984811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none"/>
        <c:minorTickMark val="out"/>
        <c:tickLblPos val="low"/>
        <c:spPr>
          <a:noFill/>
          <a:ln w="3175">
            <a:solidFill>
              <a:schemeClr val="bg1">
                <a:lumMod val="65000"/>
                <a:alpha val="55000"/>
              </a:schemeClr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90825472"/>
        <c:crosses val="autoZero"/>
        <c:auto val="0"/>
        <c:lblOffset val="100"/>
        <c:baseTimeUnit val="days"/>
        <c:minorUnit val="1"/>
        <c:minorTimeUnit val="days"/>
      </c:dateAx>
      <c:valAx>
        <c:axId val="908254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AVANCE %</a:t>
                </a:r>
              </a:p>
            </c:rich>
          </c:tx>
          <c:layout>
            <c:manualLayout>
              <c:xMode val="edge"/>
              <c:yMode val="edge"/>
              <c:x val="1.8370629203264485E-2"/>
              <c:y val="0.362066707953640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90822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614851335072478"/>
          <c:y val="3.5683977705034058E-2"/>
          <c:w val="0.12953354234975945"/>
          <c:h val="9.94055855377628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99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hyperlink" Target="#'CURVA SEGUN ITO'!A1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CURVA SEGUN ITO'!A1"/><Relationship Id="rId3" Type="http://schemas.openxmlformats.org/officeDocument/2006/relationships/image" Target="../media/image3.jpeg"/><Relationship Id="rId7" Type="http://schemas.openxmlformats.org/officeDocument/2006/relationships/image" Target="../media/image2.jpe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1</xdr:col>
      <xdr:colOff>866775</xdr:colOff>
      <xdr:row>1</xdr:row>
      <xdr:rowOff>276225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200025"/>
          <a:ext cx="19907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137833</xdr:colOff>
      <xdr:row>0</xdr:row>
      <xdr:rowOff>28575</xdr:rowOff>
    </xdr:from>
    <xdr:to>
      <xdr:col>14</xdr:col>
      <xdr:colOff>739589</xdr:colOff>
      <xdr:row>3</xdr:row>
      <xdr:rowOff>205678</xdr:rowOff>
    </xdr:to>
    <xdr:pic>
      <xdr:nvPicPr>
        <xdr:cNvPr id="10" name="Imagen 1" descr="Descripción: Logo CER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44008" y="28575"/>
          <a:ext cx="601756" cy="1034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64</xdr:row>
      <xdr:rowOff>0</xdr:rowOff>
    </xdr:from>
    <xdr:to>
      <xdr:col>5</xdr:col>
      <xdr:colOff>487456</xdr:colOff>
      <xdr:row>77</xdr:row>
      <xdr:rowOff>167809</xdr:rowOff>
    </xdr:to>
    <xdr:graphicFrame macro="">
      <xdr:nvGraphicFramePr>
        <xdr:cNvPr id="34" name="3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795618</xdr:colOff>
      <xdr:row>64</xdr:row>
      <xdr:rowOff>11205</xdr:rowOff>
    </xdr:from>
    <xdr:to>
      <xdr:col>14</xdr:col>
      <xdr:colOff>851647</xdr:colOff>
      <xdr:row>77</xdr:row>
      <xdr:rowOff>168087</xdr:rowOff>
    </xdr:to>
    <xdr:graphicFrame macro="">
      <xdr:nvGraphicFramePr>
        <xdr:cNvPr id="36" name="3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315987</xdr:colOff>
      <xdr:row>20</xdr:row>
      <xdr:rowOff>76201</xdr:rowOff>
    </xdr:from>
    <xdr:to>
      <xdr:col>14</xdr:col>
      <xdr:colOff>612321</xdr:colOff>
      <xdr:row>40</xdr:row>
      <xdr:rowOff>47475</xdr:rowOff>
    </xdr:to>
    <xdr:graphicFrame macro="">
      <xdr:nvGraphicFramePr>
        <xdr:cNvPr id="14" name="Gráfico 1029">
          <a:hlinkClick xmlns:r="http://schemas.openxmlformats.org/officeDocument/2006/relationships" r:id="rId5"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537010</xdr:colOff>
      <xdr:row>96</xdr:row>
      <xdr:rowOff>40339</xdr:rowOff>
    </xdr:from>
    <xdr:to>
      <xdr:col>14</xdr:col>
      <xdr:colOff>666765</xdr:colOff>
      <xdr:row>118</xdr:row>
      <xdr:rowOff>126064</xdr:rowOff>
    </xdr:to>
    <xdr:pic>
      <xdr:nvPicPr>
        <xdr:cNvPr id="13" name="2 Imagen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0610" y="28739164"/>
          <a:ext cx="5835230" cy="4410075"/>
        </a:xfrm>
        <a:prstGeom prst="rect">
          <a:avLst/>
        </a:prstGeom>
        <a:noFill/>
        <a:ln w="38100">
          <a:solidFill>
            <a:srgbClr val="92D050"/>
          </a:solidFill>
          <a:miter lim="800000"/>
          <a:headEnd/>
          <a:tailEnd/>
        </a:ln>
        <a:effectLst>
          <a:glow rad="139700">
            <a:schemeClr val="accent3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228600</xdr:colOff>
      <xdr:row>96</xdr:row>
      <xdr:rowOff>38099</xdr:rowOff>
    </xdr:from>
    <xdr:to>
      <xdr:col>6</xdr:col>
      <xdr:colOff>133648</xdr:colOff>
      <xdr:row>118</xdr:row>
      <xdr:rowOff>123824</xdr:rowOff>
    </xdr:to>
    <xdr:pic>
      <xdr:nvPicPr>
        <xdr:cNvPr id="15" name="2 Imagen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28736924"/>
          <a:ext cx="5848648" cy="4410075"/>
        </a:xfrm>
        <a:prstGeom prst="rect">
          <a:avLst/>
        </a:prstGeom>
        <a:noFill/>
        <a:ln w="38100">
          <a:solidFill>
            <a:srgbClr val="92D050"/>
          </a:solidFill>
          <a:miter lim="800000"/>
          <a:headEnd/>
          <a:tailEnd/>
        </a:ln>
        <a:effectLst>
          <a:glow rad="139700">
            <a:schemeClr val="accent3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38100</xdr:rowOff>
    </xdr:from>
    <xdr:to>
      <xdr:col>1</xdr:col>
      <xdr:colOff>866775</xdr:colOff>
      <xdr:row>2</xdr:row>
      <xdr:rowOff>276225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219075"/>
          <a:ext cx="14668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56029</xdr:colOff>
      <xdr:row>269</xdr:row>
      <xdr:rowOff>33618</xdr:rowOff>
    </xdr:from>
    <xdr:to>
      <xdr:col>3</xdr:col>
      <xdr:colOff>793830</xdr:colOff>
      <xdr:row>283</xdr:row>
      <xdr:rowOff>145678</xdr:rowOff>
    </xdr:to>
    <xdr:pic>
      <xdr:nvPicPr>
        <xdr:cNvPr id="5" name="8 Imagen" descr="JUMBO.T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235" y="23577177"/>
          <a:ext cx="3810000" cy="3104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37540</xdr:colOff>
      <xdr:row>269</xdr:row>
      <xdr:rowOff>146495</xdr:rowOff>
    </xdr:from>
    <xdr:to>
      <xdr:col>14</xdr:col>
      <xdr:colOff>649941</xdr:colOff>
      <xdr:row>283</xdr:row>
      <xdr:rowOff>43702</xdr:rowOff>
    </xdr:to>
    <xdr:pic>
      <xdr:nvPicPr>
        <xdr:cNvPr id="10" name="2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3099" y="23690054"/>
          <a:ext cx="3929342" cy="2889176"/>
        </a:xfrm>
        <a:prstGeom prst="rect">
          <a:avLst/>
        </a:prstGeom>
        <a:noFill/>
        <a:ln w="38100">
          <a:solidFill>
            <a:srgbClr val="92D050"/>
          </a:solidFill>
          <a:miter lim="800000"/>
          <a:headEnd/>
          <a:tailEnd/>
        </a:ln>
        <a:effectLst>
          <a:glow rad="139700">
            <a:schemeClr val="accent3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138393</xdr:colOff>
      <xdr:row>285</xdr:row>
      <xdr:rowOff>146498</xdr:rowOff>
    </xdr:from>
    <xdr:to>
      <xdr:col>14</xdr:col>
      <xdr:colOff>602877</xdr:colOff>
      <xdr:row>301</xdr:row>
      <xdr:rowOff>166970</xdr:rowOff>
    </xdr:to>
    <xdr:pic>
      <xdr:nvPicPr>
        <xdr:cNvPr id="13" name="2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3952" y="27040616"/>
          <a:ext cx="3781425" cy="2889176"/>
        </a:xfrm>
        <a:prstGeom prst="rect">
          <a:avLst/>
        </a:prstGeom>
        <a:noFill/>
        <a:ln w="38100">
          <a:solidFill>
            <a:srgbClr val="92D050"/>
          </a:solidFill>
          <a:miter lim="800000"/>
          <a:headEnd/>
          <a:tailEnd/>
        </a:ln>
        <a:effectLst>
          <a:glow rad="139700">
            <a:schemeClr val="accent3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476251</xdr:colOff>
      <xdr:row>285</xdr:row>
      <xdr:rowOff>142015</xdr:rowOff>
    </xdr:from>
    <xdr:to>
      <xdr:col>9</xdr:col>
      <xdr:colOff>579344</xdr:colOff>
      <xdr:row>301</xdr:row>
      <xdr:rowOff>162487</xdr:rowOff>
    </xdr:to>
    <xdr:pic>
      <xdr:nvPicPr>
        <xdr:cNvPr id="14" name="2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1" y="27545440"/>
          <a:ext cx="3770219" cy="2916071"/>
        </a:xfrm>
        <a:prstGeom prst="rect">
          <a:avLst/>
        </a:prstGeom>
        <a:noFill/>
        <a:ln w="38100">
          <a:solidFill>
            <a:srgbClr val="92D050"/>
          </a:solidFill>
          <a:miter lim="800000"/>
          <a:headEnd/>
          <a:tailEnd/>
        </a:ln>
        <a:effectLst>
          <a:glow rad="139700">
            <a:schemeClr val="accent3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62193</xdr:colOff>
      <xdr:row>285</xdr:row>
      <xdr:rowOff>148739</xdr:rowOff>
    </xdr:from>
    <xdr:to>
      <xdr:col>3</xdr:col>
      <xdr:colOff>771419</xdr:colOff>
      <xdr:row>301</xdr:row>
      <xdr:rowOff>169211</xdr:rowOff>
    </xdr:to>
    <xdr:pic>
      <xdr:nvPicPr>
        <xdr:cNvPr id="15" name="2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6399" y="27042857"/>
          <a:ext cx="3781425" cy="2889176"/>
        </a:xfrm>
        <a:prstGeom prst="rect">
          <a:avLst/>
        </a:prstGeom>
        <a:noFill/>
        <a:ln w="38100">
          <a:solidFill>
            <a:srgbClr val="92D050"/>
          </a:solidFill>
          <a:miter lim="800000"/>
          <a:headEnd/>
          <a:tailEnd/>
        </a:ln>
        <a:effectLst>
          <a:glow rad="139700">
            <a:schemeClr val="accent3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315447</xdr:colOff>
      <xdr:row>269</xdr:row>
      <xdr:rowOff>144255</xdr:rowOff>
    </xdr:from>
    <xdr:to>
      <xdr:col>9</xdr:col>
      <xdr:colOff>566457</xdr:colOff>
      <xdr:row>283</xdr:row>
      <xdr:rowOff>41462</xdr:rowOff>
    </xdr:to>
    <xdr:pic>
      <xdr:nvPicPr>
        <xdr:cNvPr id="16" name="2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4329" y="23687814"/>
          <a:ext cx="3929342" cy="2889176"/>
        </a:xfrm>
        <a:prstGeom prst="rect">
          <a:avLst/>
        </a:prstGeom>
        <a:noFill/>
        <a:ln w="38100">
          <a:solidFill>
            <a:srgbClr val="92D050"/>
          </a:solidFill>
          <a:miter lim="800000"/>
          <a:headEnd/>
          <a:tailEnd/>
        </a:ln>
        <a:effectLst>
          <a:glow rad="139700">
            <a:schemeClr val="accent3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133350</xdr:colOff>
      <xdr:row>226</xdr:row>
      <xdr:rowOff>14287</xdr:rowOff>
    </xdr:from>
    <xdr:to>
      <xdr:col>14</xdr:col>
      <xdr:colOff>981075</xdr:colOff>
      <xdr:row>237</xdr:row>
      <xdr:rowOff>304800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70907</xdr:colOff>
      <xdr:row>124</xdr:row>
      <xdr:rowOff>62970</xdr:rowOff>
    </xdr:from>
    <xdr:to>
      <xdr:col>6</xdr:col>
      <xdr:colOff>12699</xdr:colOff>
      <xdr:row>143</xdr:row>
      <xdr:rowOff>10583</xdr:rowOff>
    </xdr:to>
    <xdr:graphicFrame macro="">
      <xdr:nvGraphicFramePr>
        <xdr:cNvPr id="2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86846</xdr:colOff>
      <xdr:row>124</xdr:row>
      <xdr:rowOff>70037</xdr:rowOff>
    </xdr:from>
    <xdr:to>
      <xdr:col>14</xdr:col>
      <xdr:colOff>939053</xdr:colOff>
      <xdr:row>143</xdr:row>
      <xdr:rowOff>22412</xdr:rowOff>
    </xdr:to>
    <xdr:graphicFrame macro="">
      <xdr:nvGraphicFramePr>
        <xdr:cNvPr id="29" name="2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76200</xdr:colOff>
      <xdr:row>305</xdr:row>
      <xdr:rowOff>4483</xdr:rowOff>
    </xdr:from>
    <xdr:to>
      <xdr:col>14</xdr:col>
      <xdr:colOff>540684</xdr:colOff>
      <xdr:row>321</xdr:row>
      <xdr:rowOff>24956</xdr:rowOff>
    </xdr:to>
    <xdr:pic>
      <xdr:nvPicPr>
        <xdr:cNvPr id="18" name="2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65060233"/>
          <a:ext cx="3777503" cy="2916073"/>
        </a:xfrm>
        <a:prstGeom prst="rect">
          <a:avLst/>
        </a:prstGeom>
        <a:noFill/>
        <a:ln w="38100">
          <a:solidFill>
            <a:srgbClr val="92D050"/>
          </a:solidFill>
          <a:miter lim="800000"/>
          <a:headEnd/>
          <a:tailEnd/>
        </a:ln>
        <a:effectLst>
          <a:glow rad="139700">
            <a:schemeClr val="accent3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414058</xdr:colOff>
      <xdr:row>305</xdr:row>
      <xdr:rowOff>0</xdr:rowOff>
    </xdr:from>
    <xdr:to>
      <xdr:col>9</xdr:col>
      <xdr:colOff>517151</xdr:colOff>
      <xdr:row>321</xdr:row>
      <xdr:rowOff>20473</xdr:rowOff>
    </xdr:to>
    <xdr:pic>
      <xdr:nvPicPr>
        <xdr:cNvPr id="19" name="2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3083" y="65055750"/>
          <a:ext cx="3770218" cy="2916073"/>
        </a:xfrm>
        <a:prstGeom prst="rect">
          <a:avLst/>
        </a:prstGeom>
        <a:noFill/>
        <a:ln w="38100">
          <a:solidFill>
            <a:srgbClr val="92D050"/>
          </a:solidFill>
          <a:miter lim="800000"/>
          <a:headEnd/>
          <a:tailEnd/>
        </a:ln>
        <a:effectLst>
          <a:glow rad="139700">
            <a:schemeClr val="accent3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6724</xdr:rowOff>
    </xdr:from>
    <xdr:to>
      <xdr:col>3</xdr:col>
      <xdr:colOff>709226</xdr:colOff>
      <xdr:row>321</xdr:row>
      <xdr:rowOff>27197</xdr:rowOff>
    </xdr:to>
    <xdr:pic>
      <xdr:nvPicPr>
        <xdr:cNvPr id="20" name="2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62474"/>
          <a:ext cx="3763576" cy="2916073"/>
        </a:xfrm>
        <a:prstGeom prst="rect">
          <a:avLst/>
        </a:prstGeom>
        <a:noFill/>
        <a:ln w="38100">
          <a:solidFill>
            <a:srgbClr val="92D050"/>
          </a:solidFill>
          <a:miter lim="800000"/>
          <a:headEnd/>
          <a:tailEnd/>
        </a:ln>
        <a:effectLst>
          <a:glow rad="139700">
            <a:schemeClr val="accent3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57150</xdr:colOff>
      <xdr:row>1</xdr:row>
      <xdr:rowOff>38100</xdr:rowOff>
    </xdr:from>
    <xdr:to>
      <xdr:col>1</xdr:col>
      <xdr:colOff>866775</xdr:colOff>
      <xdr:row>2</xdr:row>
      <xdr:rowOff>276225</xdr:rowOff>
    </xdr:to>
    <xdr:pic>
      <xdr:nvPicPr>
        <xdr:cNvPr id="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19075"/>
          <a:ext cx="17145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137833</xdr:colOff>
      <xdr:row>0</xdr:row>
      <xdr:rowOff>177053</xdr:rowOff>
    </xdr:from>
    <xdr:to>
      <xdr:col>14</xdr:col>
      <xdr:colOff>739589</xdr:colOff>
      <xdr:row>5</xdr:row>
      <xdr:rowOff>15178</xdr:rowOff>
    </xdr:to>
    <xdr:pic>
      <xdr:nvPicPr>
        <xdr:cNvPr id="22" name="Imagen 1" descr="Descripción: Logo CERT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44008" y="177053"/>
          <a:ext cx="601756" cy="10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217715</xdr:colOff>
      <xdr:row>50</xdr:row>
      <xdr:rowOff>40821</xdr:rowOff>
    </xdr:from>
    <xdr:to>
      <xdr:col>14</xdr:col>
      <xdr:colOff>748393</xdr:colOff>
      <xdr:row>85</xdr:row>
      <xdr:rowOff>174020</xdr:rowOff>
    </xdr:to>
    <xdr:graphicFrame macro="">
      <xdr:nvGraphicFramePr>
        <xdr:cNvPr id="23" name="Gráfico 1029">
          <a:hlinkClick xmlns:r="http://schemas.openxmlformats.org/officeDocument/2006/relationships" r:id="rId8"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3</xdr:col>
      <xdr:colOff>285750</xdr:colOff>
      <xdr:row>3</xdr:row>
      <xdr:rowOff>38100</xdr:rowOff>
    </xdr:to>
    <xdr:pic>
      <xdr:nvPicPr>
        <xdr:cNvPr id="2" name="Picture 10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21050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57150</xdr:colOff>
      <xdr:row>0</xdr:row>
      <xdr:rowOff>0</xdr:rowOff>
    </xdr:from>
    <xdr:to>
      <xdr:col>10</xdr:col>
      <xdr:colOff>609600</xdr:colOff>
      <xdr:row>3</xdr:row>
      <xdr:rowOff>38100</xdr:rowOff>
    </xdr:to>
    <xdr:pic>
      <xdr:nvPicPr>
        <xdr:cNvPr id="3" name="Picture 10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0"/>
          <a:ext cx="13144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219075</xdr:colOff>
      <xdr:row>13</xdr:row>
      <xdr:rowOff>85725</xdr:rowOff>
    </xdr:from>
    <xdr:to>
      <xdr:col>17</xdr:col>
      <xdr:colOff>123825</xdr:colOff>
      <xdr:row>38</xdr:row>
      <xdr:rowOff>76200</xdr:rowOff>
    </xdr:to>
    <xdr:graphicFrame macro="">
      <xdr:nvGraphicFramePr>
        <xdr:cNvPr id="4" name="Gráfico 10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0"/>
  <sheetViews>
    <sheetView tabSelected="1" view="pageBreakPreview" zoomScale="90" zoomScaleNormal="90" zoomScaleSheetLayoutView="90" zoomScalePageLayoutView="25" workbookViewId="0">
      <selection activeCell="Q8" sqref="Q8"/>
    </sheetView>
  </sheetViews>
  <sheetFormatPr baseColWidth="10" defaultRowHeight="14.25"/>
  <cols>
    <col min="1" max="1" width="13.5703125" style="16" customWidth="1"/>
    <col min="2" max="2" width="15.28515625" style="16" customWidth="1"/>
    <col min="3" max="3" width="18.7109375" style="16" customWidth="1"/>
    <col min="4" max="4" width="12.42578125" style="16" customWidth="1"/>
    <col min="5" max="5" width="13" style="16" customWidth="1"/>
    <col min="6" max="6" width="16.140625" style="16" customWidth="1"/>
    <col min="7" max="7" width="11.42578125" style="16" customWidth="1"/>
    <col min="8" max="8" width="2.140625" style="16" customWidth="1"/>
    <col min="9" max="9" width="12.28515625" style="16" bestFit="1" customWidth="1"/>
    <col min="10" max="10" width="11.42578125" style="16"/>
    <col min="11" max="12" width="12.7109375" style="16" customWidth="1"/>
    <col min="13" max="14" width="11.42578125" style="16"/>
    <col min="15" max="15" width="13.28515625" style="16" customWidth="1"/>
    <col min="16" max="16384" width="11.42578125" style="16"/>
  </cols>
  <sheetData>
    <row r="1" spans="1:17" s="5" customFormat="1" ht="27" customHeight="1">
      <c r="A1" s="383"/>
      <c r="B1" s="384"/>
      <c r="C1" s="371" t="s">
        <v>283</v>
      </c>
      <c r="D1" s="372"/>
      <c r="E1" s="372"/>
      <c r="F1" s="372"/>
      <c r="G1" s="372"/>
      <c r="H1" s="372"/>
      <c r="I1" s="372"/>
      <c r="J1" s="373"/>
      <c r="K1" s="360" t="s">
        <v>0</v>
      </c>
      <c r="L1" s="360"/>
      <c r="M1" s="358" t="s">
        <v>284</v>
      </c>
      <c r="N1" s="359"/>
      <c r="O1" s="180"/>
      <c r="P1" s="4"/>
      <c r="Q1" s="4"/>
    </row>
    <row r="2" spans="1:17" s="5" customFormat="1" ht="27.75" customHeight="1">
      <c r="A2" s="385"/>
      <c r="B2" s="386"/>
      <c r="C2" s="374"/>
      <c r="D2" s="375"/>
      <c r="E2" s="375"/>
      <c r="F2" s="375"/>
      <c r="G2" s="375"/>
      <c r="H2" s="375"/>
      <c r="I2" s="375"/>
      <c r="J2" s="376"/>
      <c r="K2" s="360" t="s">
        <v>285</v>
      </c>
      <c r="L2" s="360"/>
      <c r="M2" s="361" t="s">
        <v>427</v>
      </c>
      <c r="N2" s="359"/>
      <c r="O2" s="180"/>
      <c r="P2" s="4"/>
      <c r="Q2" s="4"/>
    </row>
    <row r="3" spans="1:17" s="5" customFormat="1" ht="12.75" customHeight="1">
      <c r="A3" s="362" t="s">
        <v>286</v>
      </c>
      <c r="B3" s="363"/>
      <c r="C3" s="374"/>
      <c r="D3" s="375"/>
      <c r="E3" s="375"/>
      <c r="F3" s="375"/>
      <c r="G3" s="375"/>
      <c r="H3" s="375"/>
      <c r="I3" s="375"/>
      <c r="J3" s="376"/>
      <c r="K3" s="366" t="s">
        <v>1</v>
      </c>
      <c r="L3" s="366"/>
      <c r="M3" s="367">
        <v>42114</v>
      </c>
      <c r="N3" s="368"/>
      <c r="O3" s="180"/>
      <c r="P3" s="4"/>
      <c r="Q3" s="4"/>
    </row>
    <row r="4" spans="1:17" s="5" customFormat="1" ht="16.5" customHeight="1">
      <c r="A4" s="364"/>
      <c r="B4" s="365"/>
      <c r="C4" s="377"/>
      <c r="D4" s="378"/>
      <c r="E4" s="378"/>
      <c r="F4" s="378"/>
      <c r="G4" s="378"/>
      <c r="H4" s="378"/>
      <c r="I4" s="378"/>
      <c r="J4" s="379"/>
      <c r="K4" s="366"/>
      <c r="L4" s="366"/>
      <c r="M4" s="369"/>
      <c r="N4" s="370"/>
      <c r="O4" s="180"/>
      <c r="P4" s="4"/>
      <c r="Q4" s="4"/>
    </row>
    <row r="5" spans="1:17" s="5" customFormat="1" ht="1.5" customHeight="1">
      <c r="A5" s="181"/>
      <c r="B5" s="181"/>
      <c r="C5" s="182"/>
      <c r="D5" s="182"/>
      <c r="E5" s="182"/>
      <c r="F5" s="182"/>
      <c r="G5" s="182"/>
      <c r="H5" s="182"/>
      <c r="I5" s="182"/>
      <c r="J5" s="182"/>
      <c r="K5" s="183"/>
      <c r="L5" s="183"/>
      <c r="M5" s="184"/>
      <c r="N5" s="184"/>
      <c r="O5" s="180"/>
      <c r="P5" s="4"/>
      <c r="Q5" s="4"/>
    </row>
    <row r="6" spans="1:17" s="5" customFormat="1" ht="5.25" customHeight="1">
      <c r="A6" s="185"/>
      <c r="B6" s="185"/>
      <c r="C6" s="185"/>
      <c r="D6" s="186"/>
      <c r="E6" s="186"/>
      <c r="F6" s="186"/>
      <c r="G6" s="185"/>
      <c r="H6" s="185"/>
      <c r="I6" s="186"/>
      <c r="J6" s="185"/>
      <c r="K6" s="186"/>
      <c r="L6" s="185"/>
      <c r="M6" s="185"/>
      <c r="N6" s="187"/>
      <c r="O6" s="187"/>
      <c r="P6" s="6"/>
      <c r="Q6" s="4"/>
    </row>
    <row r="7" spans="1:17" s="5" customFormat="1" ht="21" customHeight="1" thickBot="1">
      <c r="A7" s="188" t="s">
        <v>77</v>
      </c>
      <c r="B7" s="188"/>
      <c r="C7" s="382"/>
      <c r="D7" s="382"/>
      <c r="E7" s="382"/>
      <c r="F7" s="188" t="s">
        <v>78</v>
      </c>
      <c r="G7" s="382"/>
      <c r="H7" s="382"/>
      <c r="I7" s="382"/>
      <c r="J7" s="382"/>
      <c r="K7" s="188" t="s">
        <v>99</v>
      </c>
      <c r="L7" s="189"/>
      <c r="M7" s="189"/>
      <c r="N7" s="190"/>
      <c r="O7" s="191" t="s">
        <v>74</v>
      </c>
      <c r="Q7" s="4"/>
    </row>
    <row r="8" spans="1:17" s="5" customFormat="1" ht="21" customHeight="1">
      <c r="A8" s="387" t="str">
        <f>'2_DETALLES SEMANA XX-XX-20XX'!A8:B8</f>
        <v>CENTRO DE COSTO:</v>
      </c>
      <c r="B8" s="388"/>
      <c r="C8" s="438">
        <f>'2_DETALLES SEMANA XX-XX-20XX'!C8:D8</f>
        <v>4500</v>
      </c>
      <c r="D8" s="439"/>
      <c r="E8" s="192"/>
      <c r="F8" s="387" t="str">
        <f>'2_DETALLES SEMANA XX-XX-20XX'!F8:G8</f>
        <v>TIPO DE CONTRATO:</v>
      </c>
      <c r="G8" s="388"/>
      <c r="H8" s="440" t="str">
        <f>'2_DETALLES SEMANA XX-XX-20XX'!H8:I8</f>
        <v>Mensual</v>
      </c>
      <c r="I8" s="441"/>
      <c r="J8" s="189"/>
      <c r="K8" s="444" t="str">
        <f>'2_DETALLES SEMANA XX-XX-20XX'!K8:L8</f>
        <v>FECHA INICIO OBRA</v>
      </c>
      <c r="L8" s="445"/>
      <c r="M8" s="315">
        <f>'2_DETALLES SEMANA XX-XX-20XX'!M8</f>
        <v>41804</v>
      </c>
      <c r="N8" s="190"/>
      <c r="O8" s="435">
        <f>'2_DETALLES SEMANA XX-XX-20XX'!O8:O11</f>
        <v>7</v>
      </c>
      <c r="Q8" s="4"/>
    </row>
    <row r="9" spans="1:17" s="5" customFormat="1" ht="21" customHeight="1">
      <c r="A9" s="318" t="str">
        <f>'2_DETALLES SEMANA XX-XX-20XX'!A9:B9</f>
        <v>PROYECTO:</v>
      </c>
      <c r="B9" s="319"/>
      <c r="C9" s="422" t="str">
        <f>'2_DETALLES SEMANA XX-XX-20XX'!C9:D9</f>
        <v>Proyecto 2</v>
      </c>
      <c r="D9" s="423"/>
      <c r="E9" s="192"/>
      <c r="F9" s="318" t="str">
        <f>'2_DETALLES SEMANA XX-XX-20XX'!F9:G9</f>
        <v>GERENTE:</v>
      </c>
      <c r="G9" s="319"/>
      <c r="H9" s="320" t="str">
        <f>'2_DETALLES SEMANA XX-XX-20XX'!H9:I9</f>
        <v>P. Perez</v>
      </c>
      <c r="I9" s="321"/>
      <c r="J9" s="189"/>
      <c r="K9" s="380" t="str">
        <f>'2_DETALLES SEMANA XX-XX-20XX'!K9:L9</f>
        <v>FECHA DE TERMINO PROY.:</v>
      </c>
      <c r="L9" s="381"/>
      <c r="M9" s="164">
        <f>'2_DETALLES SEMANA XX-XX-20XX'!M9</f>
        <v>41990</v>
      </c>
      <c r="N9" s="190"/>
      <c r="O9" s="436"/>
      <c r="Q9" s="4"/>
    </row>
    <row r="10" spans="1:17" s="5" customFormat="1" ht="21" customHeight="1">
      <c r="A10" s="318" t="str">
        <f>'2_DETALLES SEMANA XX-XX-20XX'!A10:B10</f>
        <v>DIRECCIÓN PROYECTO:</v>
      </c>
      <c r="B10" s="319"/>
      <c r="C10" s="422" t="str">
        <f>'2_DETALLES SEMANA XX-XX-20XX'!C10:D10</f>
        <v>Avenida del valle</v>
      </c>
      <c r="D10" s="423"/>
      <c r="E10" s="192"/>
      <c r="F10" s="318" t="str">
        <f>'2_DETALLES SEMANA XX-XX-20XX'!F10:G10</f>
        <v>SUBGERENTE:</v>
      </c>
      <c r="G10" s="319"/>
      <c r="H10" s="320" t="str">
        <f>'2_DETALLES SEMANA XX-XX-20XX'!H10:I10</f>
        <v>F. Fraile</v>
      </c>
      <c r="I10" s="321"/>
      <c r="J10" s="189"/>
      <c r="K10" s="380" t="str">
        <f>'2_DETALLES SEMANA XX-XX-20XX'!K10:L10</f>
        <v>PLAZO CONTRACTUAL:</v>
      </c>
      <c r="L10" s="381"/>
      <c r="M10" s="314">
        <f>'2_DETALLES SEMANA XX-XX-20XX'!M10</f>
        <v>300</v>
      </c>
      <c r="N10" s="190"/>
      <c r="O10" s="436"/>
      <c r="Q10" s="4"/>
    </row>
    <row r="11" spans="1:17" s="5" customFormat="1" ht="21" customHeight="1">
      <c r="A11" s="318" t="str">
        <f>'2_DETALLES SEMANA XX-XX-20XX'!A11:B11</f>
        <v>MANDANTE:</v>
      </c>
      <c r="B11" s="319"/>
      <c r="C11" s="422" t="str">
        <f>'2_DETALLES SEMANA XX-XX-20XX'!C11:D11</f>
        <v>Intexa</v>
      </c>
      <c r="D11" s="423"/>
      <c r="E11" s="192"/>
      <c r="F11" s="318" t="str">
        <f>'2_DETALLES SEMANA XX-XX-20XX'!F11:G11</f>
        <v>JEFE DE PROYECTO:</v>
      </c>
      <c r="G11" s="319"/>
      <c r="H11" s="320" t="str">
        <f>'2_DETALLES SEMANA XX-XX-20XX'!H11:I11</f>
        <v>K. Nova</v>
      </c>
      <c r="I11" s="321"/>
      <c r="J11" s="189"/>
      <c r="K11" s="380" t="str">
        <f>'2_DETALLES SEMANA XX-XX-20XX'!K11:L11</f>
        <v>PLAZO ACTUALIZADO:</v>
      </c>
      <c r="L11" s="381"/>
      <c r="M11" s="314">
        <f>'2_DETALLES SEMANA XX-XX-20XX'!M11</f>
        <v>400</v>
      </c>
      <c r="N11" s="190"/>
      <c r="O11" s="437"/>
      <c r="Q11" s="4"/>
    </row>
    <row r="12" spans="1:17" s="5" customFormat="1" ht="21" customHeight="1">
      <c r="A12" s="318" t="str">
        <f>'2_DETALLES SEMANA XX-XX-20XX'!A12:B12</f>
        <v>CONTACTO MANDANTE:</v>
      </c>
      <c r="B12" s="319"/>
      <c r="C12" s="422">
        <f>'2_DETALLES SEMANA XX-XX-20XX'!C12:D12</f>
        <v>92881755</v>
      </c>
      <c r="D12" s="423"/>
      <c r="E12" s="192"/>
      <c r="F12" s="318" t="str">
        <f>'2_DETALLES SEMANA XX-XX-20XX'!F12:G12</f>
        <v>ITO A CARGO:</v>
      </c>
      <c r="G12" s="319"/>
      <c r="H12" s="320" t="str">
        <f>'2_DETALLES SEMANA XX-XX-20XX'!H12:I12</f>
        <v>J. Molina</v>
      </c>
      <c r="I12" s="321"/>
      <c r="J12" s="189"/>
      <c r="K12" s="380" t="str">
        <f>'2_DETALLES SEMANA XX-XX-20XX'!K12:L12</f>
        <v>DÍAS TRANSCURRIDOS:</v>
      </c>
      <c r="L12" s="381"/>
      <c r="M12" s="314">
        <f>'2_DETALLES SEMANA XX-XX-20XX'!M12</f>
        <v>257</v>
      </c>
      <c r="N12" s="190"/>
      <c r="O12" s="431" t="s">
        <v>215</v>
      </c>
      <c r="Q12" s="4"/>
    </row>
    <row r="13" spans="1:17" s="5" customFormat="1" ht="21" customHeight="1">
      <c r="A13" s="318" t="str">
        <f>'2_DETALLES SEMANA XX-XX-20XX'!A13:B13</f>
        <v>CONSTRUCTORA:</v>
      </c>
      <c r="B13" s="319"/>
      <c r="C13" s="422" t="str">
        <f>'2_DETALLES SEMANA XX-XX-20XX'!C13:D13</f>
        <v>Santa Fe Ltda.</v>
      </c>
      <c r="D13" s="423"/>
      <c r="E13" s="192"/>
      <c r="F13" s="318" t="str">
        <f>'2_DETALLES SEMANA XX-XX-20XX'!F13:G13</f>
        <v>ITO CIVIL:</v>
      </c>
      <c r="G13" s="319"/>
      <c r="H13" s="320" t="str">
        <f>'2_DETALLES SEMANA XX-XX-20XX'!H13:I13</f>
        <v>M. Cuevas</v>
      </c>
      <c r="I13" s="321"/>
      <c r="J13" s="189"/>
      <c r="K13" s="446" t="str">
        <f>'2_DETALLES SEMANA XX-XX-20XX'!K13:L13</f>
        <v>DÍAS RESTANTES:</v>
      </c>
      <c r="L13" s="447"/>
      <c r="M13" s="314">
        <f>'2_DETALLES SEMANA XX-XX-20XX'!M13</f>
        <v>143</v>
      </c>
      <c r="N13" s="190"/>
      <c r="O13" s="432"/>
      <c r="Q13" s="4"/>
    </row>
    <row r="14" spans="1:17" s="5" customFormat="1" ht="21" customHeight="1">
      <c r="A14" s="318" t="str">
        <f>'2_DETALLES SEMANA XX-XX-20XX'!A14:B14</f>
        <v>CONTACTO CONSTRUC.:</v>
      </c>
      <c r="B14" s="319"/>
      <c r="C14" s="422" t="str">
        <f>'2_DETALLES SEMANA XX-XX-20XX'!C14:D14</f>
        <v>Sandra Carreño</v>
      </c>
      <c r="D14" s="423"/>
      <c r="E14" s="192"/>
      <c r="F14" s="318" t="str">
        <f>'2_DETALLES SEMANA XX-XX-20XX'!F14:G14</f>
        <v>ITO ESPECIALIDADES:</v>
      </c>
      <c r="G14" s="319"/>
      <c r="H14" s="320" t="str">
        <f>'2_DETALLES SEMANA XX-XX-20XX'!H14:I14</f>
        <v>D. Garcia</v>
      </c>
      <c r="I14" s="321"/>
      <c r="J14" s="189"/>
      <c r="K14" s="380" t="str">
        <f>'2_DETALLES SEMANA XX-XX-20XX'!K14:L14</f>
        <v>M2 TERRENO:</v>
      </c>
      <c r="L14" s="381"/>
      <c r="M14" s="314">
        <f>'2_DETALLES SEMANA XX-XX-20XX'!M14</f>
        <v>67000</v>
      </c>
      <c r="N14" s="190"/>
      <c r="O14" s="433">
        <f>'2_DETALLES SEMANA XX-XX-20XX'!O14:O15</f>
        <v>41834</v>
      </c>
      <c r="Q14" s="4"/>
    </row>
    <row r="15" spans="1:17" s="5" customFormat="1" ht="21" customHeight="1" thickBot="1">
      <c r="A15" s="322" t="str">
        <f>'2_DETALLES SEMANA XX-XX-20XX'!A15:B15</f>
        <v>MONTO NETO CONTRATO UF</v>
      </c>
      <c r="B15" s="323"/>
      <c r="C15" s="324">
        <f>'2_DETALLES SEMANA XX-XX-20XX'!C15:D15</f>
        <v>1700</v>
      </c>
      <c r="D15" s="325"/>
      <c r="E15" s="192"/>
      <c r="F15" s="322">
        <f>'2_DETALLES SEMANA XX-XX-20XX'!F15:G15</f>
        <v>0</v>
      </c>
      <c r="G15" s="323"/>
      <c r="H15" s="326">
        <f>'2_DETALLES SEMANA XX-XX-20XX'!H15:I15</f>
        <v>0</v>
      </c>
      <c r="I15" s="327"/>
      <c r="J15" s="192"/>
      <c r="K15" s="442" t="str">
        <f>'2_DETALLES SEMANA XX-XX-20XX'!K15:L15</f>
        <v>M2 OBRA:</v>
      </c>
      <c r="L15" s="443"/>
      <c r="M15" s="165">
        <f>'2_DETALLES SEMANA XX-XX-20XX'!M15</f>
        <v>30000</v>
      </c>
      <c r="N15" s="190"/>
      <c r="O15" s="434"/>
      <c r="Q15" s="4"/>
    </row>
    <row r="16" spans="1:17" s="5" customFormat="1" ht="5.25" customHeight="1">
      <c r="A16" s="185"/>
      <c r="B16" s="185"/>
      <c r="C16" s="185"/>
      <c r="D16" s="186"/>
      <c r="E16" s="186"/>
      <c r="F16" s="186"/>
      <c r="G16" s="185"/>
      <c r="H16" s="185"/>
      <c r="I16" s="186"/>
      <c r="J16" s="185"/>
      <c r="K16" s="193"/>
      <c r="L16" s="194"/>
      <c r="M16" s="194"/>
      <c r="N16" s="187"/>
      <c r="O16" s="187"/>
      <c r="P16" s="6"/>
      <c r="Q16" s="4"/>
    </row>
    <row r="17" spans="1:17" s="4" customFormat="1" ht="12.75" customHeight="1">
      <c r="A17" s="195"/>
      <c r="B17" s="195"/>
      <c r="C17" s="195"/>
      <c r="D17" s="195"/>
      <c r="E17" s="195"/>
      <c r="F17" s="195"/>
      <c r="G17" s="195"/>
      <c r="H17" s="195"/>
      <c r="I17" s="195"/>
      <c r="J17" s="195"/>
      <c r="K17" s="195"/>
      <c r="L17" s="195"/>
      <c r="M17" s="195"/>
      <c r="N17" s="195"/>
      <c r="O17" s="195"/>
      <c r="P17" s="3"/>
    </row>
    <row r="18" spans="1:17" s="4" customFormat="1" ht="30" customHeight="1">
      <c r="A18" s="330" t="s">
        <v>100</v>
      </c>
      <c r="B18" s="330"/>
      <c r="C18" s="330"/>
      <c r="D18" s="330"/>
      <c r="E18" s="330"/>
      <c r="F18" s="330"/>
      <c r="G18" s="330"/>
      <c r="H18" s="330"/>
      <c r="I18" s="330"/>
      <c r="J18" s="330"/>
      <c r="K18" s="330"/>
      <c r="L18" s="330"/>
      <c r="M18" s="330"/>
      <c r="N18" s="330"/>
      <c r="O18" s="330"/>
      <c r="P18" s="10"/>
    </row>
    <row r="19" spans="1:17" s="5" customFormat="1" ht="5.25" customHeight="1">
      <c r="A19" s="185"/>
      <c r="B19" s="185"/>
      <c r="C19" s="185"/>
      <c r="D19" s="186"/>
      <c r="E19" s="186"/>
      <c r="F19" s="186"/>
      <c r="G19" s="185"/>
      <c r="H19" s="185"/>
      <c r="I19" s="186"/>
      <c r="J19" s="185"/>
      <c r="K19" s="186"/>
      <c r="L19" s="185"/>
      <c r="M19" s="185"/>
      <c r="N19" s="187"/>
      <c r="O19" s="187"/>
      <c r="P19" s="6"/>
      <c r="Q19" s="4"/>
    </row>
    <row r="20" spans="1:17" ht="16.5" customHeight="1">
      <c r="A20" s="196"/>
      <c r="B20" s="196"/>
      <c r="C20" s="196"/>
      <c r="D20" s="196"/>
      <c r="E20" s="196"/>
      <c r="F20" s="196"/>
      <c r="G20" s="196"/>
      <c r="H20" s="197"/>
      <c r="I20" s="197"/>
      <c r="J20" s="196"/>
      <c r="K20" s="196"/>
      <c r="L20" s="198"/>
      <c r="M20" s="198"/>
      <c r="N20" s="198"/>
      <c r="O20" s="198"/>
    </row>
    <row r="21" spans="1:17" ht="21" customHeight="1">
      <c r="A21" s="428" t="s">
        <v>152</v>
      </c>
      <c r="B21" s="429"/>
      <c r="C21" s="429"/>
      <c r="D21" s="430"/>
      <c r="E21" s="196"/>
      <c r="F21" s="196"/>
      <c r="G21" s="196"/>
      <c r="H21" s="196"/>
      <c r="I21" s="196"/>
      <c r="J21" s="196"/>
      <c r="K21" s="196"/>
      <c r="L21" s="199"/>
      <c r="M21" s="196"/>
      <c r="N21" s="196"/>
      <c r="O21" s="198"/>
    </row>
    <row r="22" spans="1:17" ht="27.75" customHeight="1">
      <c r="A22" s="200"/>
      <c r="B22" s="201"/>
      <c r="C22" s="202" t="s">
        <v>172</v>
      </c>
      <c r="D22" s="202" t="s">
        <v>173</v>
      </c>
      <c r="E22" s="196"/>
      <c r="F22" s="196"/>
      <c r="G22" s="196"/>
      <c r="H22" s="196"/>
      <c r="I22" s="196"/>
      <c r="J22" s="196"/>
      <c r="K22" s="196"/>
      <c r="L22" s="199"/>
      <c r="M22" s="196"/>
      <c r="N22" s="196"/>
      <c r="O22" s="203"/>
    </row>
    <row r="23" spans="1:17" ht="21" customHeight="1">
      <c r="A23" s="420" t="s">
        <v>158</v>
      </c>
      <c r="B23" s="421"/>
      <c r="C23" s="204">
        <f>'2_DETALLES SEMANA XX-XX-20XX'!N45</f>
        <v>0.91</v>
      </c>
      <c r="D23" s="204">
        <f>'2_DETALLES SEMANA XX-XX-20XX'!O45</f>
        <v>1</v>
      </c>
      <c r="E23" s="196"/>
      <c r="F23" s="196"/>
      <c r="G23" s="196"/>
      <c r="H23" s="196"/>
      <c r="I23" s="196"/>
      <c r="J23" s="196"/>
      <c r="K23" s="196"/>
      <c r="L23" s="199"/>
      <c r="M23" s="196"/>
      <c r="N23" s="196"/>
      <c r="O23" s="203"/>
    </row>
    <row r="24" spans="1:17" ht="21" customHeight="1">
      <c r="A24" s="406" t="s">
        <v>154</v>
      </c>
      <c r="B24" s="407"/>
      <c r="C24" s="204">
        <f>'2_DETALLES SEMANA XX-XX-20XX'!N46</f>
        <v>0.88500000000000001</v>
      </c>
      <c r="D24" s="204">
        <f>'2_DETALLES SEMANA XX-XX-20XX'!O46</f>
        <v>1</v>
      </c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</row>
    <row r="25" spans="1:17" ht="3" customHeight="1">
      <c r="A25" s="205" t="s">
        <v>221</v>
      </c>
      <c r="B25" s="206"/>
      <c r="C25" s="424">
        <f>+IF(M12-M11&gt;0,M12-M11,0)</f>
        <v>0</v>
      </c>
      <c r="D25" s="425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</row>
    <row r="26" spans="1:17" ht="3" customHeight="1">
      <c r="A26" s="205" t="s">
        <v>222</v>
      </c>
      <c r="B26" s="206"/>
      <c r="C26" s="426">
        <f>+IF(IF(D24=1,M13,0)&gt;0,IF(D24=1,M13,0),0)</f>
        <v>143</v>
      </c>
      <c r="D26" s="427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</row>
    <row r="27" spans="1:17" ht="17.25" customHeight="1">
      <c r="A27" s="404" t="s">
        <v>223</v>
      </c>
      <c r="B27" s="405"/>
      <c r="C27" s="416">
        <f>+((D24-D23)*M11)-C25+C26</f>
        <v>143</v>
      </c>
      <c r="D27" s="417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</row>
    <row r="28" spans="1:17" ht="33.75" customHeight="1">
      <c r="A28" s="196"/>
      <c r="B28" s="196"/>
      <c r="C28" s="196"/>
      <c r="D28" s="196"/>
      <c r="E28" s="196"/>
      <c r="F28" s="196"/>
      <c r="G28" s="197"/>
      <c r="H28" s="197"/>
      <c r="I28" s="197"/>
      <c r="J28" s="196"/>
      <c r="K28" s="196"/>
      <c r="L28" s="196"/>
      <c r="M28" s="196"/>
      <c r="N28" s="196"/>
      <c r="O28" s="196"/>
    </row>
    <row r="29" spans="1:17" ht="20.25" customHeight="1">
      <c r="A29" s="196"/>
      <c r="B29" s="196"/>
      <c r="C29" s="196"/>
      <c r="D29" s="196"/>
      <c r="E29" s="196"/>
      <c r="F29" s="207"/>
      <c r="G29" s="196"/>
      <c r="H29" s="196"/>
      <c r="I29" s="196"/>
      <c r="J29" s="196"/>
      <c r="K29" s="196"/>
      <c r="L29" s="196"/>
      <c r="M29" s="196"/>
      <c r="N29" s="196"/>
      <c r="O29" s="196"/>
    </row>
    <row r="30" spans="1:17" ht="20.25" customHeight="1">
      <c r="A30" s="196"/>
      <c r="B30" s="196"/>
      <c r="C30" s="196"/>
      <c r="D30" s="196"/>
      <c r="E30" s="196"/>
      <c r="F30" s="329"/>
      <c r="G30" s="329"/>
      <c r="H30" s="196"/>
      <c r="I30" s="196"/>
      <c r="J30" s="196"/>
      <c r="K30" s="196"/>
      <c r="L30" s="196"/>
      <c r="M30" s="196"/>
      <c r="N30" s="196"/>
      <c r="O30" s="196"/>
    </row>
    <row r="31" spans="1:17" ht="20.25" customHeight="1">
      <c r="A31" s="208"/>
      <c r="B31" s="418"/>
      <c r="C31" s="418"/>
      <c r="D31" s="208"/>
      <c r="E31" s="208"/>
      <c r="F31" s="329"/>
      <c r="G31" s="329"/>
      <c r="H31" s="196"/>
      <c r="I31" s="196"/>
      <c r="J31" s="196"/>
      <c r="K31" s="196"/>
      <c r="L31" s="196"/>
      <c r="M31" s="196"/>
      <c r="N31" s="196"/>
      <c r="O31" s="196"/>
    </row>
    <row r="32" spans="1:17" ht="20.25" customHeight="1">
      <c r="A32" s="208"/>
      <c r="B32" s="419"/>
      <c r="C32" s="419"/>
      <c r="D32" s="208"/>
      <c r="E32" s="208"/>
      <c r="F32" s="329"/>
      <c r="G32" s="329"/>
      <c r="H32" s="196"/>
      <c r="I32" s="196"/>
      <c r="J32" s="196"/>
      <c r="K32" s="196"/>
      <c r="L32" s="196"/>
      <c r="M32" s="196"/>
      <c r="N32" s="196"/>
      <c r="O32" s="196"/>
    </row>
    <row r="33" spans="1:15" ht="20.25" customHeight="1">
      <c r="A33" s="209" t="s">
        <v>364</v>
      </c>
      <c r="B33" s="210"/>
      <c r="C33" s="210"/>
      <c r="D33" s="210"/>
      <c r="E33" s="211"/>
      <c r="F33" s="329"/>
      <c r="G33" s="329"/>
      <c r="H33" s="196"/>
      <c r="I33" s="196"/>
      <c r="J33" s="196"/>
      <c r="K33" s="196"/>
      <c r="L33" s="196"/>
      <c r="M33" s="196"/>
      <c r="N33" s="196"/>
      <c r="O33" s="196"/>
    </row>
    <row r="34" spans="1:15" ht="49.5" customHeight="1">
      <c r="A34" s="212" t="s">
        <v>296</v>
      </c>
      <c r="B34" s="212" t="s">
        <v>365</v>
      </c>
      <c r="C34" s="212" t="s">
        <v>366</v>
      </c>
      <c r="D34" s="212" t="s">
        <v>367</v>
      </c>
      <c r="E34" s="212" t="str">
        <f>'CURVA SEGUN ITO'!Q44</f>
        <v>Días de atraso</v>
      </c>
      <c r="F34" s="329"/>
      <c r="G34" s="329"/>
      <c r="H34" s="196"/>
      <c r="I34" s="196"/>
      <c r="J34" s="196"/>
      <c r="K34" s="196"/>
      <c r="L34" s="196"/>
      <c r="M34" s="196"/>
      <c r="N34" s="196"/>
      <c r="O34" s="196"/>
    </row>
    <row r="35" spans="1:15" ht="20.25" customHeight="1">
      <c r="A35" s="213">
        <f>'CURVA SEGUN ITO'!M45</f>
        <v>1</v>
      </c>
      <c r="B35" s="214" t="str">
        <f>'CURVA SEGUN ITO'!N45</f>
        <v>Obra Gruesa</v>
      </c>
      <c r="C35" s="213">
        <f>'CURVA SEGUN ITO'!O45</f>
        <v>100</v>
      </c>
      <c r="D35" s="213">
        <f>'CURVA SEGUN ITO'!P45</f>
        <v>90</v>
      </c>
      <c r="E35" s="213">
        <f>'CURVA SEGUN ITO'!Q45</f>
        <v>5</v>
      </c>
      <c r="F35" s="329"/>
      <c r="G35" s="329"/>
      <c r="H35" s="196"/>
      <c r="I35" s="196"/>
      <c r="J35" s="196"/>
      <c r="K35" s="196"/>
      <c r="L35" s="196"/>
      <c r="M35" s="196"/>
      <c r="N35" s="196"/>
      <c r="O35" s="196"/>
    </row>
    <row r="36" spans="1:15" ht="20.25" customHeight="1">
      <c r="A36" s="213">
        <f>'CURVA SEGUN ITO'!M46</f>
        <v>2</v>
      </c>
      <c r="B36" s="214" t="str">
        <f>'CURVA SEGUN ITO'!N46</f>
        <v>Terminaciones</v>
      </c>
      <c r="C36" s="213">
        <f>'CURVA SEGUN ITO'!O46</f>
        <v>85</v>
      </c>
      <c r="D36" s="213">
        <f>'CURVA SEGUN ITO'!P46</f>
        <v>68</v>
      </c>
      <c r="E36" s="213">
        <f>'CURVA SEGUN ITO'!Q46</f>
        <v>5</v>
      </c>
      <c r="F36" s="329"/>
      <c r="G36" s="329"/>
      <c r="H36" s="215"/>
      <c r="I36" s="215"/>
      <c r="J36" s="215"/>
      <c r="K36" s="215"/>
      <c r="L36" s="215"/>
      <c r="M36" s="196"/>
      <c r="N36" s="196"/>
      <c r="O36" s="196"/>
    </row>
    <row r="37" spans="1:15" ht="20.25" customHeight="1">
      <c r="A37" s="213">
        <f>'CURVA SEGUN ITO'!M47</f>
        <v>3</v>
      </c>
      <c r="B37" s="216" t="str">
        <f>'CURVA SEGUN ITO'!N47</f>
        <v>Instalaciones</v>
      </c>
      <c r="C37" s="213">
        <f>'CURVA SEGUN ITO'!O47</f>
        <v>96</v>
      </c>
      <c r="D37" s="213">
        <f>'CURVA SEGUN ITO'!P47</f>
        <v>90</v>
      </c>
      <c r="E37" s="213">
        <f>'CURVA SEGUN ITO'!Q47</f>
        <v>2</v>
      </c>
      <c r="F37" s="329"/>
      <c r="G37" s="329"/>
      <c r="H37" s="215"/>
      <c r="I37" s="215"/>
      <c r="J37" s="215"/>
      <c r="K37" s="215"/>
      <c r="L37" s="215"/>
      <c r="M37" s="196"/>
      <c r="N37" s="196"/>
      <c r="O37" s="196"/>
    </row>
    <row r="38" spans="1:15" ht="20.25" customHeight="1">
      <c r="A38" s="213">
        <f>'CURVA SEGUN ITO'!M48</f>
        <v>4</v>
      </c>
      <c r="B38" s="216" t="str">
        <f>'CURVA SEGUN ITO'!N48</f>
        <v>Obras Exteriores</v>
      </c>
      <c r="C38" s="213">
        <f>'CURVA SEGUN ITO'!O48</f>
        <v>100</v>
      </c>
      <c r="D38" s="213">
        <f>'CURVA SEGUN ITO'!P48</f>
        <v>26</v>
      </c>
      <c r="E38" s="213">
        <f>'CURVA SEGUN ITO'!Q48</f>
        <v>2</v>
      </c>
      <c r="F38" s="329"/>
      <c r="G38" s="329"/>
      <c r="H38" s="215"/>
      <c r="I38" s="215"/>
      <c r="J38" s="215"/>
      <c r="K38" s="215"/>
      <c r="L38" s="215"/>
      <c r="M38" s="196"/>
      <c r="N38" s="196"/>
      <c r="O38" s="196"/>
    </row>
    <row r="39" spans="1:15" ht="20.25" customHeight="1">
      <c r="A39" s="213">
        <v>5</v>
      </c>
      <c r="B39" s="216">
        <f>'CURVA SEGUN ITO'!N49</f>
        <v>0</v>
      </c>
      <c r="C39" s="213">
        <f>'CURVA SEGUN ITO'!O49</f>
        <v>0</v>
      </c>
      <c r="D39" s="213">
        <f>'CURVA SEGUN ITO'!P49</f>
        <v>0</v>
      </c>
      <c r="E39" s="213">
        <f>'CURVA SEGUN ITO'!Q49</f>
        <v>0</v>
      </c>
      <c r="F39" s="316"/>
      <c r="G39" s="316"/>
      <c r="H39" s="215"/>
      <c r="I39" s="215"/>
      <c r="J39" s="215"/>
      <c r="K39" s="215"/>
      <c r="L39" s="215"/>
      <c r="M39" s="196"/>
      <c r="N39" s="196"/>
      <c r="O39" s="196"/>
    </row>
    <row r="40" spans="1:15" ht="20.25" customHeight="1">
      <c r="A40" s="213">
        <v>6</v>
      </c>
      <c r="B40" s="216">
        <f>'CURVA SEGUN ITO'!N50</f>
        <v>0</v>
      </c>
      <c r="C40" s="213">
        <f>'CURVA SEGUN ITO'!O50</f>
        <v>0</v>
      </c>
      <c r="D40" s="213">
        <f>'CURVA SEGUN ITO'!P50</f>
        <v>0</v>
      </c>
      <c r="E40" s="213">
        <f>'CURVA SEGUN ITO'!Q50</f>
        <v>0</v>
      </c>
      <c r="F40" s="316"/>
      <c r="G40" s="316"/>
      <c r="H40" s="215"/>
      <c r="I40" s="215"/>
      <c r="J40" s="215"/>
      <c r="K40" s="215"/>
      <c r="L40" s="215"/>
      <c r="M40" s="196"/>
      <c r="N40" s="196"/>
      <c r="O40" s="196"/>
    </row>
    <row r="41" spans="1:15" ht="20.25" customHeight="1">
      <c r="A41" s="196"/>
      <c r="B41" s="196"/>
      <c r="C41" s="196"/>
      <c r="D41" s="196"/>
      <c r="E41" s="196"/>
      <c r="F41" s="329"/>
      <c r="G41" s="329"/>
      <c r="H41" s="215"/>
      <c r="I41" s="215"/>
      <c r="J41" s="215"/>
      <c r="K41" s="215"/>
      <c r="L41" s="215"/>
      <c r="M41" s="196"/>
      <c r="N41" s="196"/>
      <c r="O41" s="196"/>
    </row>
    <row r="42" spans="1:15" ht="15.75">
      <c r="A42" s="217" t="s">
        <v>296</v>
      </c>
      <c r="B42" s="408" t="str">
        <f>'2_DETALLES SEMANA XX-XX-20XX'!B88:G88</f>
        <v>Motivo de Atraso</v>
      </c>
      <c r="C42" s="409"/>
      <c r="D42" s="409"/>
      <c r="E42" s="409"/>
      <c r="F42" s="409"/>
      <c r="G42" s="410"/>
      <c r="H42" s="411" t="str">
        <f>'2_DETALLES SEMANA XX-XX-20XX'!H88:O88</f>
        <v>Acciones a Tomar</v>
      </c>
      <c r="I42" s="411"/>
      <c r="J42" s="411"/>
      <c r="K42" s="411"/>
      <c r="L42" s="411"/>
      <c r="M42" s="411"/>
      <c r="N42" s="411"/>
      <c r="O42" s="411"/>
    </row>
    <row r="43" spans="1:15" ht="57" customHeight="1">
      <c r="A43" s="218">
        <v>1</v>
      </c>
      <c r="B43" s="412" t="str">
        <f>'2_DETALLES SEMANA XX-XX-20XX'!B89:G89</f>
        <v xml:space="preserve">CUBIERTAS ENTRE EJES 1 Y 6: Si bien existen atrasos en la partida de cubiertas estas estas directamente ligados a la fabricación ya que se le ha dado prioridad a esta por compromisos con </v>
      </c>
      <c r="C43" s="413"/>
      <c r="D43" s="413"/>
      <c r="E43" s="413"/>
      <c r="F43" s="413"/>
      <c r="G43" s="414"/>
      <c r="H43" s="415" t="str">
        <f>'2_DETALLES SEMANA XX-XX-20XX'!H89:O89</f>
        <v>Se ajusta trabajos de instalación, por lo que se espera tener la cubierta dentro de la semana del 16-5-2014</v>
      </c>
      <c r="I43" s="415"/>
      <c r="J43" s="415"/>
      <c r="K43" s="415"/>
      <c r="L43" s="415"/>
      <c r="M43" s="415"/>
      <c r="N43" s="415"/>
      <c r="O43" s="415"/>
    </row>
    <row r="44" spans="1:15" ht="57" customHeight="1">
      <c r="A44" s="218">
        <v>2</v>
      </c>
      <c r="B44" s="412" t="str">
        <f>'2_DETALLES SEMANA XX-XX-20XX'!B90:G90</f>
        <v>INICIO DE FRÍO ALIMENTARIO: Al atrasarse las cubiertas esta partida sufrió atrasos a espera de término de la instalación.</v>
      </c>
      <c r="C44" s="413"/>
      <c r="D44" s="413"/>
      <c r="E44" s="413"/>
      <c r="F44" s="413"/>
      <c r="G44" s="414"/>
      <c r="H44" s="415" t="str">
        <f>'2_DETALLES SEMANA XX-XX-20XX'!H90:O90</f>
        <v>Se procederá a iniciar faenas 7-5-2014, sin esperar a instalación de cubierta. Atreves de esta acción se espera recuperar los días perdidos.</v>
      </c>
      <c r="I44" s="415"/>
      <c r="J44" s="415"/>
      <c r="K44" s="415"/>
      <c r="L44" s="415"/>
      <c r="M44" s="415"/>
      <c r="N44" s="415"/>
      <c r="O44" s="415"/>
    </row>
    <row r="45" spans="1:15" ht="57" customHeight="1">
      <c r="A45" s="218">
        <v>3</v>
      </c>
      <c r="B45" s="412" t="str">
        <f>'2_DETALLES SEMANA XX-XX-20XX'!B91:G91</f>
        <v>INICIO DE FAENAS ELÉCTRICAS</v>
      </c>
      <c r="C45" s="413"/>
      <c r="D45" s="413"/>
      <c r="E45" s="413"/>
      <c r="F45" s="413"/>
      <c r="G45" s="414"/>
      <c r="H45" s="415" t="str">
        <f>'2_DETALLES SEMANA XX-XX-20XX'!H91:O91</f>
        <v>Ruta critica de transformador esta OK, ya que este esta listo y será instalado dentro de la semana del 16-5-2014, con esta acción el porcentaje de avance de esta partida se recuperará, independiente de ello las faenas civiles y de puesta a tierra ya comenzaron a ejecutarse.</v>
      </c>
      <c r="I45" s="415"/>
      <c r="J45" s="415"/>
      <c r="K45" s="415"/>
      <c r="L45" s="415"/>
      <c r="M45" s="415"/>
      <c r="N45" s="415"/>
      <c r="O45" s="415"/>
    </row>
    <row r="46" spans="1:15" ht="57" customHeight="1">
      <c r="A46" s="218">
        <v>4</v>
      </c>
      <c r="B46" s="338">
        <f>'2_DETALLES SEMANA XX-XX-20XX'!B92:G92</f>
        <v>0</v>
      </c>
      <c r="C46" s="339"/>
      <c r="D46" s="339"/>
      <c r="E46" s="339"/>
      <c r="F46" s="339"/>
      <c r="G46" s="340"/>
      <c r="H46" s="328">
        <f>'2_DETALLES SEMANA XX-XX-20XX'!H92:O92</f>
        <v>0</v>
      </c>
      <c r="I46" s="328"/>
      <c r="J46" s="328"/>
      <c r="K46" s="328"/>
      <c r="L46" s="328"/>
      <c r="M46" s="328"/>
      <c r="N46" s="328"/>
      <c r="O46" s="328"/>
    </row>
    <row r="47" spans="1:15" ht="57" customHeight="1">
      <c r="A47" s="218">
        <v>5</v>
      </c>
      <c r="B47" s="335">
        <f>'2_DETALLES SEMANA XX-XX-20XX'!B93:G93</f>
        <v>0</v>
      </c>
      <c r="C47" s="336"/>
      <c r="D47" s="336"/>
      <c r="E47" s="336"/>
      <c r="F47" s="336"/>
      <c r="G47" s="337"/>
      <c r="H47" s="328">
        <f>'2_DETALLES SEMANA XX-XX-20XX'!H93:O93</f>
        <v>0</v>
      </c>
      <c r="I47" s="328"/>
      <c r="J47" s="328"/>
      <c r="K47" s="328"/>
      <c r="L47" s="328"/>
      <c r="M47" s="328"/>
      <c r="N47" s="328"/>
      <c r="O47" s="328"/>
    </row>
    <row r="48" spans="1:15" ht="57" customHeight="1">
      <c r="A48" s="218">
        <v>6</v>
      </c>
      <c r="B48" s="395">
        <f>'2_DETALLES SEMANA XX-XX-20XX'!B94:G94</f>
        <v>0</v>
      </c>
      <c r="C48" s="395"/>
      <c r="D48" s="395"/>
      <c r="E48" s="395"/>
      <c r="F48" s="395"/>
      <c r="G48" s="395"/>
      <c r="H48" s="328">
        <f>'2_DETALLES SEMANA XX-XX-20XX'!H94:O94</f>
        <v>0</v>
      </c>
      <c r="I48" s="328"/>
      <c r="J48" s="328"/>
      <c r="K48" s="328"/>
      <c r="L48" s="328"/>
      <c r="M48" s="328"/>
      <c r="N48" s="328"/>
      <c r="O48" s="328"/>
    </row>
    <row r="49" spans="1:18" ht="57" customHeight="1">
      <c r="A49" s="218">
        <v>7</v>
      </c>
      <c r="B49" s="338">
        <f>'2_DETALLES SEMANA XX-XX-20XX'!B95:G95</f>
        <v>0</v>
      </c>
      <c r="C49" s="339"/>
      <c r="D49" s="339"/>
      <c r="E49" s="339"/>
      <c r="F49" s="339"/>
      <c r="G49" s="340"/>
      <c r="H49" s="328">
        <f>'2_DETALLES SEMANA XX-XX-20XX'!H95:O95</f>
        <v>0</v>
      </c>
      <c r="I49" s="328"/>
      <c r="J49" s="328"/>
      <c r="K49" s="328"/>
      <c r="L49" s="328"/>
      <c r="M49" s="328"/>
      <c r="N49" s="328"/>
      <c r="O49" s="328"/>
    </row>
    <row r="50" spans="1:18" ht="57" customHeight="1">
      <c r="A50" s="218">
        <v>8</v>
      </c>
      <c r="B50" s="338">
        <f>'2_DETALLES SEMANA XX-XX-20XX'!B96:G96</f>
        <v>0</v>
      </c>
      <c r="C50" s="339"/>
      <c r="D50" s="339"/>
      <c r="E50" s="339"/>
      <c r="F50" s="339"/>
      <c r="G50" s="340"/>
      <c r="H50" s="328">
        <f>'2_DETALLES SEMANA XX-XX-20XX'!H96:O96</f>
        <v>0</v>
      </c>
      <c r="I50" s="328"/>
      <c r="J50" s="328"/>
      <c r="K50" s="328"/>
      <c r="L50" s="328"/>
      <c r="M50" s="328"/>
      <c r="N50" s="328"/>
      <c r="O50" s="328"/>
    </row>
    <row r="51" spans="1:18">
      <c r="A51" s="196"/>
      <c r="B51" s="196"/>
      <c r="C51" s="196"/>
      <c r="D51" s="196"/>
      <c r="E51" s="196"/>
      <c r="F51" s="196"/>
      <c r="G51" s="196"/>
      <c r="H51" s="334"/>
      <c r="I51" s="334"/>
      <c r="J51" s="334"/>
      <c r="K51" s="334"/>
      <c r="L51" s="334"/>
      <c r="M51" s="196"/>
      <c r="N51" s="196"/>
      <c r="O51" s="196"/>
    </row>
    <row r="52" spans="1:18" s="4" customFormat="1" ht="30" customHeight="1">
      <c r="A52" s="401" t="s">
        <v>101</v>
      </c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02"/>
      <c r="N52" s="402"/>
      <c r="O52" s="403"/>
      <c r="P52" s="10"/>
    </row>
    <row r="53" spans="1:18">
      <c r="A53" s="400" t="s">
        <v>152</v>
      </c>
      <c r="B53" s="400"/>
      <c r="C53" s="400"/>
      <c r="D53" s="400"/>
      <c r="E53" s="400"/>
      <c r="F53" s="400"/>
      <c r="G53" s="400"/>
      <c r="H53" s="400"/>
      <c r="I53" s="400"/>
      <c r="J53" s="400"/>
      <c r="K53" s="400"/>
      <c r="L53" s="400"/>
      <c r="M53" s="400"/>
      <c r="N53" s="400"/>
      <c r="O53" s="400"/>
    </row>
    <row r="54" spans="1:18" s="4" customFormat="1" ht="51.75" customHeight="1">
      <c r="A54" s="352" t="s">
        <v>186</v>
      </c>
      <c r="B54" s="352"/>
      <c r="C54" s="352"/>
      <c r="D54" s="353" t="s">
        <v>190</v>
      </c>
      <c r="E54" s="354"/>
      <c r="F54" s="221" t="s">
        <v>187</v>
      </c>
      <c r="G54" s="352" t="s">
        <v>188</v>
      </c>
      <c r="H54" s="352"/>
      <c r="I54" s="352"/>
      <c r="J54" s="355" t="s">
        <v>189</v>
      </c>
      <c r="K54" s="355"/>
      <c r="L54" s="342" t="s">
        <v>217</v>
      </c>
      <c r="M54" s="356"/>
      <c r="N54" s="357" t="s">
        <v>191</v>
      </c>
      <c r="O54" s="357"/>
      <c r="P54" s="166"/>
      <c r="Q54" s="350"/>
      <c r="R54" s="350"/>
    </row>
    <row r="55" spans="1:18" s="4" customFormat="1" ht="24" customHeight="1">
      <c r="A55" s="342" t="s">
        <v>192</v>
      </c>
      <c r="B55" s="343"/>
      <c r="C55" s="343"/>
      <c r="D55" s="344">
        <f>'2_DETALLES SEMANA XX-XX-20XX'!D102:E102</f>
        <v>113863.34</v>
      </c>
      <c r="E55" s="344"/>
      <c r="F55" s="222">
        <f>'2_DETALLES SEMANA XX-XX-20XX'!F102</f>
        <v>0.77649999999999997</v>
      </c>
      <c r="G55" s="344">
        <f>'2_DETALLES SEMANA XX-XX-20XX'!G102:I102</f>
        <v>88416.024900000004</v>
      </c>
      <c r="H55" s="344"/>
      <c r="I55" s="344"/>
      <c r="J55" s="344">
        <f>'2_DETALLES SEMANA XX-XX-20XX'!J102:K102</f>
        <v>25447.3151</v>
      </c>
      <c r="K55" s="344"/>
      <c r="L55" s="345">
        <f>'2_DETALLES SEMANA XX-XX-20XX'!L102:M102</f>
        <v>0</v>
      </c>
      <c r="M55" s="346"/>
      <c r="N55" s="351">
        <f>'2_DETALLES SEMANA XX-XX-20XX'!N102:O102</f>
        <v>113863.34</v>
      </c>
      <c r="O55" s="351"/>
      <c r="P55" s="166"/>
      <c r="Q55" s="347"/>
      <c r="R55" s="347"/>
    </row>
    <row r="56" spans="1:18" s="4" customFormat="1" ht="24" customHeight="1">
      <c r="A56" s="342" t="s">
        <v>193</v>
      </c>
      <c r="B56" s="343"/>
      <c r="C56" s="343"/>
      <c r="D56" s="344">
        <f>'2_DETALLES SEMANA XX-XX-20XX'!D103:E103</f>
        <v>26615.09</v>
      </c>
      <c r="E56" s="344"/>
      <c r="F56" s="222">
        <f>'2_DETALLES SEMANA XX-XX-20XX'!F103</f>
        <v>0.78600000000000003</v>
      </c>
      <c r="G56" s="344">
        <f>'2_DETALLES SEMANA XX-XX-20XX'!G103:I103</f>
        <v>20919.4607</v>
      </c>
      <c r="H56" s="344"/>
      <c r="I56" s="344"/>
      <c r="J56" s="344">
        <f>'2_DETALLES SEMANA XX-XX-20XX'!J103:K103</f>
        <v>5695.6292999999996</v>
      </c>
      <c r="K56" s="344"/>
      <c r="L56" s="345">
        <f>'2_DETALLES SEMANA XX-XX-20XX'!L103:M103</f>
        <v>0</v>
      </c>
      <c r="M56" s="346"/>
      <c r="N56" s="351">
        <f>'2_DETALLES SEMANA XX-XX-20XX'!N103:O103</f>
        <v>26615.09</v>
      </c>
      <c r="O56" s="351"/>
      <c r="P56" s="166"/>
      <c r="Q56" s="347"/>
      <c r="R56" s="347"/>
    </row>
    <row r="57" spans="1:18" s="4" customFormat="1" ht="24" customHeight="1">
      <c r="A57" s="342" t="s">
        <v>8</v>
      </c>
      <c r="B57" s="343"/>
      <c r="C57" s="343"/>
      <c r="D57" s="344">
        <f>'2_DETALLES SEMANA XX-XX-20XX'!D104:E104</f>
        <v>8874.32</v>
      </c>
      <c r="E57" s="344"/>
      <c r="F57" s="222">
        <f>'2_DETALLES SEMANA XX-XX-20XX'!F104</f>
        <v>0.76700000000000002</v>
      </c>
      <c r="G57" s="344">
        <f>'2_DETALLES SEMANA XX-XX-20XX'!G104:I104</f>
        <v>6806.7870999999996</v>
      </c>
      <c r="H57" s="344"/>
      <c r="I57" s="344"/>
      <c r="J57" s="344">
        <f>'2_DETALLES SEMANA XX-XX-20XX'!J104:K104</f>
        <v>2067.5329000000002</v>
      </c>
      <c r="K57" s="344"/>
      <c r="L57" s="345">
        <f>'2_DETALLES SEMANA XX-XX-20XX'!L104:M104</f>
        <v>0</v>
      </c>
      <c r="M57" s="346"/>
      <c r="N57" s="344">
        <f>'2_DETALLES SEMANA XX-XX-20XX'!N104:O104</f>
        <v>8874.32</v>
      </c>
      <c r="O57" s="344"/>
      <c r="P57" s="166"/>
      <c r="Q57" s="347"/>
      <c r="R57" s="347"/>
    </row>
    <row r="58" spans="1:18" s="4" customFormat="1" ht="24" customHeight="1">
      <c r="A58" s="342" t="s">
        <v>195</v>
      </c>
      <c r="B58" s="343"/>
      <c r="C58" s="343"/>
      <c r="D58" s="344">
        <f>'2_DETALLES SEMANA XX-XX-20XX'!D105:E105</f>
        <v>152298.7366</v>
      </c>
      <c r="E58" s="344"/>
      <c r="F58" s="222">
        <f>'2_DETALLES SEMANA XX-XX-20XX'!F105</f>
        <v>0.77029999999999998</v>
      </c>
      <c r="G58" s="344">
        <f>'2_DETALLES SEMANA XX-XX-20XX'!G105:I105</f>
        <v>117321.4181</v>
      </c>
      <c r="H58" s="344"/>
      <c r="I58" s="344"/>
      <c r="J58" s="344">
        <f>'2_DETALLES SEMANA XX-XX-20XX'!J105:K105</f>
        <v>34977.318500000001</v>
      </c>
      <c r="K58" s="344"/>
      <c r="L58" s="345">
        <f>'2_DETALLES SEMANA XX-XX-20XX'!L105:M105</f>
        <v>0</v>
      </c>
      <c r="M58" s="346"/>
      <c r="N58" s="344">
        <f>'2_DETALLES SEMANA XX-XX-20XX'!N105:O105</f>
        <v>152298.7366</v>
      </c>
      <c r="O58" s="344"/>
      <c r="P58" s="166"/>
      <c r="Q58" s="347"/>
      <c r="R58" s="347"/>
    </row>
    <row r="59" spans="1:18" s="4" customFormat="1" ht="24" customHeight="1">
      <c r="A59" s="342" t="s">
        <v>194</v>
      </c>
      <c r="B59" s="343"/>
      <c r="C59" s="343"/>
      <c r="D59" s="393">
        <f>'2_DETALLES SEMANA XX-XX-20XX'!D106:E106</f>
        <v>2945.98</v>
      </c>
      <c r="E59" s="394"/>
      <c r="F59" s="222">
        <f>'2_DETALLES SEMANA XX-XX-20XX'!F106</f>
        <v>0.40029999999999999</v>
      </c>
      <c r="G59" s="344">
        <f>'2_DETALLES SEMANA XX-XX-20XX'!G106:I106</f>
        <v>1179.1474000000001</v>
      </c>
      <c r="H59" s="344"/>
      <c r="I59" s="344"/>
      <c r="J59" s="344">
        <f>'2_DETALLES SEMANA XX-XX-20XX'!J106:K106</f>
        <v>1766.8326</v>
      </c>
      <c r="K59" s="344"/>
      <c r="L59" s="345">
        <f>'2_DETALLES SEMANA XX-XX-20XX'!L106:M106</f>
        <v>0</v>
      </c>
      <c r="M59" s="346"/>
      <c r="N59" s="344">
        <f>'2_DETALLES SEMANA XX-XX-20XX'!N106:O106</f>
        <v>2945.98</v>
      </c>
      <c r="O59" s="344"/>
      <c r="P59" s="166"/>
      <c r="Q59" s="167"/>
      <c r="R59" s="167"/>
    </row>
    <row r="60" spans="1:18" s="4" customFormat="1" ht="24" customHeight="1">
      <c r="A60" s="342" t="s">
        <v>196</v>
      </c>
      <c r="B60" s="343"/>
      <c r="C60" s="343"/>
      <c r="D60" s="344">
        <f>'2_DETALLES SEMANA XX-XX-20XX'!D107:E107</f>
        <v>0</v>
      </c>
      <c r="E60" s="344"/>
      <c r="F60" s="222">
        <f>'2_DETALLES SEMANA XX-XX-20XX'!F107</f>
        <v>0.86170000000000002</v>
      </c>
      <c r="G60" s="344">
        <f>'2_DETALLES SEMANA XX-XX-20XX'!G107:I107</f>
        <v>904.89</v>
      </c>
      <c r="H60" s="344"/>
      <c r="I60" s="344"/>
      <c r="J60" s="344">
        <f>'2_DETALLES SEMANA XX-XX-20XX'!J107:K107</f>
        <v>145.22200000000001</v>
      </c>
      <c r="K60" s="344"/>
      <c r="L60" s="345">
        <f>'2_DETALLES SEMANA XX-XX-20XX'!L107:M107</f>
        <v>0</v>
      </c>
      <c r="M60" s="346"/>
      <c r="N60" s="348">
        <f>'2_DETALLES SEMANA XX-XX-20XX'!N107:O107</f>
        <v>1050.1120000000001</v>
      </c>
      <c r="O60" s="348"/>
      <c r="P60" s="166"/>
      <c r="Q60" s="349"/>
      <c r="R60" s="349"/>
    </row>
    <row r="61" spans="1:18" s="4" customFormat="1" ht="24" customHeight="1">
      <c r="A61" s="342" t="s">
        <v>197</v>
      </c>
      <c r="B61" s="343"/>
      <c r="C61" s="343"/>
      <c r="D61" s="344">
        <f>'2_DETALLES SEMANA XX-XX-20XX'!D108:E108</f>
        <v>152298.7366</v>
      </c>
      <c r="E61" s="344"/>
      <c r="F61" s="222">
        <f>'2_DETALLES SEMANA XX-XX-20XX'!F108</f>
        <v>0.77459999999999996</v>
      </c>
      <c r="G61" s="344">
        <f>'2_DETALLES SEMANA XX-XX-20XX'!G108:I108</f>
        <v>119052.3352</v>
      </c>
      <c r="H61" s="344"/>
      <c r="I61" s="344"/>
      <c r="J61" s="344">
        <f>'2_DETALLES SEMANA XX-XX-20XX'!J108:K108</f>
        <v>34645.349300000002</v>
      </c>
      <c r="K61" s="344"/>
      <c r="L61" s="345">
        <f>'2_DETALLES SEMANA XX-XX-20XX'!L108:M108</f>
        <v>0</v>
      </c>
      <c r="M61" s="346"/>
      <c r="N61" s="344">
        <f>'2_DETALLES SEMANA XX-XX-20XX'!N108:O108</f>
        <v>153697.6845</v>
      </c>
      <c r="O61" s="344"/>
      <c r="P61" s="166"/>
      <c r="Q61" s="341"/>
      <c r="R61" s="341"/>
    </row>
    <row r="62" spans="1:18" s="4" customFormat="1" ht="24" customHeight="1">
      <c r="A62" s="342" t="s">
        <v>216</v>
      </c>
      <c r="B62" s="343"/>
      <c r="C62" s="343"/>
      <c r="D62" s="344">
        <f>'2_DETALLES SEMANA XX-XX-20XX'!D109:E109</f>
        <v>10127.86</v>
      </c>
      <c r="E62" s="344"/>
      <c r="F62" s="222">
        <f>'2_DETALLES SEMANA XX-XX-20XX'!F109</f>
        <v>0.62150000000000005</v>
      </c>
      <c r="G62" s="344">
        <f>'2_DETALLES SEMANA XX-XX-20XX'!G109:I109</f>
        <v>6351.7870000000003</v>
      </c>
      <c r="H62" s="344"/>
      <c r="I62" s="344"/>
      <c r="J62" s="344">
        <f>'2_DETALLES SEMANA XX-XX-20XX'!J109:K109</f>
        <v>3869.1089999999999</v>
      </c>
      <c r="K62" s="344"/>
      <c r="L62" s="345">
        <f>'2_DETALLES SEMANA XX-XX-20XX'!L109:M109</f>
        <v>0</v>
      </c>
      <c r="M62" s="346"/>
      <c r="N62" s="344">
        <f>'2_DETALLES SEMANA XX-XX-20XX'!N109:O109</f>
        <v>10220.896000000001</v>
      </c>
      <c r="O62" s="344"/>
      <c r="P62" s="3"/>
      <c r="Q62" s="341"/>
      <c r="R62" s="341"/>
    </row>
    <row r="63" spans="1:18" s="4" customFormat="1" ht="24" customHeight="1">
      <c r="A63" s="342" t="s">
        <v>198</v>
      </c>
      <c r="B63" s="343"/>
      <c r="C63" s="343"/>
      <c r="D63" s="344">
        <f>'2_DETALLES SEMANA XX-XX-20XX'!D110:E110</f>
        <v>162426.6</v>
      </c>
      <c r="E63" s="344"/>
      <c r="F63" s="222">
        <f>'2_DETALLES SEMANA XX-XX-20XX'!F110</f>
        <v>0.76500000000000001</v>
      </c>
      <c r="G63" s="344">
        <f>'2_DETALLES SEMANA XX-XX-20XX'!G110:I110</f>
        <v>125404.1222</v>
      </c>
      <c r="H63" s="344"/>
      <c r="I63" s="344"/>
      <c r="J63" s="344">
        <f>'2_DETALLES SEMANA XX-XX-20XX'!J110:K110</f>
        <v>38514.458299999998</v>
      </c>
      <c r="K63" s="344"/>
      <c r="L63" s="345">
        <f>'2_DETALLES SEMANA XX-XX-20XX'!L110:M110</f>
        <v>0</v>
      </c>
      <c r="M63" s="346"/>
      <c r="N63" s="344">
        <f>'2_DETALLES SEMANA XX-XX-20XX'!N110:O110</f>
        <v>163918.58050000001</v>
      </c>
      <c r="O63" s="344"/>
      <c r="P63" s="18"/>
      <c r="Q63" s="341"/>
      <c r="R63" s="341"/>
    </row>
    <row r="64" spans="1:18" s="4" customFormat="1" ht="18" customHeight="1">
      <c r="A64" s="219"/>
      <c r="B64" s="196"/>
      <c r="C64" s="196"/>
      <c r="D64" s="196"/>
      <c r="E64" s="219"/>
      <c r="F64" s="196"/>
      <c r="G64" s="196"/>
      <c r="H64" s="196"/>
      <c r="I64" s="196"/>
      <c r="J64" s="220"/>
      <c r="K64" s="220"/>
      <c r="L64" s="196"/>
      <c r="M64" s="196"/>
      <c r="N64" s="196"/>
      <c r="O64" s="196"/>
      <c r="P64" s="3"/>
    </row>
    <row r="65" spans="1:16" s="4" customFormat="1" ht="18" customHeight="1">
      <c r="A65" s="219"/>
      <c r="B65" s="196"/>
      <c r="C65" s="196"/>
      <c r="D65" s="196"/>
      <c r="E65" s="219"/>
      <c r="F65" s="196"/>
      <c r="G65" s="196"/>
      <c r="H65" s="196"/>
      <c r="I65" s="196"/>
      <c r="J65" s="220"/>
      <c r="K65" s="220"/>
      <c r="L65" s="196"/>
      <c r="M65" s="196"/>
      <c r="N65" s="196"/>
      <c r="O65" s="196"/>
      <c r="P65" s="3"/>
    </row>
    <row r="66" spans="1:16" s="4" customFormat="1" ht="18" customHeight="1">
      <c r="A66" s="219"/>
      <c r="B66" s="196"/>
      <c r="C66" s="196"/>
      <c r="D66" s="196"/>
      <c r="E66" s="219"/>
      <c r="F66" s="196"/>
      <c r="G66" s="196"/>
      <c r="H66" s="196"/>
      <c r="I66" s="196"/>
      <c r="J66" s="220"/>
      <c r="K66" s="220"/>
      <c r="L66" s="196"/>
      <c r="M66" s="196"/>
      <c r="N66" s="196"/>
      <c r="O66" s="196"/>
      <c r="P66" s="3"/>
    </row>
    <row r="67" spans="1:16" s="4" customFormat="1" ht="18" customHeight="1">
      <c r="A67" s="219"/>
      <c r="B67" s="196"/>
      <c r="C67" s="196"/>
      <c r="D67" s="196"/>
      <c r="E67" s="219"/>
      <c r="F67" s="196"/>
      <c r="G67" s="196"/>
      <c r="H67" s="196"/>
      <c r="I67" s="196"/>
      <c r="J67" s="220"/>
      <c r="K67" s="220"/>
      <c r="L67" s="196"/>
      <c r="M67" s="196"/>
      <c r="N67" s="196"/>
      <c r="O67" s="196"/>
      <c r="P67" s="3"/>
    </row>
    <row r="68" spans="1:16" s="4" customFormat="1" ht="18" customHeight="1">
      <c r="A68" s="219"/>
      <c r="B68" s="196"/>
      <c r="C68" s="196"/>
      <c r="D68" s="196"/>
      <c r="E68" s="219"/>
      <c r="F68" s="196"/>
      <c r="G68" s="196"/>
      <c r="H68" s="196"/>
      <c r="I68" s="196"/>
      <c r="J68" s="220"/>
      <c r="K68" s="220"/>
      <c r="L68" s="196"/>
      <c r="M68" s="196"/>
      <c r="N68" s="196"/>
      <c r="O68" s="196"/>
      <c r="P68" s="3"/>
    </row>
    <row r="69" spans="1:16" s="4" customFormat="1" ht="18" customHeight="1">
      <c r="A69" s="219"/>
      <c r="B69" s="196"/>
      <c r="C69" s="196"/>
      <c r="D69" s="196"/>
      <c r="E69" s="219"/>
      <c r="F69" s="196"/>
      <c r="G69" s="196"/>
      <c r="H69" s="196"/>
      <c r="I69" s="196"/>
      <c r="J69" s="220"/>
      <c r="K69" s="220"/>
      <c r="L69" s="196"/>
      <c r="M69" s="196"/>
      <c r="N69" s="196"/>
      <c r="O69" s="196"/>
      <c r="P69" s="3"/>
    </row>
    <row r="70" spans="1:16" s="4" customFormat="1" ht="18" customHeight="1">
      <c r="A70" s="219"/>
      <c r="B70" s="196"/>
      <c r="C70" s="196"/>
      <c r="D70" s="196"/>
      <c r="E70" s="219"/>
      <c r="F70" s="196"/>
      <c r="G70" s="196"/>
      <c r="H70" s="196"/>
      <c r="I70" s="196"/>
      <c r="J70" s="220"/>
      <c r="K70" s="220"/>
      <c r="L70" s="196"/>
      <c r="M70" s="196"/>
      <c r="N70" s="196"/>
      <c r="O70" s="196"/>
      <c r="P70" s="3"/>
    </row>
    <row r="71" spans="1:16" s="4" customFormat="1" ht="18" customHeight="1">
      <c r="A71" s="219"/>
      <c r="B71" s="196"/>
      <c r="C71" s="196"/>
      <c r="D71" s="196"/>
      <c r="E71" s="219"/>
      <c r="F71" s="196"/>
      <c r="G71" s="196"/>
      <c r="H71" s="196"/>
      <c r="I71" s="196"/>
      <c r="J71" s="220"/>
      <c r="K71" s="220"/>
      <c r="L71" s="196"/>
      <c r="M71" s="196"/>
      <c r="N71" s="196"/>
      <c r="O71" s="196"/>
      <c r="P71" s="3"/>
    </row>
    <row r="72" spans="1:16" s="4" customFormat="1" ht="18" customHeight="1">
      <c r="A72" s="219"/>
      <c r="B72" s="196"/>
      <c r="C72" s="196"/>
      <c r="D72" s="196"/>
      <c r="E72" s="219"/>
      <c r="F72" s="196"/>
      <c r="G72" s="196"/>
      <c r="H72" s="196"/>
      <c r="I72" s="196"/>
      <c r="J72" s="220"/>
      <c r="K72" s="220"/>
      <c r="L72" s="196"/>
      <c r="M72" s="196"/>
      <c r="N72" s="196"/>
      <c r="O72" s="196"/>
      <c r="P72" s="3"/>
    </row>
    <row r="73" spans="1:16" s="4" customFormat="1" ht="18" customHeight="1">
      <c r="A73" s="219"/>
      <c r="B73" s="196"/>
      <c r="C73" s="196"/>
      <c r="D73" s="196"/>
      <c r="E73" s="219"/>
      <c r="F73" s="196"/>
      <c r="G73" s="196"/>
      <c r="H73" s="196"/>
      <c r="I73" s="196"/>
      <c r="J73" s="220"/>
      <c r="K73" s="220"/>
      <c r="L73" s="196"/>
      <c r="M73" s="196"/>
      <c r="N73" s="196"/>
      <c r="O73" s="196"/>
      <c r="P73" s="3"/>
    </row>
    <row r="74" spans="1:16" s="4" customFormat="1" ht="18" customHeight="1">
      <c r="A74" s="219"/>
      <c r="B74" s="196"/>
      <c r="C74" s="196"/>
      <c r="D74" s="196"/>
      <c r="E74" s="219"/>
      <c r="F74" s="196"/>
      <c r="G74" s="196"/>
      <c r="H74" s="196"/>
      <c r="I74" s="196"/>
      <c r="J74" s="220"/>
      <c r="K74" s="220"/>
      <c r="L74" s="196"/>
      <c r="M74" s="196"/>
      <c r="N74" s="196"/>
      <c r="O74" s="196"/>
      <c r="P74" s="3"/>
    </row>
    <row r="75" spans="1:16" s="4" customFormat="1" ht="18" customHeight="1">
      <c r="A75" s="219"/>
      <c r="B75" s="196"/>
      <c r="C75" s="196"/>
      <c r="D75" s="196"/>
      <c r="E75" s="219"/>
      <c r="F75" s="196"/>
      <c r="G75" s="196"/>
      <c r="H75" s="196"/>
      <c r="I75" s="196"/>
      <c r="J75" s="220"/>
      <c r="K75" s="220"/>
      <c r="L75" s="196"/>
      <c r="M75" s="196"/>
      <c r="N75" s="196"/>
      <c r="O75" s="196"/>
      <c r="P75" s="3"/>
    </row>
    <row r="76" spans="1:16" s="4" customFormat="1" ht="18" customHeight="1">
      <c r="A76" s="219"/>
      <c r="B76" s="196"/>
      <c r="C76" s="196"/>
      <c r="D76" s="196"/>
      <c r="E76" s="219"/>
      <c r="F76" s="196"/>
      <c r="G76" s="196"/>
      <c r="H76" s="196"/>
      <c r="I76" s="196"/>
      <c r="J76" s="220"/>
      <c r="K76" s="220"/>
      <c r="L76" s="196"/>
      <c r="M76" s="196"/>
      <c r="N76" s="196"/>
      <c r="O76" s="196"/>
      <c r="P76" s="3"/>
    </row>
    <row r="77" spans="1:16" s="4" customFormat="1" ht="18" customHeight="1">
      <c r="A77" s="219"/>
      <c r="B77" s="196"/>
      <c r="C77" s="196"/>
      <c r="D77" s="196"/>
      <c r="E77" s="219"/>
      <c r="F77" s="196"/>
      <c r="G77" s="196"/>
      <c r="H77" s="196"/>
      <c r="I77" s="196"/>
      <c r="J77" s="220"/>
      <c r="K77" s="220"/>
      <c r="L77" s="196"/>
      <c r="M77" s="196"/>
      <c r="N77" s="196"/>
      <c r="O77" s="196"/>
      <c r="P77" s="3"/>
    </row>
    <row r="78" spans="1:16" s="4" customFormat="1" ht="34.5" customHeight="1">
      <c r="A78" s="185"/>
      <c r="B78" s="185"/>
      <c r="C78" s="185"/>
      <c r="D78" s="223"/>
      <c r="E78" s="224"/>
      <c r="F78" s="187"/>
      <c r="G78" s="187"/>
      <c r="H78" s="187"/>
      <c r="I78" s="187"/>
      <c r="J78" s="187"/>
      <c r="K78" s="187"/>
      <c r="L78" s="196"/>
      <c r="M78" s="196"/>
      <c r="N78" s="196"/>
      <c r="O78" s="196"/>
      <c r="P78" s="3"/>
    </row>
    <row r="79" spans="1:16" s="4" customFormat="1" ht="20.25" customHeight="1">
      <c r="A79" s="401" t="s">
        <v>71</v>
      </c>
      <c r="B79" s="402"/>
      <c r="C79" s="402"/>
      <c r="D79" s="402"/>
      <c r="E79" s="402"/>
      <c r="F79" s="402"/>
      <c r="G79" s="402"/>
      <c r="H79" s="402"/>
      <c r="I79" s="402"/>
      <c r="J79" s="402"/>
      <c r="K79" s="402"/>
      <c r="L79" s="402"/>
      <c r="M79" s="402"/>
      <c r="N79" s="402"/>
      <c r="O79" s="403"/>
      <c r="P79" s="10"/>
    </row>
    <row r="80" spans="1:16" s="4" customFormat="1" ht="25.5" customHeight="1" thickBot="1">
      <c r="A80" s="396" t="str">
        <f>'2_DETALLES SEMANA XX-XX-20XX'!A250:O250</f>
        <v>Estatus de RDI (Semana 20 al 30 de Abril de 2014)</v>
      </c>
      <c r="B80" s="397"/>
      <c r="C80" s="397"/>
      <c r="D80" s="397"/>
      <c r="E80" s="397"/>
      <c r="F80" s="397"/>
      <c r="G80" s="397"/>
      <c r="H80" s="397"/>
      <c r="I80" s="397"/>
      <c r="J80" s="397"/>
      <c r="K80" s="397"/>
      <c r="L80" s="397"/>
      <c r="M80" s="397"/>
      <c r="N80" s="397"/>
      <c r="O80" s="397"/>
      <c r="P80" s="10"/>
    </row>
    <row r="81" spans="1:17" s="4" customFormat="1" ht="48.75" customHeight="1">
      <c r="A81" s="225" t="s">
        <v>149</v>
      </c>
      <c r="B81" s="226" t="s">
        <v>281</v>
      </c>
      <c r="C81" s="226" t="s">
        <v>150</v>
      </c>
      <c r="D81" s="227" t="s">
        <v>206</v>
      </c>
      <c r="E81" s="228" t="s">
        <v>151</v>
      </c>
      <c r="F81" s="229" t="s">
        <v>33</v>
      </c>
      <c r="G81" s="229" t="s">
        <v>207</v>
      </c>
      <c r="H81" s="331" t="s">
        <v>275</v>
      </c>
      <c r="I81" s="331"/>
      <c r="J81" s="229" t="s">
        <v>276</v>
      </c>
      <c r="K81" s="229" t="s">
        <v>277</v>
      </c>
      <c r="L81" s="229" t="s">
        <v>278</v>
      </c>
      <c r="M81" s="229" t="s">
        <v>279</v>
      </c>
      <c r="N81" s="229" t="s">
        <v>34</v>
      </c>
      <c r="O81" s="230" t="s">
        <v>280</v>
      </c>
      <c r="P81" s="10"/>
    </row>
    <row r="82" spans="1:17" s="4" customFormat="1" ht="19.5" customHeight="1" thickBot="1">
      <c r="A82" s="231">
        <f>'2_DETALLES SEMANA XX-XX-20XX'!A252</f>
        <v>5</v>
      </c>
      <c r="B82" s="232">
        <f>'2_DETALLES SEMANA XX-XX-20XX'!B252</f>
        <v>2</v>
      </c>
      <c r="C82" s="232">
        <f>'2_DETALLES SEMANA XX-XX-20XX'!C252</f>
        <v>3</v>
      </c>
      <c r="D82" s="233">
        <f>'2_DETALLES SEMANA XX-XX-20XX'!D252</f>
        <v>2</v>
      </c>
      <c r="E82" s="234">
        <f>'2_DETALLES SEMANA XX-XX-20XX'!E252</f>
        <v>7</v>
      </c>
      <c r="F82" s="235">
        <f>'2_DETALLES SEMANA XX-XX-20XX'!F252</f>
        <v>2</v>
      </c>
      <c r="G82" s="235">
        <f>'2_DETALLES SEMANA XX-XX-20XX'!G252</f>
        <v>1</v>
      </c>
      <c r="H82" s="332">
        <f>'2_DETALLES SEMANA XX-XX-20XX'!H252:I252</f>
        <v>1</v>
      </c>
      <c r="I82" s="333"/>
      <c r="J82" s="235">
        <f>'2_DETALLES SEMANA XX-XX-20XX'!J252</f>
        <v>0</v>
      </c>
      <c r="K82" s="235">
        <f>'2_DETALLES SEMANA XX-XX-20XX'!K252</f>
        <v>1</v>
      </c>
      <c r="L82" s="235">
        <f>'2_DETALLES SEMANA XX-XX-20XX'!L252</f>
        <v>1</v>
      </c>
      <c r="M82" s="235">
        <f>'2_DETALLES SEMANA XX-XX-20XX'!M252</f>
        <v>1</v>
      </c>
      <c r="N82" s="235">
        <f>'2_DETALLES SEMANA XX-XX-20XX'!N252</f>
        <v>0</v>
      </c>
      <c r="O82" s="236">
        <f>'2_DETALLES SEMANA XX-XX-20XX'!O252</f>
        <v>0</v>
      </c>
      <c r="P82" s="10"/>
    </row>
    <row r="83" spans="1:17" s="4" customFormat="1" ht="17.25" customHeight="1">
      <c r="A83" s="237"/>
      <c r="B83" s="237"/>
      <c r="C83" s="238"/>
      <c r="D83" s="238"/>
      <c r="E83" s="239"/>
      <c r="F83" s="239"/>
      <c r="G83" s="239"/>
      <c r="H83" s="239"/>
      <c r="I83" s="239"/>
      <c r="J83" s="239"/>
      <c r="K83" s="239"/>
      <c r="L83" s="237"/>
      <c r="M83" s="237"/>
      <c r="N83" s="237"/>
      <c r="O83" s="237"/>
      <c r="P83" s="10"/>
    </row>
    <row r="84" spans="1:17" s="4" customFormat="1" ht="17.25" customHeight="1" thickBot="1">
      <c r="A84" s="398" t="s">
        <v>322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10"/>
    </row>
    <row r="85" spans="1:17" s="4" customFormat="1" ht="41.25" customHeight="1">
      <c r="A85" s="225" t="s">
        <v>149</v>
      </c>
      <c r="B85" s="226" t="s">
        <v>281</v>
      </c>
      <c r="C85" s="226" t="s">
        <v>150</v>
      </c>
      <c r="D85" s="227" t="s">
        <v>206</v>
      </c>
      <c r="E85" s="228" t="s">
        <v>151</v>
      </c>
      <c r="F85" s="229" t="s">
        <v>33</v>
      </c>
      <c r="G85" s="229" t="s">
        <v>207</v>
      </c>
      <c r="H85" s="331" t="s">
        <v>275</v>
      </c>
      <c r="I85" s="331"/>
      <c r="J85" s="229" t="s">
        <v>276</v>
      </c>
      <c r="K85" s="229" t="s">
        <v>277</v>
      </c>
      <c r="L85" s="229" t="s">
        <v>278</v>
      </c>
      <c r="M85" s="229" t="s">
        <v>279</v>
      </c>
      <c r="N85" s="229" t="s">
        <v>34</v>
      </c>
      <c r="O85" s="230" t="s">
        <v>280</v>
      </c>
      <c r="P85" s="10"/>
    </row>
    <row r="86" spans="1:17" s="4" customFormat="1" ht="17.25" customHeight="1" thickBot="1">
      <c r="A86" s="231">
        <f>'2_DETALLES SEMANA XX-XX-20XX'!A256</f>
        <v>87</v>
      </c>
      <c r="B86" s="232">
        <f>'2_DETALLES SEMANA XX-XX-20XX'!B256</f>
        <v>82</v>
      </c>
      <c r="C86" s="232">
        <f>'2_DETALLES SEMANA XX-XX-20XX'!C256</f>
        <v>7</v>
      </c>
      <c r="D86" s="233">
        <f>'2_DETALLES SEMANA XX-XX-20XX'!D256</f>
        <v>3</v>
      </c>
      <c r="E86" s="234">
        <f>'2_DETALLES SEMANA XX-XX-20XX'!E256</f>
        <v>7</v>
      </c>
      <c r="F86" s="235">
        <f>'2_DETALLES SEMANA XX-XX-20XX'!F256</f>
        <v>1</v>
      </c>
      <c r="G86" s="235">
        <f>'2_DETALLES SEMANA XX-XX-20XX'!G256</f>
        <v>2</v>
      </c>
      <c r="H86" s="332">
        <f>'2_DETALLES SEMANA XX-XX-20XX'!H256:I256</f>
        <v>2</v>
      </c>
      <c r="I86" s="333"/>
      <c r="J86" s="235">
        <f>'2_DETALLES SEMANA XX-XX-20XX'!J256</f>
        <v>0</v>
      </c>
      <c r="K86" s="235">
        <f>'2_DETALLES SEMANA XX-XX-20XX'!K256</f>
        <v>0</v>
      </c>
      <c r="L86" s="235">
        <f>'2_DETALLES SEMANA XX-XX-20XX'!L256</f>
        <v>1</v>
      </c>
      <c r="M86" s="235">
        <f>'2_DETALLES SEMANA XX-XX-20XX'!M256</f>
        <v>0</v>
      </c>
      <c r="N86" s="235">
        <f>'2_DETALLES SEMANA XX-XX-20XX'!N256</f>
        <v>1</v>
      </c>
      <c r="O86" s="236">
        <f>'2_DETALLES SEMANA XX-XX-20XX'!O256</f>
        <v>0</v>
      </c>
      <c r="P86" s="10"/>
    </row>
    <row r="87" spans="1:17" s="4" customFormat="1" ht="17.25" customHeight="1">
      <c r="A87" s="237"/>
      <c r="B87" s="237"/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237"/>
      <c r="O87" s="237"/>
      <c r="P87" s="10"/>
    </row>
    <row r="88" spans="1:17" s="4" customFormat="1" ht="22.5" customHeight="1">
      <c r="A88" s="330" t="s">
        <v>95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10"/>
      <c r="Q88" s="16" t="s">
        <v>361</v>
      </c>
    </row>
    <row r="89" spans="1:17" s="5" customFormat="1" ht="27.75" customHeight="1">
      <c r="A89" s="237"/>
      <c r="B89" s="237"/>
      <c r="C89" s="237"/>
      <c r="D89" s="237"/>
      <c r="E89" s="237"/>
      <c r="F89" s="237"/>
      <c r="G89" s="237"/>
      <c r="H89" s="237"/>
      <c r="I89" s="237"/>
      <c r="J89" s="237"/>
      <c r="K89" s="237"/>
      <c r="L89" s="237"/>
      <c r="M89" s="237"/>
      <c r="N89" s="237"/>
      <c r="O89" s="237"/>
      <c r="P89" s="6"/>
      <c r="Q89" s="4"/>
    </row>
    <row r="90" spans="1:17" s="5" customFormat="1" ht="14.25" customHeight="1">
      <c r="A90" s="389" t="s">
        <v>226</v>
      </c>
      <c r="B90" s="389"/>
      <c r="C90" s="389"/>
      <c r="D90" s="389"/>
      <c r="E90" s="389"/>
      <c r="F90" s="237"/>
      <c r="G90" s="240"/>
      <c r="H90" s="240"/>
      <c r="I90" s="389" t="s">
        <v>227</v>
      </c>
      <c r="J90" s="389"/>
      <c r="K90" s="389"/>
      <c r="L90" s="389"/>
      <c r="M90" s="389"/>
      <c r="N90" s="389"/>
      <c r="O90" s="241"/>
    </row>
    <row r="91" spans="1:17" s="5" customFormat="1" ht="12.75" customHeight="1">
      <c r="A91" s="390" t="s">
        <v>224</v>
      </c>
      <c r="B91" s="391"/>
      <c r="C91" s="391"/>
      <c r="D91" s="392">
        <f>'2_DETALLES SEMANA XX-XX-20XX'!D211:E211</f>
        <v>0</v>
      </c>
      <c r="E91" s="392"/>
      <c r="F91" s="180"/>
      <c r="G91" s="240"/>
      <c r="H91" s="240"/>
      <c r="I91" s="392" t="s">
        <v>224</v>
      </c>
      <c r="J91" s="392"/>
      <c r="K91" s="392"/>
      <c r="L91" s="392"/>
      <c r="M91" s="392">
        <f>'2_DETALLES SEMANA XX-XX-20XX'!M211:N211</f>
        <v>0</v>
      </c>
      <c r="N91" s="392"/>
      <c r="O91" s="240"/>
    </row>
    <row r="92" spans="1:17" s="5" customFormat="1" ht="14.25" customHeight="1">
      <c r="A92" s="392" t="s">
        <v>225</v>
      </c>
      <c r="B92" s="392"/>
      <c r="C92" s="392"/>
      <c r="D92" s="392">
        <f>'2_DETALLES SEMANA XX-XX-20XX'!D212:E212</f>
        <v>0</v>
      </c>
      <c r="E92" s="392"/>
      <c r="F92" s="240"/>
      <c r="G92" s="240"/>
      <c r="H92" s="240"/>
      <c r="I92" s="392" t="s">
        <v>225</v>
      </c>
      <c r="J92" s="392"/>
      <c r="K92" s="392"/>
      <c r="L92" s="392"/>
      <c r="M92" s="392">
        <f>'2_DETALLES SEMANA XX-XX-20XX'!M212:N212</f>
        <v>0</v>
      </c>
      <c r="N92" s="392"/>
      <c r="O92" s="240"/>
    </row>
    <row r="93" spans="1:17" s="5" customFormat="1" ht="14.25" customHeight="1">
      <c r="A93" s="240"/>
      <c r="B93" s="240"/>
      <c r="C93" s="240"/>
      <c r="D93" s="240"/>
      <c r="E93" s="240"/>
      <c r="F93" s="237"/>
      <c r="G93" s="237"/>
      <c r="H93" s="237"/>
      <c r="I93" s="237"/>
      <c r="J93" s="237"/>
      <c r="K93" s="237"/>
      <c r="L93" s="237"/>
      <c r="M93" s="237"/>
      <c r="N93" s="237"/>
      <c r="O93" s="237"/>
      <c r="P93" s="6"/>
      <c r="Q93" s="4"/>
    </row>
    <row r="94" spans="1:17" ht="19.5" customHeight="1">
      <c r="A94" s="237"/>
      <c r="B94" s="237"/>
      <c r="C94" s="237"/>
      <c r="D94" s="237"/>
      <c r="E94" s="237"/>
      <c r="F94" s="237"/>
      <c r="G94" s="237"/>
      <c r="H94" s="237"/>
      <c r="I94" s="237"/>
      <c r="J94" s="237"/>
      <c r="K94" s="237"/>
      <c r="L94" s="237"/>
      <c r="M94" s="237"/>
      <c r="N94" s="237"/>
      <c r="O94" s="237"/>
    </row>
    <row r="95" spans="1:17" ht="26.25" customHeight="1">
      <c r="A95" s="330" t="s">
        <v>360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</row>
    <row r="96" spans="1:17" ht="14.2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</row>
    <row r="97" spans="1:17" ht="28.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</row>
    <row r="98" spans="1:17" ht="14.2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</row>
    <row r="99" spans="1:17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</row>
    <row r="100" spans="1:17" ht="14.2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</row>
    <row r="101" spans="1:17" ht="36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</row>
    <row r="102" spans="1:17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</row>
    <row r="103" spans="1:17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</row>
    <row r="104" spans="1:17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</row>
    <row r="105" spans="1:17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</row>
    <row r="106" spans="1:17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</row>
    <row r="107" spans="1:17" s="5" customFormat="1" ht="5.2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6"/>
      <c r="Q107" s="4"/>
    </row>
    <row r="108" spans="1:17" s="4" customFormat="1" ht="14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2"/>
    </row>
    <row r="109" spans="1:17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</row>
    <row r="110" spans="1:17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</row>
    <row r="111" spans="1:17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</row>
    <row r="112" spans="1:17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</row>
    <row r="113" spans="1:1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</row>
    <row r="114" spans="1:1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</row>
    <row r="115" spans="1: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</row>
    <row r="116" spans="1:1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</row>
    <row r="117" spans="1:1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</row>
    <row r="118" spans="1:1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</row>
    <row r="119" spans="1:1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</row>
    <row r="120" spans="1:1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</row>
    <row r="121" spans="1:1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</row>
    <row r="122" spans="1:1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317"/>
      <c r="N122" s="317"/>
      <c r="O122" s="21"/>
    </row>
    <row r="123" spans="1:1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</row>
    <row r="124" spans="1:1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</row>
    <row r="125" spans="1:1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</row>
    <row r="126" spans="1:1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</row>
    <row r="127" spans="1:1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</row>
    <row r="128" spans="1:1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</row>
    <row r="129" spans="1:16" s="4" customFormat="1" ht="30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10"/>
    </row>
    <row r="130" spans="1:16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</row>
    <row r="131" spans="1:16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</row>
    <row r="132" spans="1:16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</row>
    <row r="133" spans="1:16" s="4" customFormat="1" ht="6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10"/>
    </row>
    <row r="134" spans="1:16" s="4" customFormat="1" ht="30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10"/>
    </row>
    <row r="135" spans="1:16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</row>
    <row r="136" spans="1:16" s="4" customFormat="1" ht="6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10"/>
    </row>
    <row r="137" spans="1:16" ht="14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</row>
    <row r="138" spans="1:16" ht="24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</row>
    <row r="139" spans="1:16" ht="1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</row>
    <row r="140" spans="1:16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</row>
    <row r="141" spans="1:16" ht="14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</row>
    <row r="142" spans="1:16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</row>
    <row r="143" spans="1:16" ht="14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</row>
    <row r="144" spans="1:16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</row>
    <row r="145" spans="1:17" ht="14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3"/>
      <c r="Q145" s="19"/>
    </row>
    <row r="146" spans="1:17" ht="90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3"/>
      <c r="Q146" s="19"/>
    </row>
    <row r="147" spans="1:1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3"/>
      <c r="Q147" s="19"/>
    </row>
    <row r="148" spans="1:17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3"/>
      <c r="Q148" s="19"/>
    </row>
    <row r="149" spans="1:17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3"/>
      <c r="Q149" s="19"/>
    </row>
    <row r="150" spans="1:17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3"/>
      <c r="Q150" s="19"/>
    </row>
    <row r="151" spans="1:17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3"/>
      <c r="Q151" s="19"/>
    </row>
    <row r="152" spans="1:17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3"/>
      <c r="Q152" s="19"/>
    </row>
    <row r="153" spans="1:17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</row>
    <row r="154" spans="1:17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</row>
    <row r="155" spans="1:17" s="4" customFormat="1" ht="14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2"/>
    </row>
    <row r="156" spans="1:17" s="5" customFormat="1" ht="5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6"/>
      <c r="Q156" s="4"/>
    </row>
    <row r="157" spans="1:1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</row>
    <row r="158" spans="1:17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</row>
    <row r="159" spans="1:17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</row>
    <row r="160" spans="1:17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</row>
    <row r="161" spans="1:1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</row>
    <row r="162" spans="1:1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</row>
    <row r="163" spans="1:1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</row>
    <row r="164" spans="1:1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</row>
    <row r="165" spans="1:1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</row>
    <row r="166" spans="1:1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</row>
    <row r="167" spans="1:1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1:1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1:1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1:1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1:15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1:15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1:1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1:1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spans="1:1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1:1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1:1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1:15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1:1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1:15" ht="14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1:1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1:1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spans="1:1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spans="1:15" ht="14.2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spans="1:1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spans="1:1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spans="1:15" ht="14.2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spans="1:1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spans="1:15" ht="1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spans="1:15" ht="14.2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spans="1:1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spans="1:1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spans="1:16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spans="1:16" s="4" customFormat="1" ht="30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10"/>
    </row>
    <row r="195" spans="1:16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spans="1:1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spans="1:16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spans="1:16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spans="1:16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spans="1:16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spans="1:16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spans="1:16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spans="1:16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 spans="1:16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 spans="1:16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spans="1:16" ht="23.2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spans="1:16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spans="1:16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spans="1:1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spans="1:1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spans="1:1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 spans="1:1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spans="1:15" ht="23.2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spans="1:1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spans="1: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spans="1:15" ht="23.2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spans="1:1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 spans="1:1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 spans="1:1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 spans="1:1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 spans="1:1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 spans="1:1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</row>
    <row r="223" spans="1:1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 spans="1:1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</row>
    <row r="225" spans="1:1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spans="1:1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 spans="1:1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 spans="1:1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 spans="1:1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 spans="1:15" ht="23.2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 spans="1:1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 spans="1:1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</row>
    <row r="233" spans="1:1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</row>
    <row r="234" spans="1:1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 spans="1:1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 spans="1:1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 spans="1:1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 spans="1:1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</row>
    <row r="239" spans="1:1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</row>
    <row r="240" spans="1:1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</row>
    <row r="241" spans="1:1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 spans="1:1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</row>
    <row r="243" spans="1:1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</row>
    <row r="244" spans="1:1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</row>
    <row r="245" spans="1:1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 spans="1:1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</row>
    <row r="247" spans="1:1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 spans="1:1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 spans="1:1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 spans="1:1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 spans="1:1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 spans="1:1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spans="1:1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</row>
    <row r="254" spans="1:1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</row>
    <row r="255" spans="1:1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</row>
    <row r="256" spans="1:1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</row>
    <row r="257" spans="1:1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</row>
    <row r="258" spans="1:1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</row>
    <row r="259" spans="1:1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</row>
    <row r="260" spans="1:1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</row>
    <row r="261" spans="1:1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</row>
    <row r="262" spans="1:1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</row>
    <row r="263" spans="1:1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</row>
    <row r="264" spans="1:1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</row>
    <row r="265" spans="1:1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</row>
    <row r="266" spans="1:1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</row>
    <row r="267" spans="1:1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</row>
    <row r="268" spans="1:1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</row>
    <row r="269" spans="1:1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</row>
    <row r="270" spans="1:1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</row>
    <row r="271" spans="1:1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</row>
    <row r="272" spans="1:1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</row>
    <row r="273" spans="1:1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</row>
    <row r="274" spans="1:1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</row>
    <row r="275" spans="1:1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</row>
    <row r="276" spans="1:1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</row>
    <row r="277" spans="1:1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</row>
    <row r="278" spans="1:1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</row>
    <row r="279" spans="1:1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</row>
    <row r="280" spans="1:1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</row>
    <row r="281" spans="1:1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</row>
    <row r="282" spans="1:1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</row>
    <row r="283" spans="1:1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</row>
    <row r="284" spans="1:1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</row>
    <row r="285" spans="1:1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</row>
    <row r="286" spans="1:1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</row>
    <row r="287" spans="1:1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</row>
    <row r="288" spans="1:1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</row>
    <row r="289" spans="1:1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</row>
    <row r="290" spans="1:1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</row>
    <row r="291" spans="1:1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</row>
    <row r="292" spans="1:1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</row>
    <row r="293" spans="1:1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</row>
    <row r="294" spans="1:1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</row>
    <row r="295" spans="1:1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</row>
    <row r="296" spans="1:1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</row>
    <row r="297" spans="1:1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</row>
    <row r="298" spans="1:1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</row>
    <row r="299" spans="1:1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</row>
    <row r="300" spans="1:1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</row>
    <row r="301" spans="1:1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</row>
    <row r="302" spans="1:1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</row>
    <row r="303" spans="1:1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</row>
    <row r="304" spans="1:1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</row>
    <row r="305" spans="1:1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</row>
    <row r="306" spans="1:1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</row>
    <row r="307" spans="1:1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</row>
    <row r="308" spans="1:1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</row>
    <row r="309" spans="1:1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</row>
    <row r="310" spans="1:1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</row>
    <row r="311" spans="1:1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</row>
    <row r="312" spans="1:1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</row>
    <row r="313" spans="1:1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</row>
    <row r="314" spans="1:1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</row>
    <row r="315" spans="1: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</row>
    <row r="316" spans="1:1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</row>
    <row r="317" spans="1:1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</row>
    <row r="318" spans="1:1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</row>
    <row r="319" spans="1:1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</row>
    <row r="320" spans="1:1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</row>
    <row r="321" spans="1:1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</row>
    <row r="322" spans="1:1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</row>
    <row r="323" spans="1:1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</row>
    <row r="324" spans="1:1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</row>
    <row r="325" spans="1:1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</row>
    <row r="326" spans="1:1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</row>
    <row r="327" spans="1:1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</row>
    <row r="328" spans="1:1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</row>
    <row r="329" spans="1:1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</row>
    <row r="330" spans="1:1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</row>
    <row r="331" spans="1:1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</row>
    <row r="332" spans="1:1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</row>
    <row r="333" spans="1:1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</row>
    <row r="334" spans="1:1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</row>
    <row r="335" spans="1:1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</row>
    <row r="336" spans="1:1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</row>
    <row r="337" spans="1:1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</row>
    <row r="338" spans="1:1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</row>
    <row r="339" spans="1:1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</row>
    <row r="340" spans="1:1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</row>
    <row r="341" spans="1:1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</row>
    <row r="342" spans="1:1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</row>
    <row r="343" spans="1:1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</row>
    <row r="344" spans="1:1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</row>
    <row r="345" spans="1:1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</row>
    <row r="346" spans="1:1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</row>
    <row r="347" spans="1:1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</row>
    <row r="348" spans="1:1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</row>
    <row r="349" spans="1:1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</row>
    <row r="350" spans="1:1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</row>
    <row r="351" spans="1:1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</row>
    <row r="352" spans="1:1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</row>
    <row r="353" spans="1:1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</row>
    <row r="354" spans="1:1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</row>
    <row r="355" spans="1:1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</row>
    <row r="356" spans="1:1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</row>
    <row r="357" spans="1:1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</row>
    <row r="358" spans="1:1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</row>
    <row r="359" spans="1:1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</row>
    <row r="360" spans="1:1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</row>
  </sheetData>
  <sheetProtection password="E824" sheet="1" scenarios="1"/>
  <protectedRanges>
    <protectedRange algorithmName="SHA-512" hashValue="4WwjbmbLgkW7lCvJGgrJP11nGc5UezmjVRjXAjfTH7SVCPsr08HC4p0eDAkNceeTAHQGOVXxb5Ynl1DZj7hZ2g==" saltValue="R7xPGk7rkdMRZZ8P2xF0xw==" spinCount="100000" sqref="A1:O7 A16:O24 A8:J15 N8:O15 A28:O95 A25:B27 E25:O27" name="Rango1"/>
  </protectedRanges>
  <mergeCells count="184">
    <mergeCell ref="F13:G13"/>
    <mergeCell ref="F10:G10"/>
    <mergeCell ref="F15:G15"/>
    <mergeCell ref="H8:I8"/>
    <mergeCell ref="H9:I9"/>
    <mergeCell ref="H10:I10"/>
    <mergeCell ref="K11:L11"/>
    <mergeCell ref="K15:L15"/>
    <mergeCell ref="K8:L8"/>
    <mergeCell ref="K13:L13"/>
    <mergeCell ref="A23:B23"/>
    <mergeCell ref="C14:D14"/>
    <mergeCell ref="C25:D25"/>
    <mergeCell ref="C26:D26"/>
    <mergeCell ref="A13:B13"/>
    <mergeCell ref="A14:B14"/>
    <mergeCell ref="F8:G8"/>
    <mergeCell ref="F11:G11"/>
    <mergeCell ref="F14:G14"/>
    <mergeCell ref="A21:D21"/>
    <mergeCell ref="A18:O18"/>
    <mergeCell ref="O12:O13"/>
    <mergeCell ref="O14:O15"/>
    <mergeCell ref="O8:O11"/>
    <mergeCell ref="C8:D8"/>
    <mergeCell ref="C9:D9"/>
    <mergeCell ref="C10:D10"/>
    <mergeCell ref="C11:D11"/>
    <mergeCell ref="C12:D12"/>
    <mergeCell ref="C13:D13"/>
    <mergeCell ref="K9:L9"/>
    <mergeCell ref="K10:L10"/>
    <mergeCell ref="K14:L14"/>
    <mergeCell ref="F9:G9"/>
    <mergeCell ref="H81:I81"/>
    <mergeCell ref="H82:I82"/>
    <mergeCell ref="A52:O52"/>
    <mergeCell ref="A27:B27"/>
    <mergeCell ref="A24:B24"/>
    <mergeCell ref="F33:G33"/>
    <mergeCell ref="F34:G34"/>
    <mergeCell ref="F35:G35"/>
    <mergeCell ref="H48:O48"/>
    <mergeCell ref="H49:O49"/>
    <mergeCell ref="H50:O50"/>
    <mergeCell ref="B42:G42"/>
    <mergeCell ref="H42:O42"/>
    <mergeCell ref="B43:G43"/>
    <mergeCell ref="B44:G44"/>
    <mergeCell ref="B45:G45"/>
    <mergeCell ref="F31:G31"/>
    <mergeCell ref="H43:O43"/>
    <mergeCell ref="H44:O44"/>
    <mergeCell ref="H45:O45"/>
    <mergeCell ref="C27:D27"/>
    <mergeCell ref="B31:C31"/>
    <mergeCell ref="B32:C32"/>
    <mergeCell ref="F32:G32"/>
    <mergeCell ref="A90:E90"/>
    <mergeCell ref="A91:C91"/>
    <mergeCell ref="D91:E91"/>
    <mergeCell ref="A92:C92"/>
    <mergeCell ref="D92:E92"/>
    <mergeCell ref="A59:C59"/>
    <mergeCell ref="D59:E59"/>
    <mergeCell ref="G59:I59"/>
    <mergeCell ref="B46:G46"/>
    <mergeCell ref="B48:G48"/>
    <mergeCell ref="H47:O47"/>
    <mergeCell ref="L63:M63"/>
    <mergeCell ref="N63:O63"/>
    <mergeCell ref="I90:N90"/>
    <mergeCell ref="I91:L91"/>
    <mergeCell ref="M91:N91"/>
    <mergeCell ref="I92:L92"/>
    <mergeCell ref="M92:N92"/>
    <mergeCell ref="L59:M59"/>
    <mergeCell ref="N59:O59"/>
    <mergeCell ref="A80:O80"/>
    <mergeCell ref="A84:O84"/>
    <mergeCell ref="A53:O53"/>
    <mergeCell ref="A79:O79"/>
    <mergeCell ref="M1:N1"/>
    <mergeCell ref="K2:L2"/>
    <mergeCell ref="M2:N2"/>
    <mergeCell ref="A3:B4"/>
    <mergeCell ref="K3:L4"/>
    <mergeCell ref="M3:N4"/>
    <mergeCell ref="C1:J4"/>
    <mergeCell ref="K1:L1"/>
    <mergeCell ref="K12:L12"/>
    <mergeCell ref="C7:E7"/>
    <mergeCell ref="G7:J7"/>
    <mergeCell ref="A1:B2"/>
    <mergeCell ref="A8:B8"/>
    <mergeCell ref="A10:B10"/>
    <mergeCell ref="A12:B12"/>
    <mergeCell ref="F12:G12"/>
    <mergeCell ref="Q54:R54"/>
    <mergeCell ref="A55:C55"/>
    <mergeCell ref="D55:E55"/>
    <mergeCell ref="G55:I55"/>
    <mergeCell ref="J55:K55"/>
    <mergeCell ref="L55:M55"/>
    <mergeCell ref="N55:O55"/>
    <mergeCell ref="Q55:R55"/>
    <mergeCell ref="A56:C56"/>
    <mergeCell ref="D56:E56"/>
    <mergeCell ref="G56:I56"/>
    <mergeCell ref="J56:K56"/>
    <mergeCell ref="L56:M56"/>
    <mergeCell ref="N56:O56"/>
    <mergeCell ref="Q56:R56"/>
    <mergeCell ref="A54:C54"/>
    <mergeCell ref="D54:E54"/>
    <mergeCell ref="G54:I54"/>
    <mergeCell ref="J54:K54"/>
    <mergeCell ref="L54:M54"/>
    <mergeCell ref="N54:O54"/>
    <mergeCell ref="Q57:R57"/>
    <mergeCell ref="A58:C58"/>
    <mergeCell ref="D58:E58"/>
    <mergeCell ref="G58:I58"/>
    <mergeCell ref="J58:K58"/>
    <mergeCell ref="L58:M58"/>
    <mergeCell ref="N58:O58"/>
    <mergeCell ref="Q58:R58"/>
    <mergeCell ref="A60:C60"/>
    <mergeCell ref="D60:E60"/>
    <mergeCell ref="G60:I60"/>
    <mergeCell ref="J60:K60"/>
    <mergeCell ref="L60:M60"/>
    <mergeCell ref="N60:O60"/>
    <mergeCell ref="Q60:R60"/>
    <mergeCell ref="A57:C57"/>
    <mergeCell ref="D57:E57"/>
    <mergeCell ref="G57:I57"/>
    <mergeCell ref="J57:K57"/>
    <mergeCell ref="L57:M57"/>
    <mergeCell ref="N57:O57"/>
    <mergeCell ref="J59:K59"/>
    <mergeCell ref="Q63:R63"/>
    <mergeCell ref="A61:C61"/>
    <mergeCell ref="D61:E61"/>
    <mergeCell ref="G61:I61"/>
    <mergeCell ref="J61:K61"/>
    <mergeCell ref="L61:M61"/>
    <mergeCell ref="N61:O61"/>
    <mergeCell ref="Q61:R61"/>
    <mergeCell ref="A62:C62"/>
    <mergeCell ref="D62:E62"/>
    <mergeCell ref="G62:I62"/>
    <mergeCell ref="J62:K62"/>
    <mergeCell ref="L62:M62"/>
    <mergeCell ref="N62:O62"/>
    <mergeCell ref="Q62:R62"/>
    <mergeCell ref="A63:C63"/>
    <mergeCell ref="D63:E63"/>
    <mergeCell ref="G63:I63"/>
    <mergeCell ref="J63:K63"/>
    <mergeCell ref="M122:N122"/>
    <mergeCell ref="A9:B9"/>
    <mergeCell ref="A11:B11"/>
    <mergeCell ref="H11:I11"/>
    <mergeCell ref="H12:I12"/>
    <mergeCell ref="H13:I13"/>
    <mergeCell ref="H14:I14"/>
    <mergeCell ref="A15:B15"/>
    <mergeCell ref="C15:D15"/>
    <mergeCell ref="H15:I15"/>
    <mergeCell ref="H46:O46"/>
    <mergeCell ref="F36:G36"/>
    <mergeCell ref="F37:G37"/>
    <mergeCell ref="F38:G38"/>
    <mergeCell ref="F41:G41"/>
    <mergeCell ref="A95:O95"/>
    <mergeCell ref="A88:O88"/>
    <mergeCell ref="H85:I85"/>
    <mergeCell ref="H86:I86"/>
    <mergeCell ref="F30:G30"/>
    <mergeCell ref="H51:L51"/>
    <mergeCell ref="B47:G47"/>
    <mergeCell ref="B49:G49"/>
    <mergeCell ref="B50:G50"/>
  </mergeCells>
  <conditionalFormatting sqref="C27">
    <cfRule type="cellIs" dxfId="7" priority="1" operator="lessThan">
      <formula>0</formula>
    </cfRule>
    <cfRule type="cellIs" dxfId="6" priority="2" operator="greaterThan">
      <formula>0</formula>
    </cfRule>
    <cfRule type="cellIs" dxfId="5" priority="3" operator="lessThan">
      <formula>0</formula>
    </cfRule>
    <cfRule type="cellIs" dxfId="4" priority="4" operator="greaterThan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43307086614173229" right="0" top="0.19685039370078741" bottom="0.15748031496062992" header="0.31496062992125984" footer="0.31496062992125984"/>
  <pageSetup scale="53" fitToHeight="2" orientation="portrait" r:id="rId1"/>
  <rowBreaks count="1" manualBreakCount="1">
    <brk id="51" max="14" man="1"/>
  </rowBreaks>
  <ignoredErrors>
    <ignoredError sqref="C9:D14 H8:I14 O14 B43:O45 A82:O82 A86:G86 M92:N92 D8 I86:O86 H46:O50 O8" unlockedFormula="1"/>
    <ignoredError sqref="H86 D58:O58 D59:O59 D55:O57 D60:O63 B46:G50" formulaRange="1" unlocked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326"/>
  <sheetViews>
    <sheetView view="pageBreakPreview" topLeftCell="A73" zoomScale="80" zoomScaleNormal="100" zoomScaleSheetLayoutView="80" workbookViewId="0">
      <selection activeCell="R10" sqref="R10"/>
    </sheetView>
  </sheetViews>
  <sheetFormatPr baseColWidth="10" defaultRowHeight="14.25"/>
  <cols>
    <col min="1" max="1" width="12.85546875" style="16" customWidth="1"/>
    <col min="2" max="2" width="14.28515625" style="16" customWidth="1"/>
    <col min="3" max="3" width="18.7109375" style="16" customWidth="1"/>
    <col min="4" max="5" width="13.5703125" style="16" bestFit="1" customWidth="1"/>
    <col min="6" max="6" width="14.42578125" style="16" customWidth="1"/>
    <col min="7" max="7" width="12.140625" style="16" customWidth="1"/>
    <col min="8" max="8" width="2.140625" style="16" customWidth="1"/>
    <col min="9" max="11" width="12.7109375" style="16" customWidth="1"/>
    <col min="12" max="12" width="13.28515625" style="16" bestFit="1" customWidth="1"/>
    <col min="13" max="13" width="11.140625" style="16" customWidth="1"/>
    <col min="14" max="14" width="12.5703125" style="16" customWidth="1"/>
    <col min="15" max="15" width="15.140625" style="16" customWidth="1"/>
    <col min="16" max="16384" width="11.42578125" style="16"/>
  </cols>
  <sheetData>
    <row r="1" spans="1:16" s="4" customFormat="1">
      <c r="E1" s="3"/>
      <c r="J1" s="3"/>
      <c r="K1" s="3"/>
    </row>
    <row r="2" spans="1:16" s="5" customFormat="1" ht="27" customHeight="1">
      <c r="A2" s="644"/>
      <c r="B2" s="645"/>
      <c r="C2" s="648" t="s">
        <v>283</v>
      </c>
      <c r="D2" s="649"/>
      <c r="E2" s="649"/>
      <c r="F2" s="649"/>
      <c r="G2" s="649"/>
      <c r="H2" s="649"/>
      <c r="I2" s="649"/>
      <c r="J2" s="650"/>
      <c r="K2" s="657" t="s">
        <v>0</v>
      </c>
      <c r="L2" s="657"/>
      <c r="M2" s="658" t="s">
        <v>284</v>
      </c>
      <c r="N2" s="659"/>
      <c r="O2" s="83"/>
      <c r="P2" s="4"/>
    </row>
    <row r="3" spans="1:16" s="5" customFormat="1" ht="27.75" customHeight="1">
      <c r="A3" s="646"/>
      <c r="B3" s="647"/>
      <c r="C3" s="651"/>
      <c r="D3" s="652"/>
      <c r="E3" s="652"/>
      <c r="F3" s="652"/>
      <c r="G3" s="652"/>
      <c r="H3" s="652"/>
      <c r="I3" s="652"/>
      <c r="J3" s="653"/>
      <c r="K3" s="657" t="s">
        <v>285</v>
      </c>
      <c r="L3" s="657"/>
      <c r="M3" s="660" t="s">
        <v>427</v>
      </c>
      <c r="N3" s="659"/>
      <c r="O3" s="83"/>
    </row>
    <row r="4" spans="1:16" s="5" customFormat="1" ht="12.75" customHeight="1">
      <c r="A4" s="661" t="s">
        <v>286</v>
      </c>
      <c r="B4" s="662"/>
      <c r="C4" s="651"/>
      <c r="D4" s="652"/>
      <c r="E4" s="652"/>
      <c r="F4" s="652"/>
      <c r="G4" s="652"/>
      <c r="H4" s="652"/>
      <c r="I4" s="652"/>
      <c r="J4" s="653"/>
      <c r="K4" s="665" t="s">
        <v>1</v>
      </c>
      <c r="L4" s="665"/>
      <c r="M4" s="666">
        <v>42114</v>
      </c>
      <c r="N4" s="667"/>
      <c r="O4" s="83"/>
    </row>
    <row r="5" spans="1:16" s="5" customFormat="1" ht="16.5" customHeight="1">
      <c r="A5" s="663"/>
      <c r="B5" s="664"/>
      <c r="C5" s="654"/>
      <c r="D5" s="655"/>
      <c r="E5" s="655"/>
      <c r="F5" s="655"/>
      <c r="G5" s="655"/>
      <c r="H5" s="655"/>
      <c r="I5" s="655"/>
      <c r="J5" s="656"/>
      <c r="K5" s="665"/>
      <c r="L5" s="665"/>
      <c r="M5" s="668"/>
      <c r="N5" s="669"/>
      <c r="O5" s="83"/>
    </row>
    <row r="6" spans="1:16" s="5" customFormat="1" ht="5.25" customHeight="1">
      <c r="D6" s="6"/>
      <c r="E6" s="6"/>
      <c r="F6" s="6"/>
      <c r="I6" s="6"/>
      <c r="K6" s="6"/>
      <c r="N6" s="4"/>
      <c r="O6" s="4"/>
    </row>
    <row r="7" spans="1:16" s="5" customFormat="1" ht="21" customHeight="1" thickBot="1">
      <c r="A7" s="81" t="s">
        <v>77</v>
      </c>
      <c r="B7" s="81"/>
      <c r="C7" s="499"/>
      <c r="D7" s="499"/>
      <c r="E7" s="499"/>
      <c r="F7" s="81" t="s">
        <v>78</v>
      </c>
      <c r="G7" s="499"/>
      <c r="H7" s="499"/>
      <c r="I7" s="499"/>
      <c r="J7" s="499"/>
      <c r="K7" s="81" t="s">
        <v>99</v>
      </c>
      <c r="L7" s="7"/>
      <c r="M7" s="7"/>
      <c r="N7" s="8"/>
      <c r="O7" s="20" t="s">
        <v>74</v>
      </c>
    </row>
    <row r="8" spans="1:16" s="5" customFormat="1" ht="21" customHeight="1">
      <c r="A8" s="444" t="s">
        <v>178</v>
      </c>
      <c r="B8" s="445"/>
      <c r="C8" s="500">
        <v>4500</v>
      </c>
      <c r="D8" s="501"/>
      <c r="E8" s="118"/>
      <c r="F8" s="444" t="s">
        <v>171</v>
      </c>
      <c r="G8" s="445"/>
      <c r="H8" s="503" t="s">
        <v>346</v>
      </c>
      <c r="I8" s="504"/>
      <c r="J8" s="7"/>
      <c r="K8" s="444" t="s">
        <v>179</v>
      </c>
      <c r="L8" s="445"/>
      <c r="M8" s="315">
        <v>41804</v>
      </c>
      <c r="N8" s="8"/>
      <c r="O8" s="486">
        <v>7</v>
      </c>
    </row>
    <row r="9" spans="1:16" s="5" customFormat="1" ht="21" customHeight="1">
      <c r="A9" s="446" t="s">
        <v>2</v>
      </c>
      <c r="B9" s="447"/>
      <c r="C9" s="489" t="s">
        <v>350</v>
      </c>
      <c r="D9" s="490"/>
      <c r="E9" s="118"/>
      <c r="F9" s="446" t="s">
        <v>310</v>
      </c>
      <c r="G9" s="447"/>
      <c r="H9" s="497" t="s">
        <v>311</v>
      </c>
      <c r="I9" s="498"/>
      <c r="J9" s="7"/>
      <c r="K9" s="380" t="s">
        <v>424</v>
      </c>
      <c r="L9" s="381"/>
      <c r="M9" s="164">
        <v>41990</v>
      </c>
      <c r="N9" s="8"/>
      <c r="O9" s="487"/>
    </row>
    <row r="10" spans="1:16" s="5" customFormat="1" ht="21" customHeight="1">
      <c r="A10" s="446" t="s">
        <v>6</v>
      </c>
      <c r="B10" s="447"/>
      <c r="C10" s="489" t="s">
        <v>218</v>
      </c>
      <c r="D10" s="490"/>
      <c r="E10" s="118"/>
      <c r="F10" s="446" t="s">
        <v>76</v>
      </c>
      <c r="G10" s="447"/>
      <c r="H10" s="497" t="s">
        <v>312</v>
      </c>
      <c r="I10" s="498"/>
      <c r="J10" s="7"/>
      <c r="K10" s="380" t="s">
        <v>428</v>
      </c>
      <c r="L10" s="381"/>
      <c r="M10" s="314">
        <v>300</v>
      </c>
      <c r="N10" s="8"/>
      <c r="O10" s="487"/>
    </row>
    <row r="11" spans="1:16" s="5" customFormat="1" ht="21" customHeight="1">
      <c r="A11" s="446" t="s">
        <v>3</v>
      </c>
      <c r="B11" s="447"/>
      <c r="C11" s="489" t="s">
        <v>219</v>
      </c>
      <c r="D11" s="490"/>
      <c r="E11" s="118"/>
      <c r="F11" s="446" t="s">
        <v>220</v>
      </c>
      <c r="G11" s="447"/>
      <c r="H11" s="497" t="s">
        <v>425</v>
      </c>
      <c r="I11" s="498"/>
      <c r="J11" s="7"/>
      <c r="K11" s="380" t="s">
        <v>429</v>
      </c>
      <c r="L11" s="381"/>
      <c r="M11" s="314">
        <v>400</v>
      </c>
      <c r="N11" s="8"/>
      <c r="O11" s="488"/>
    </row>
    <row r="12" spans="1:16" s="5" customFormat="1" ht="21" customHeight="1">
      <c r="A12" s="446" t="s">
        <v>4</v>
      </c>
      <c r="B12" s="447"/>
      <c r="C12" s="489">
        <v>92881755</v>
      </c>
      <c r="D12" s="490"/>
      <c r="E12" s="118"/>
      <c r="F12" s="446" t="s">
        <v>5</v>
      </c>
      <c r="G12" s="447"/>
      <c r="H12" s="497" t="s">
        <v>307</v>
      </c>
      <c r="I12" s="498"/>
      <c r="J12" s="7"/>
      <c r="K12" s="380" t="s">
        <v>81</v>
      </c>
      <c r="L12" s="381"/>
      <c r="M12" s="314">
        <v>257</v>
      </c>
      <c r="N12" s="8"/>
      <c r="O12" s="491" t="s">
        <v>215</v>
      </c>
    </row>
    <row r="13" spans="1:16" s="5" customFormat="1" ht="21" customHeight="1">
      <c r="A13" s="446" t="s">
        <v>170</v>
      </c>
      <c r="B13" s="447"/>
      <c r="C13" s="489" t="s">
        <v>347</v>
      </c>
      <c r="D13" s="490"/>
      <c r="E13" s="118"/>
      <c r="F13" s="446" t="s">
        <v>306</v>
      </c>
      <c r="G13" s="447"/>
      <c r="H13" s="497" t="s">
        <v>308</v>
      </c>
      <c r="I13" s="498"/>
      <c r="J13" s="7"/>
      <c r="K13" s="446" t="s">
        <v>82</v>
      </c>
      <c r="L13" s="447"/>
      <c r="M13" s="314">
        <f>M11-M12</f>
        <v>143</v>
      </c>
      <c r="N13" s="8"/>
      <c r="O13" s="492"/>
    </row>
    <row r="14" spans="1:16" s="5" customFormat="1" ht="21" customHeight="1">
      <c r="A14" s="446" t="s">
        <v>348</v>
      </c>
      <c r="B14" s="447"/>
      <c r="C14" s="489" t="s">
        <v>349</v>
      </c>
      <c r="D14" s="490"/>
      <c r="E14" s="118"/>
      <c r="F14" s="446" t="s">
        <v>305</v>
      </c>
      <c r="G14" s="447"/>
      <c r="H14" s="497" t="s">
        <v>309</v>
      </c>
      <c r="I14" s="498"/>
      <c r="J14" s="7"/>
      <c r="K14" s="380" t="s">
        <v>79</v>
      </c>
      <c r="L14" s="381"/>
      <c r="M14" s="314">
        <v>67000</v>
      </c>
      <c r="N14" s="8"/>
      <c r="O14" s="484">
        <v>41834</v>
      </c>
    </row>
    <row r="15" spans="1:16" s="5" customFormat="1" ht="21" customHeight="1" thickBot="1">
      <c r="A15" s="493" t="s">
        <v>426</v>
      </c>
      <c r="B15" s="494"/>
      <c r="C15" s="495">
        <v>1700</v>
      </c>
      <c r="D15" s="496"/>
      <c r="E15" s="118"/>
      <c r="F15" s="493"/>
      <c r="G15" s="494"/>
      <c r="H15" s="505"/>
      <c r="I15" s="506"/>
      <c r="J15" s="118"/>
      <c r="K15" s="442" t="s">
        <v>80</v>
      </c>
      <c r="L15" s="443"/>
      <c r="M15" s="165">
        <v>30000</v>
      </c>
      <c r="N15" s="8"/>
      <c r="O15" s="485"/>
    </row>
    <row r="16" spans="1:16" s="5" customFormat="1" ht="5.25" customHeight="1">
      <c r="D16" s="6"/>
      <c r="E16" s="6"/>
      <c r="F16" s="6"/>
      <c r="I16" s="6"/>
      <c r="K16" s="79"/>
      <c r="L16" s="80"/>
      <c r="M16" s="80"/>
      <c r="N16" s="4"/>
      <c r="O16" s="4"/>
      <c r="P16" s="6"/>
    </row>
    <row r="17" spans="1:15" s="37" customFormat="1" ht="6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</row>
    <row r="18" spans="1:15" s="37" customFormat="1" ht="30.75" customHeight="1">
      <c r="A18" s="513" t="s">
        <v>96</v>
      </c>
      <c r="B18" s="513"/>
      <c r="C18" s="513"/>
      <c r="D18" s="513"/>
      <c r="E18" s="513"/>
      <c r="F18" s="513"/>
      <c r="G18" s="513"/>
      <c r="H18" s="513"/>
      <c r="I18" s="513"/>
      <c r="J18" s="513"/>
      <c r="K18" s="513"/>
      <c r="L18" s="513"/>
      <c r="M18" s="513"/>
      <c r="N18" s="513"/>
      <c r="O18" s="513"/>
    </row>
    <row r="19" spans="1:15" s="5" customFormat="1" ht="5.25" customHeight="1">
      <c r="D19" s="6"/>
      <c r="E19" s="6"/>
      <c r="F19" s="6"/>
      <c r="I19" s="6"/>
      <c r="K19" s="6"/>
      <c r="N19" s="37"/>
      <c r="O19" s="37"/>
    </row>
    <row r="20" spans="1:15" s="18" customFormat="1" ht="18" customHeight="1">
      <c r="A20" s="514" t="s">
        <v>97</v>
      </c>
      <c r="B20" s="514"/>
      <c r="C20" s="514"/>
      <c r="D20" s="514"/>
      <c r="E20" s="514"/>
      <c r="F20" s="514"/>
      <c r="G20" s="514"/>
      <c r="H20" s="514"/>
      <c r="I20" s="514"/>
      <c r="J20" s="514"/>
      <c r="K20" s="514"/>
      <c r="L20" s="514"/>
      <c r="M20" s="514"/>
      <c r="N20" s="514"/>
      <c r="O20" s="514"/>
    </row>
    <row r="21" spans="1:15" s="37" customFormat="1" ht="18" customHeight="1" thickBot="1">
      <c r="A21" s="517" t="s">
        <v>176</v>
      </c>
      <c r="B21" s="518"/>
      <c r="C21" s="518"/>
      <c r="D21" s="518"/>
      <c r="E21" s="518"/>
      <c r="F21" s="518"/>
      <c r="G21" s="518"/>
      <c r="H21" s="518"/>
      <c r="I21" s="518"/>
      <c r="J21" s="518"/>
      <c r="K21" s="518"/>
      <c r="L21" s="518"/>
      <c r="M21" s="519"/>
      <c r="N21" s="518"/>
      <c r="O21" s="520"/>
    </row>
    <row r="22" spans="1:15" s="18" customFormat="1" ht="18" customHeight="1" thickBot="1">
      <c r="A22" s="672" t="s">
        <v>148</v>
      </c>
      <c r="B22" s="673"/>
      <c r="C22" s="673"/>
      <c r="D22" s="673"/>
      <c r="E22" s="673"/>
      <c r="F22" s="673"/>
      <c r="G22" s="673"/>
      <c r="H22" s="673"/>
      <c r="I22" s="673"/>
      <c r="J22" s="673"/>
      <c r="K22" s="673"/>
      <c r="L22" s="673"/>
      <c r="M22" s="61"/>
      <c r="N22" s="521" t="s">
        <v>147</v>
      </c>
      <c r="O22" s="522"/>
    </row>
    <row r="23" spans="1:15" s="18" customFormat="1" ht="12.75">
      <c r="A23" s="33"/>
    </row>
    <row r="24" spans="1:15" s="18" customFormat="1" ht="15.75" customHeight="1">
      <c r="A24" s="514" t="s">
        <v>98</v>
      </c>
      <c r="B24" s="514"/>
      <c r="C24" s="514"/>
      <c r="D24" s="514"/>
      <c r="E24" s="514"/>
      <c r="F24" s="514"/>
      <c r="G24" s="514"/>
      <c r="H24" s="514"/>
      <c r="I24" s="514"/>
      <c r="J24" s="514"/>
      <c r="K24" s="514"/>
      <c r="L24" s="514"/>
      <c r="M24" s="514"/>
      <c r="N24" s="514"/>
      <c r="O24" s="514"/>
    </row>
    <row r="25" spans="1:15" s="18" customFormat="1" ht="34.5" customHeight="1">
      <c r="A25" s="515" t="s">
        <v>139</v>
      </c>
      <c r="B25" s="507" t="s">
        <v>122</v>
      </c>
      <c r="C25" s="508"/>
      <c r="D25" s="508"/>
      <c r="E25" s="509"/>
      <c r="F25" s="32" t="s">
        <v>144</v>
      </c>
      <c r="G25" s="31" t="s">
        <v>370</v>
      </c>
      <c r="K25" s="515" t="s">
        <v>209</v>
      </c>
      <c r="L25" s="515" t="s">
        <v>110</v>
      </c>
      <c r="N25" s="515" t="s">
        <v>368</v>
      </c>
      <c r="O25" s="509" t="s">
        <v>369</v>
      </c>
    </row>
    <row r="26" spans="1:15" s="18" customFormat="1" ht="23.25" customHeight="1">
      <c r="A26" s="516"/>
      <c r="B26" s="510"/>
      <c r="C26" s="511"/>
      <c r="D26" s="511"/>
      <c r="E26" s="512"/>
      <c r="F26" s="34" t="s">
        <v>145</v>
      </c>
      <c r="G26" s="31" t="s">
        <v>146</v>
      </c>
      <c r="K26" s="516"/>
      <c r="L26" s="516"/>
      <c r="N26" s="516"/>
      <c r="O26" s="512"/>
    </row>
    <row r="27" spans="1:15" s="18" customFormat="1" ht="18" customHeight="1">
      <c r="A27" s="30" t="s">
        <v>102</v>
      </c>
      <c r="B27" s="447" t="s">
        <v>103</v>
      </c>
      <c r="C27" s="381"/>
      <c r="D27" s="381"/>
      <c r="E27" s="502"/>
      <c r="F27" s="247">
        <v>135</v>
      </c>
      <c r="G27" s="248">
        <v>30</v>
      </c>
      <c r="K27" s="35"/>
      <c r="L27" s="35"/>
      <c r="N27" s="35"/>
      <c r="O27" s="35"/>
    </row>
    <row r="28" spans="1:15" s="18" customFormat="1" ht="18" customHeight="1">
      <c r="A28" s="30" t="s">
        <v>104</v>
      </c>
      <c r="B28" s="447" t="s">
        <v>105</v>
      </c>
      <c r="C28" s="381"/>
      <c r="D28" s="381"/>
      <c r="E28" s="502"/>
      <c r="F28" s="247">
        <v>135</v>
      </c>
      <c r="G28" s="248">
        <v>30</v>
      </c>
      <c r="K28" s="35"/>
      <c r="L28" s="35"/>
      <c r="N28" s="35"/>
      <c r="O28" s="35"/>
    </row>
    <row r="29" spans="1:15" s="18" customFormat="1" ht="18" customHeight="1">
      <c r="A29" s="30" t="s">
        <v>106</v>
      </c>
      <c r="B29" s="447" t="s">
        <v>107</v>
      </c>
      <c r="C29" s="381"/>
      <c r="D29" s="381"/>
      <c r="E29" s="502"/>
      <c r="F29" s="247">
        <v>135</v>
      </c>
      <c r="G29" s="248">
        <v>25</v>
      </c>
      <c r="K29" s="35"/>
      <c r="L29" s="35"/>
      <c r="N29" s="35"/>
      <c r="O29" s="35"/>
    </row>
    <row r="30" spans="1:15" s="18" customFormat="1" ht="18" customHeight="1">
      <c r="A30" s="30" t="s">
        <v>108</v>
      </c>
      <c r="B30" s="447"/>
      <c r="C30" s="381"/>
      <c r="D30" s="381"/>
      <c r="E30" s="502"/>
      <c r="F30" s="247"/>
      <c r="G30" s="248"/>
      <c r="K30" s="35"/>
      <c r="L30" s="35"/>
      <c r="N30" s="35"/>
      <c r="O30" s="35"/>
    </row>
    <row r="31" spans="1:15" s="18" customFormat="1" ht="18" customHeight="1">
      <c r="A31" s="30" t="s">
        <v>109</v>
      </c>
      <c r="B31" s="447"/>
      <c r="C31" s="381"/>
      <c r="D31" s="381"/>
      <c r="E31" s="502"/>
      <c r="F31" s="247"/>
      <c r="G31" s="248"/>
      <c r="K31" s="35"/>
      <c r="L31" s="35"/>
      <c r="N31" s="35"/>
      <c r="O31" s="35"/>
    </row>
    <row r="32" spans="1:15" s="18" customFormat="1" ht="12.75">
      <c r="O32" s="17"/>
    </row>
    <row r="33" spans="1:17" s="18" customFormat="1" ht="15.75" customHeight="1">
      <c r="A33" s="712" t="s">
        <v>371</v>
      </c>
      <c r="B33" s="712"/>
      <c r="C33" s="712"/>
      <c r="D33" s="712"/>
      <c r="E33" s="712"/>
      <c r="F33" s="712"/>
      <c r="G33" s="712"/>
      <c r="H33" s="712"/>
      <c r="I33" s="712"/>
      <c r="J33" s="712"/>
      <c r="K33" s="712"/>
      <c r="L33" s="712"/>
      <c r="M33" s="712"/>
      <c r="N33" s="712"/>
      <c r="O33" s="712"/>
      <c r="P33" s="67"/>
      <c r="Q33" s="67"/>
    </row>
    <row r="34" spans="1:17" s="18" customFormat="1" ht="29.25" customHeight="1">
      <c r="A34" s="32" t="s">
        <v>372</v>
      </c>
      <c r="B34" s="243" t="s">
        <v>374</v>
      </c>
      <c r="C34" s="243" t="s">
        <v>373</v>
      </c>
      <c r="D34" s="243" t="s">
        <v>375</v>
      </c>
      <c r="E34" s="246" t="s">
        <v>113</v>
      </c>
      <c r="F34" s="525" t="s">
        <v>140</v>
      </c>
      <c r="G34" s="525"/>
      <c r="H34" s="525"/>
      <c r="I34" s="525"/>
      <c r="J34" s="525"/>
      <c r="K34" s="525"/>
      <c r="L34" s="525"/>
      <c r="M34" s="525"/>
      <c r="N34" s="525"/>
      <c r="O34" s="525"/>
      <c r="P34" s="60"/>
      <c r="Q34" s="60"/>
    </row>
    <row r="35" spans="1:17" s="18" customFormat="1" ht="18" customHeight="1">
      <c r="A35" s="46"/>
      <c r="B35" s="46"/>
      <c r="C35" s="46"/>
      <c r="D35" s="46"/>
      <c r="E35" s="46"/>
      <c r="F35" s="535"/>
      <c r="G35" s="536"/>
      <c r="H35" s="536"/>
      <c r="I35" s="536"/>
      <c r="J35" s="536"/>
      <c r="K35" s="536"/>
      <c r="L35" s="536"/>
      <c r="M35" s="536"/>
      <c r="N35" s="536"/>
      <c r="O35" s="537"/>
      <c r="P35" s="65"/>
      <c r="Q35" s="64"/>
    </row>
    <row r="36" spans="1:17" s="18" customFormat="1" ht="18" customHeight="1">
      <c r="A36" s="46"/>
      <c r="B36" s="46"/>
      <c r="C36" s="46"/>
      <c r="D36" s="46"/>
      <c r="E36" s="46"/>
      <c r="F36" s="535"/>
      <c r="G36" s="536"/>
      <c r="H36" s="536"/>
      <c r="I36" s="536"/>
      <c r="J36" s="536"/>
      <c r="K36" s="536"/>
      <c r="L36" s="536"/>
      <c r="M36" s="536"/>
      <c r="N36" s="536"/>
      <c r="O36" s="537"/>
      <c r="P36" s="65"/>
      <c r="Q36" s="64"/>
    </row>
    <row r="37" spans="1:17" s="18" customFormat="1" ht="18" customHeight="1">
      <c r="A37" s="46"/>
      <c r="B37" s="46"/>
      <c r="C37" s="46"/>
      <c r="D37" s="46"/>
      <c r="E37" s="46"/>
      <c r="F37" s="535"/>
      <c r="G37" s="536"/>
      <c r="H37" s="536"/>
      <c r="I37" s="536"/>
      <c r="J37" s="536"/>
      <c r="K37" s="536"/>
      <c r="L37" s="536"/>
      <c r="M37" s="536"/>
      <c r="N37" s="536"/>
      <c r="O37" s="537"/>
      <c r="P37" s="65"/>
      <c r="Q37" s="64"/>
    </row>
    <row r="38" spans="1:17" s="18" customFormat="1" ht="18" customHeight="1">
      <c r="A38" s="46"/>
      <c r="B38" s="46"/>
      <c r="C38" s="46"/>
      <c r="D38" s="46"/>
      <c r="E38" s="46"/>
      <c r="F38" s="535"/>
      <c r="G38" s="536"/>
      <c r="H38" s="536"/>
      <c r="I38" s="536"/>
      <c r="J38" s="536"/>
      <c r="K38" s="536"/>
      <c r="L38" s="536"/>
      <c r="M38" s="536"/>
      <c r="N38" s="536"/>
      <c r="O38" s="537"/>
      <c r="P38" s="65"/>
      <c r="Q38" s="64"/>
    </row>
    <row r="39" spans="1:17" s="18" customFormat="1" ht="18" customHeight="1">
      <c r="A39" s="46"/>
      <c r="B39" s="46"/>
      <c r="C39" s="46"/>
      <c r="D39" s="46"/>
      <c r="E39" s="46"/>
      <c r="F39" s="535"/>
      <c r="G39" s="536"/>
      <c r="H39" s="536"/>
      <c r="I39" s="536"/>
      <c r="J39" s="536"/>
      <c r="K39" s="536"/>
      <c r="L39" s="536"/>
      <c r="M39" s="536"/>
      <c r="N39" s="536"/>
      <c r="O39" s="537"/>
      <c r="P39" s="65"/>
      <c r="Q39" s="64"/>
    </row>
    <row r="40" spans="1:17" s="18" customFormat="1" ht="18" customHeight="1">
      <c r="A40" s="46"/>
      <c r="B40" s="46"/>
      <c r="C40" s="46"/>
      <c r="D40" s="46"/>
      <c r="E40" s="46"/>
      <c r="F40" s="535"/>
      <c r="G40" s="536"/>
      <c r="H40" s="536"/>
      <c r="I40" s="536"/>
      <c r="J40" s="536"/>
      <c r="K40" s="536"/>
      <c r="L40" s="536"/>
      <c r="M40" s="536"/>
      <c r="N40" s="536"/>
      <c r="O40" s="537"/>
      <c r="P40" s="65"/>
      <c r="Q40" s="64"/>
    </row>
    <row r="41" spans="1:17" s="18" customFormat="1" ht="18" customHeight="1">
      <c r="A41" s="46"/>
      <c r="B41" s="46"/>
      <c r="C41" s="46"/>
      <c r="D41" s="46"/>
      <c r="E41" s="46"/>
      <c r="F41" s="535"/>
      <c r="G41" s="536"/>
      <c r="H41" s="536"/>
      <c r="I41" s="536"/>
      <c r="J41" s="536"/>
      <c r="K41" s="536"/>
      <c r="L41" s="536"/>
      <c r="M41" s="536"/>
      <c r="N41" s="536"/>
      <c r="O41" s="537"/>
      <c r="P41" s="65"/>
      <c r="Q41" s="62"/>
    </row>
    <row r="42" spans="1:17" s="18" customFormat="1" ht="18" customHeight="1">
      <c r="A42" s="46"/>
      <c r="B42" s="46"/>
      <c r="C42" s="46"/>
      <c r="D42" s="46"/>
      <c r="E42" s="46"/>
      <c r="F42" s="535"/>
      <c r="G42" s="536"/>
      <c r="H42" s="536"/>
      <c r="I42" s="536"/>
      <c r="J42" s="536"/>
      <c r="K42" s="536"/>
      <c r="L42" s="536"/>
      <c r="M42" s="536"/>
      <c r="N42" s="536"/>
      <c r="O42" s="537"/>
      <c r="P42" s="65"/>
      <c r="Q42" s="62"/>
    </row>
    <row r="43" spans="1:17" s="18" customFormat="1" ht="12.75">
      <c r="A43" s="105"/>
      <c r="B43" s="105"/>
      <c r="C43" s="10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65"/>
      <c r="Q43" s="62"/>
    </row>
    <row r="44" spans="1:17" s="18" customFormat="1" ht="39.75" customHeight="1">
      <c r="L44" s="138"/>
      <c r="M44" s="136"/>
      <c r="N44" s="106" t="s">
        <v>172</v>
      </c>
      <c r="O44" s="106" t="s">
        <v>173</v>
      </c>
      <c r="P44" s="65"/>
      <c r="Q44" s="62"/>
    </row>
    <row r="45" spans="1:17" s="18" customFormat="1" ht="15.75" customHeight="1">
      <c r="L45" s="635" t="s">
        <v>158</v>
      </c>
      <c r="M45" s="636"/>
      <c r="N45" s="82">
        <v>0.91</v>
      </c>
      <c r="O45" s="82">
        <v>1</v>
      </c>
      <c r="P45" s="65"/>
      <c r="Q45" s="62"/>
    </row>
    <row r="46" spans="1:17" s="18" customFormat="1" ht="15.75" customHeight="1">
      <c r="L46" s="635" t="s">
        <v>154</v>
      </c>
      <c r="M46" s="636"/>
      <c r="N46" s="82">
        <v>0.88500000000000001</v>
      </c>
      <c r="O46" s="82">
        <v>1</v>
      </c>
      <c r="P46" s="65"/>
      <c r="Q46" s="62"/>
    </row>
    <row r="47" spans="1:17" s="18" customFormat="1" ht="3.75" customHeight="1">
      <c r="L47" s="637" t="s">
        <v>221</v>
      </c>
      <c r="M47" s="638"/>
      <c r="N47" s="424">
        <f>+IF(M12-M11&gt;0,M12-M11,0)</f>
        <v>0</v>
      </c>
      <c r="O47" s="425"/>
      <c r="P47" s="65"/>
      <c r="Q47" s="62"/>
    </row>
    <row r="48" spans="1:17" s="18" customFormat="1" ht="3.75" customHeight="1">
      <c r="L48" s="639" t="s">
        <v>222</v>
      </c>
      <c r="M48" s="640"/>
      <c r="N48" s="426">
        <f>+IF(IF(O46=1,M13,0)&gt;0,IF(O46=1,M13,0),0)</f>
        <v>143</v>
      </c>
      <c r="O48" s="427"/>
      <c r="P48" s="65"/>
      <c r="Q48" s="62"/>
    </row>
    <row r="49" spans="1:17" s="18" customFormat="1" ht="15.75" customHeight="1">
      <c r="L49" s="635" t="s">
        <v>223</v>
      </c>
      <c r="M49" s="636"/>
      <c r="N49" s="416">
        <f>+((O46-O45)*M11)-N47+N48</f>
        <v>143</v>
      </c>
      <c r="O49" s="417"/>
      <c r="P49" s="65"/>
      <c r="Q49" s="62"/>
    </row>
    <row r="50" spans="1:17" s="18" customFormat="1" ht="15.75" customHeight="1"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65"/>
      <c r="Q50" s="62"/>
    </row>
    <row r="51" spans="1:17" s="18" customFormat="1" ht="15.75" customHeight="1"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65"/>
      <c r="Q51" s="62"/>
    </row>
    <row r="52" spans="1:17" s="18" customFormat="1" ht="15.75" customHeight="1">
      <c r="A52" s="641" t="s">
        <v>376</v>
      </c>
      <c r="B52" s="642"/>
      <c r="C52" s="643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65"/>
      <c r="Q52" s="62"/>
    </row>
    <row r="53" spans="1:17" s="18" customFormat="1" ht="15.75" customHeight="1"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65"/>
      <c r="Q53" s="62"/>
    </row>
    <row r="54" spans="1:17" s="18" customFormat="1" ht="15.75" customHeight="1">
      <c r="A54" s="670" t="s">
        <v>162</v>
      </c>
      <c r="B54" s="671"/>
      <c r="C54" s="107" t="s">
        <v>153</v>
      </c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65"/>
      <c r="Q54" s="62"/>
    </row>
    <row r="55" spans="1:17" s="18" customFormat="1" ht="15.75" customHeight="1">
      <c r="A55" s="627" t="s">
        <v>159</v>
      </c>
      <c r="B55" s="628"/>
      <c r="C55" s="249">
        <v>1</v>
      </c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65"/>
      <c r="Q55" s="62"/>
    </row>
    <row r="56" spans="1:17" s="18" customFormat="1" ht="15.75" customHeight="1">
      <c r="A56" s="244" t="s">
        <v>160</v>
      </c>
      <c r="B56" s="245"/>
      <c r="C56" s="249">
        <v>1</v>
      </c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65"/>
      <c r="Q56" s="62"/>
    </row>
    <row r="57" spans="1:17" s="18" customFormat="1" ht="15.75" customHeight="1">
      <c r="A57" s="244" t="s">
        <v>161</v>
      </c>
      <c r="B57" s="245"/>
      <c r="C57" s="249">
        <v>1</v>
      </c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65"/>
      <c r="Q57" s="62"/>
    </row>
    <row r="58" spans="1:17" s="18" customFormat="1" ht="15.75" customHeight="1"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65"/>
      <c r="Q58" s="62"/>
    </row>
    <row r="59" spans="1:17" s="18" customFormat="1" ht="15.75" customHeight="1"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65"/>
      <c r="Q59" s="62"/>
    </row>
    <row r="60" spans="1:17" s="18" customFormat="1" ht="12.75"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65"/>
      <c r="Q60" s="62"/>
    </row>
    <row r="61" spans="1:17" s="18" customFormat="1" ht="12.75"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65"/>
      <c r="Q61" s="62"/>
    </row>
    <row r="62" spans="1:17" s="18" customFormat="1" ht="12.75"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65"/>
      <c r="Q62" s="62"/>
    </row>
    <row r="63" spans="1:17" s="18" customFormat="1" ht="12.75"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65"/>
      <c r="Q63" s="62"/>
    </row>
    <row r="64" spans="1:17" s="18" customFormat="1" ht="12.75"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65"/>
      <c r="Q64" s="62"/>
    </row>
    <row r="65" spans="1:17" s="18" customFormat="1" ht="12.75"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65"/>
      <c r="Q65" s="62"/>
    </row>
    <row r="66" spans="1:17" s="18" customFormat="1" ht="12.75"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65"/>
      <c r="Q66" s="62"/>
    </row>
    <row r="67" spans="1:17" s="18" customFormat="1" ht="12.75"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65"/>
      <c r="Q67" s="62"/>
    </row>
    <row r="68" spans="1:17" s="18" customFormat="1" ht="12.75"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65"/>
      <c r="Q68" s="62"/>
    </row>
    <row r="69" spans="1:17" s="18" customFormat="1" ht="12.75"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65"/>
      <c r="Q69" s="62"/>
    </row>
    <row r="70" spans="1:17" s="18" customFormat="1" ht="12.75"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65"/>
      <c r="Q70" s="62"/>
    </row>
    <row r="71" spans="1:17" s="18" customFormat="1" ht="12.75"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65"/>
      <c r="Q71" s="62"/>
    </row>
    <row r="72" spans="1:17" s="18" customFormat="1" ht="12.75"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65"/>
      <c r="Q72" s="62"/>
    </row>
    <row r="73" spans="1:17" s="18" customFormat="1" ht="12.75">
      <c r="A73" s="641" t="s">
        <v>377</v>
      </c>
      <c r="B73" s="642"/>
      <c r="C73" s="643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65"/>
      <c r="Q73" s="62"/>
    </row>
    <row r="74" spans="1:17" s="18" customFormat="1" ht="12.75"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65"/>
      <c r="Q74" s="62"/>
    </row>
    <row r="75" spans="1:17" s="18" customFormat="1" ht="12.75">
      <c r="A75" s="670" t="s">
        <v>378</v>
      </c>
      <c r="B75" s="671"/>
      <c r="C75" s="108" t="s">
        <v>113</v>
      </c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65"/>
      <c r="Q75" s="62"/>
    </row>
    <row r="76" spans="1:17" s="18" customFormat="1">
      <c r="A76" s="627" t="s">
        <v>156</v>
      </c>
      <c r="B76" s="628"/>
      <c r="C76" s="24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65"/>
      <c r="Q76" s="62"/>
    </row>
    <row r="77" spans="1:17" s="18" customFormat="1">
      <c r="A77" s="627" t="s">
        <v>181</v>
      </c>
      <c r="B77" s="628"/>
      <c r="C77" s="24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65"/>
      <c r="Q77" s="62"/>
    </row>
    <row r="78" spans="1:17" s="18" customFormat="1">
      <c r="A78" s="627" t="s">
        <v>182</v>
      </c>
      <c r="B78" s="628"/>
      <c r="C78" s="24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65"/>
      <c r="Q78" s="62"/>
    </row>
    <row r="79" spans="1:17" s="18" customFormat="1">
      <c r="A79" s="627" t="s">
        <v>183</v>
      </c>
      <c r="B79" s="628"/>
      <c r="C79" s="24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65"/>
      <c r="Q79" s="62"/>
    </row>
    <row r="80" spans="1:17" s="18" customFormat="1">
      <c r="A80" s="627" t="s">
        <v>155</v>
      </c>
      <c r="B80" s="628"/>
      <c r="C80" s="24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65"/>
      <c r="Q80" s="62"/>
    </row>
    <row r="81" spans="1:17" s="18" customFormat="1">
      <c r="A81" s="627" t="s">
        <v>157</v>
      </c>
      <c r="B81" s="628"/>
      <c r="C81" s="24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65"/>
      <c r="Q81" s="62"/>
    </row>
    <row r="82" spans="1:17" s="18" customFormat="1">
      <c r="A82" s="627" t="s">
        <v>184</v>
      </c>
      <c r="B82" s="628"/>
      <c r="C82" s="24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65"/>
      <c r="Q82" s="62"/>
    </row>
    <row r="83" spans="1:17" s="18" customFormat="1">
      <c r="A83" s="627" t="s">
        <v>185</v>
      </c>
      <c r="B83" s="628"/>
      <c r="C83" s="24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65"/>
      <c r="Q83" s="62"/>
    </row>
    <row r="84" spans="1:17" s="18" customFormat="1">
      <c r="A84" s="627" t="s">
        <v>295</v>
      </c>
      <c r="B84" s="628"/>
      <c r="C84" s="24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65"/>
      <c r="Q84" s="62"/>
    </row>
    <row r="85" spans="1:17" s="18" customFormat="1">
      <c r="A85" s="627" t="s">
        <v>180</v>
      </c>
      <c r="B85" s="628"/>
      <c r="C85" s="24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65"/>
      <c r="Q85" s="62"/>
    </row>
    <row r="86" spans="1:17" s="18" customFormat="1">
      <c r="A86" s="627" t="s">
        <v>169</v>
      </c>
      <c r="B86" s="628"/>
      <c r="C86" s="24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65"/>
      <c r="Q86" s="62"/>
    </row>
    <row r="87" spans="1:17" s="18" customFormat="1" ht="12.75">
      <c r="A87" s="105"/>
      <c r="B87" s="105"/>
      <c r="C87" s="10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65"/>
      <c r="Q87" s="62"/>
    </row>
    <row r="88" spans="1:17" s="18" customFormat="1" ht="15.75">
      <c r="A88" s="117" t="s">
        <v>296</v>
      </c>
      <c r="B88" s="629" t="s">
        <v>289</v>
      </c>
      <c r="C88" s="630"/>
      <c r="D88" s="630"/>
      <c r="E88" s="630"/>
      <c r="F88" s="630"/>
      <c r="G88" s="631"/>
      <c r="H88" s="479" t="s">
        <v>290</v>
      </c>
      <c r="I88" s="479"/>
      <c r="J88" s="479"/>
      <c r="K88" s="479"/>
      <c r="L88" s="479"/>
      <c r="M88" s="479"/>
      <c r="N88" s="479"/>
      <c r="O88" s="479"/>
      <c r="P88" s="65"/>
      <c r="Q88" s="62"/>
    </row>
    <row r="89" spans="1:17" s="18" customFormat="1" ht="42" customHeight="1">
      <c r="A89" s="168">
        <f>'1_RESUMEN EJECUTIVO'!A43</f>
        <v>1</v>
      </c>
      <c r="B89" s="480" t="s">
        <v>291</v>
      </c>
      <c r="C89" s="481"/>
      <c r="D89" s="481"/>
      <c r="E89" s="481"/>
      <c r="F89" s="481"/>
      <c r="G89" s="482"/>
      <c r="H89" s="483" t="s">
        <v>292</v>
      </c>
      <c r="I89" s="483"/>
      <c r="J89" s="483"/>
      <c r="K89" s="483"/>
      <c r="L89" s="483"/>
      <c r="M89" s="483"/>
      <c r="N89" s="483"/>
      <c r="O89" s="483"/>
      <c r="P89" s="65"/>
      <c r="Q89" s="62"/>
    </row>
    <row r="90" spans="1:17" s="18" customFormat="1" ht="42" customHeight="1">
      <c r="A90" s="168">
        <v>2</v>
      </c>
      <c r="B90" s="480" t="s">
        <v>297</v>
      </c>
      <c r="C90" s="481"/>
      <c r="D90" s="481"/>
      <c r="E90" s="481"/>
      <c r="F90" s="481"/>
      <c r="G90" s="482"/>
      <c r="H90" s="483" t="s">
        <v>298</v>
      </c>
      <c r="I90" s="483"/>
      <c r="J90" s="483"/>
      <c r="K90" s="483"/>
      <c r="L90" s="483"/>
      <c r="M90" s="483"/>
      <c r="N90" s="483"/>
      <c r="O90" s="483"/>
      <c r="P90" s="65"/>
      <c r="Q90" s="62"/>
    </row>
    <row r="91" spans="1:17" s="18" customFormat="1" ht="42" customHeight="1">
      <c r="A91" s="168">
        <v>3</v>
      </c>
      <c r="B91" s="480" t="s">
        <v>293</v>
      </c>
      <c r="C91" s="481"/>
      <c r="D91" s="481"/>
      <c r="E91" s="481"/>
      <c r="F91" s="481"/>
      <c r="G91" s="482"/>
      <c r="H91" s="483" t="s">
        <v>294</v>
      </c>
      <c r="I91" s="483"/>
      <c r="J91" s="483"/>
      <c r="K91" s="483"/>
      <c r="L91" s="483"/>
      <c r="M91" s="483"/>
      <c r="N91" s="483"/>
      <c r="O91" s="483"/>
      <c r="P91" s="65"/>
      <c r="Q91" s="62"/>
    </row>
    <row r="92" spans="1:17" s="18" customFormat="1" ht="42" customHeight="1">
      <c r="A92" s="168">
        <v>4</v>
      </c>
      <c r="B92" s="466"/>
      <c r="C92" s="467"/>
      <c r="D92" s="467"/>
      <c r="E92" s="467"/>
      <c r="F92" s="467"/>
      <c r="G92" s="468"/>
      <c r="H92" s="464"/>
      <c r="I92" s="464"/>
      <c r="J92" s="464"/>
      <c r="K92" s="464"/>
      <c r="L92" s="464"/>
      <c r="M92" s="464"/>
      <c r="N92" s="464"/>
      <c r="O92" s="464"/>
      <c r="P92" s="65"/>
      <c r="Q92" s="62"/>
    </row>
    <row r="93" spans="1:17" s="18" customFormat="1" ht="42" customHeight="1">
      <c r="A93" s="168">
        <v>5</v>
      </c>
      <c r="B93" s="461"/>
      <c r="C93" s="462"/>
      <c r="D93" s="462"/>
      <c r="E93" s="462"/>
      <c r="F93" s="462"/>
      <c r="G93" s="463"/>
      <c r="H93" s="464"/>
      <c r="I93" s="464"/>
      <c r="J93" s="464"/>
      <c r="K93" s="464"/>
      <c r="L93" s="464"/>
      <c r="M93" s="464"/>
      <c r="N93" s="464"/>
      <c r="O93" s="464"/>
      <c r="P93" s="65"/>
      <c r="Q93" s="62"/>
    </row>
    <row r="94" spans="1:17" s="18" customFormat="1" ht="42" customHeight="1">
      <c r="A94" s="168">
        <v>6</v>
      </c>
      <c r="B94" s="465"/>
      <c r="C94" s="465"/>
      <c r="D94" s="465"/>
      <c r="E94" s="465"/>
      <c r="F94" s="465"/>
      <c r="G94" s="465"/>
      <c r="H94" s="464"/>
      <c r="I94" s="464"/>
      <c r="J94" s="464"/>
      <c r="K94" s="464"/>
      <c r="L94" s="464"/>
      <c r="M94" s="464"/>
      <c r="N94" s="464"/>
      <c r="O94" s="464"/>
      <c r="P94" s="65"/>
      <c r="Q94" s="62"/>
    </row>
    <row r="95" spans="1:17" s="18" customFormat="1" ht="42" customHeight="1">
      <c r="A95" s="168">
        <v>7</v>
      </c>
      <c r="B95" s="466"/>
      <c r="C95" s="467"/>
      <c r="D95" s="467"/>
      <c r="E95" s="467"/>
      <c r="F95" s="467"/>
      <c r="G95" s="468"/>
      <c r="H95" s="464"/>
      <c r="I95" s="464"/>
      <c r="J95" s="464"/>
      <c r="K95" s="464"/>
      <c r="L95" s="464"/>
      <c r="M95" s="464"/>
      <c r="N95" s="464"/>
      <c r="O95" s="464"/>
      <c r="P95" s="65"/>
      <c r="Q95" s="62"/>
    </row>
    <row r="96" spans="1:17" s="18" customFormat="1" ht="42" customHeight="1">
      <c r="A96" s="168">
        <v>8</v>
      </c>
      <c r="B96" s="466"/>
      <c r="C96" s="467"/>
      <c r="D96" s="467"/>
      <c r="E96" s="467"/>
      <c r="F96" s="467"/>
      <c r="G96" s="468"/>
      <c r="H96" s="464"/>
      <c r="I96" s="464"/>
      <c r="J96" s="464"/>
      <c r="K96" s="464"/>
      <c r="L96" s="464"/>
      <c r="M96" s="464"/>
      <c r="N96" s="464"/>
      <c r="O96" s="464"/>
      <c r="P96" s="65"/>
      <c r="Q96" s="62"/>
    </row>
    <row r="97" spans="1:17" s="18" customFormat="1" ht="12.75">
      <c r="A97" s="105"/>
      <c r="B97" s="105"/>
      <c r="C97" s="10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65"/>
      <c r="Q97" s="62"/>
    </row>
    <row r="98" spans="1:17" s="37" customFormat="1" ht="30" customHeight="1">
      <c r="A98" s="683" t="s">
        <v>10</v>
      </c>
      <c r="B98" s="683"/>
      <c r="C98" s="683"/>
      <c r="D98" s="683"/>
      <c r="E98" s="683"/>
      <c r="F98" s="683"/>
      <c r="G98" s="683"/>
      <c r="H98" s="683"/>
      <c r="I98" s="683"/>
      <c r="J98" s="683"/>
      <c r="K98" s="683"/>
      <c r="L98" s="683"/>
      <c r="M98" s="683"/>
      <c r="N98" s="683"/>
      <c r="O98" s="683"/>
    </row>
    <row r="99" spans="1:17" s="37" customFormat="1" ht="15.75" customHeight="1">
      <c r="A99" s="517" t="s">
        <v>134</v>
      </c>
      <c r="B99" s="518"/>
      <c r="C99" s="518"/>
      <c r="D99" s="518"/>
      <c r="E99" s="518"/>
      <c r="F99" s="518"/>
      <c r="G99" s="518"/>
      <c r="H99" s="518"/>
      <c r="I99" s="518"/>
      <c r="J99" s="518"/>
      <c r="K99" s="518"/>
      <c r="L99" s="518"/>
      <c r="M99" s="518"/>
      <c r="N99" s="518"/>
      <c r="O99" s="520"/>
    </row>
    <row r="100" spans="1:17" s="18" customFormat="1" ht="12.75">
      <c r="A100" s="472" t="s">
        <v>152</v>
      </c>
      <c r="B100" s="472"/>
      <c r="C100" s="472"/>
      <c r="D100" s="472"/>
      <c r="E100" s="472"/>
      <c r="F100" s="472"/>
      <c r="G100" s="472"/>
      <c r="H100" s="472"/>
      <c r="I100" s="472"/>
      <c r="J100" s="472"/>
      <c r="K100" s="472"/>
      <c r="L100" s="472"/>
      <c r="M100" s="472"/>
      <c r="N100" s="472"/>
      <c r="O100" s="472"/>
    </row>
    <row r="101" spans="1:17" s="18" customFormat="1" ht="19.5" customHeight="1">
      <c r="A101" s="473" t="s">
        <v>186</v>
      </c>
      <c r="B101" s="473"/>
      <c r="C101" s="473"/>
      <c r="D101" s="474" t="s">
        <v>190</v>
      </c>
      <c r="E101" s="475"/>
      <c r="F101" s="176" t="s">
        <v>187</v>
      </c>
      <c r="G101" s="473" t="s">
        <v>188</v>
      </c>
      <c r="H101" s="473"/>
      <c r="I101" s="473"/>
      <c r="J101" s="476" t="s">
        <v>189</v>
      </c>
      <c r="K101" s="476"/>
      <c r="L101" s="448" t="s">
        <v>217</v>
      </c>
      <c r="M101" s="477"/>
      <c r="N101" s="478" t="s">
        <v>191</v>
      </c>
      <c r="O101" s="478"/>
    </row>
    <row r="102" spans="1:17" s="18" customFormat="1" ht="19.5" customHeight="1">
      <c r="A102" s="448" t="s">
        <v>192</v>
      </c>
      <c r="B102" s="449"/>
      <c r="C102" s="449"/>
      <c r="D102" s="450">
        <v>113863.34</v>
      </c>
      <c r="E102" s="450"/>
      <c r="F102" s="169">
        <v>0.77649999999999997</v>
      </c>
      <c r="G102" s="450">
        <v>88416.024900000004</v>
      </c>
      <c r="H102" s="450"/>
      <c r="I102" s="450"/>
      <c r="J102" s="450">
        <v>25447.3151</v>
      </c>
      <c r="K102" s="450"/>
      <c r="L102" s="451">
        <v>0</v>
      </c>
      <c r="M102" s="452"/>
      <c r="N102" s="454">
        <v>113863.34</v>
      </c>
      <c r="O102" s="454"/>
    </row>
    <row r="103" spans="1:17" s="18" customFormat="1" ht="19.5" customHeight="1">
      <c r="A103" s="448" t="s">
        <v>193</v>
      </c>
      <c r="B103" s="449"/>
      <c r="C103" s="449"/>
      <c r="D103" s="450">
        <v>26615.09</v>
      </c>
      <c r="E103" s="450"/>
      <c r="F103" s="169">
        <v>0.78600000000000003</v>
      </c>
      <c r="G103" s="450">
        <v>20919.4607</v>
      </c>
      <c r="H103" s="450"/>
      <c r="I103" s="450"/>
      <c r="J103" s="450">
        <v>5695.6292999999996</v>
      </c>
      <c r="K103" s="450"/>
      <c r="L103" s="451">
        <v>0</v>
      </c>
      <c r="M103" s="452"/>
      <c r="N103" s="454">
        <v>26615.09</v>
      </c>
      <c r="O103" s="454"/>
    </row>
    <row r="104" spans="1:17" s="18" customFormat="1" ht="19.5" customHeight="1">
      <c r="A104" s="448" t="s">
        <v>8</v>
      </c>
      <c r="B104" s="449"/>
      <c r="C104" s="449"/>
      <c r="D104" s="450">
        <v>8874.32</v>
      </c>
      <c r="E104" s="450"/>
      <c r="F104" s="169">
        <v>0.76700000000000002</v>
      </c>
      <c r="G104" s="450">
        <v>6806.7870999999996</v>
      </c>
      <c r="H104" s="450"/>
      <c r="I104" s="450"/>
      <c r="J104" s="450">
        <v>2067.5329000000002</v>
      </c>
      <c r="K104" s="450"/>
      <c r="L104" s="451">
        <v>0</v>
      </c>
      <c r="M104" s="452"/>
      <c r="N104" s="450">
        <v>8874.32</v>
      </c>
      <c r="O104" s="450"/>
    </row>
    <row r="105" spans="1:17" s="18" customFormat="1" ht="19.5" customHeight="1">
      <c r="A105" s="448" t="s">
        <v>195</v>
      </c>
      <c r="B105" s="449"/>
      <c r="C105" s="449"/>
      <c r="D105" s="450">
        <v>152298.7366</v>
      </c>
      <c r="E105" s="450"/>
      <c r="F105" s="169">
        <v>0.77029999999999998</v>
      </c>
      <c r="G105" s="450">
        <v>117321.4181</v>
      </c>
      <c r="H105" s="450"/>
      <c r="I105" s="450"/>
      <c r="J105" s="450">
        <v>34977.318500000001</v>
      </c>
      <c r="K105" s="450"/>
      <c r="L105" s="451">
        <v>0</v>
      </c>
      <c r="M105" s="452"/>
      <c r="N105" s="450">
        <v>152298.7366</v>
      </c>
      <c r="O105" s="450"/>
    </row>
    <row r="106" spans="1:17" s="18" customFormat="1" ht="19.5" customHeight="1">
      <c r="A106" s="448" t="s">
        <v>194</v>
      </c>
      <c r="B106" s="449"/>
      <c r="C106" s="449"/>
      <c r="D106" s="450">
        <v>2945.98</v>
      </c>
      <c r="E106" s="450"/>
      <c r="F106" s="169">
        <v>0.40029999999999999</v>
      </c>
      <c r="G106" s="450">
        <v>1179.1474000000001</v>
      </c>
      <c r="H106" s="450"/>
      <c r="I106" s="450"/>
      <c r="J106" s="450">
        <v>1766.8326</v>
      </c>
      <c r="K106" s="450"/>
      <c r="L106" s="451">
        <v>0</v>
      </c>
      <c r="M106" s="452"/>
      <c r="N106" s="450">
        <v>2945.98</v>
      </c>
      <c r="O106" s="450"/>
    </row>
    <row r="107" spans="1:17" s="18" customFormat="1" ht="19.5" customHeight="1">
      <c r="A107" s="448" t="s">
        <v>196</v>
      </c>
      <c r="B107" s="449"/>
      <c r="C107" s="449"/>
      <c r="D107" s="450"/>
      <c r="E107" s="450"/>
      <c r="F107" s="169">
        <v>0.86170000000000002</v>
      </c>
      <c r="G107" s="450">
        <v>904.89</v>
      </c>
      <c r="H107" s="450"/>
      <c r="I107" s="450"/>
      <c r="J107" s="450">
        <v>145.22200000000001</v>
      </c>
      <c r="K107" s="450"/>
      <c r="L107" s="451">
        <v>0</v>
      </c>
      <c r="M107" s="452"/>
      <c r="N107" s="453">
        <v>1050.1120000000001</v>
      </c>
      <c r="O107" s="453"/>
    </row>
    <row r="108" spans="1:17" s="18" customFormat="1" ht="19.5" customHeight="1">
      <c r="A108" s="448" t="s">
        <v>197</v>
      </c>
      <c r="B108" s="449"/>
      <c r="C108" s="449"/>
      <c r="D108" s="450">
        <v>152298.7366</v>
      </c>
      <c r="E108" s="450"/>
      <c r="F108" s="169">
        <v>0.77459999999999996</v>
      </c>
      <c r="G108" s="450">
        <v>119052.3352</v>
      </c>
      <c r="H108" s="450"/>
      <c r="I108" s="450"/>
      <c r="J108" s="450">
        <v>34645.349300000002</v>
      </c>
      <c r="K108" s="450"/>
      <c r="L108" s="451">
        <v>0</v>
      </c>
      <c r="M108" s="452"/>
      <c r="N108" s="450">
        <v>153697.6845</v>
      </c>
      <c r="O108" s="450"/>
    </row>
    <row r="109" spans="1:17" s="18" customFormat="1" ht="19.5" customHeight="1">
      <c r="A109" s="448" t="s">
        <v>216</v>
      </c>
      <c r="B109" s="449"/>
      <c r="C109" s="449"/>
      <c r="D109" s="450">
        <v>10127.86</v>
      </c>
      <c r="E109" s="450"/>
      <c r="F109" s="169">
        <v>0.62150000000000005</v>
      </c>
      <c r="G109" s="450">
        <v>6351.7870000000003</v>
      </c>
      <c r="H109" s="450"/>
      <c r="I109" s="450"/>
      <c r="J109" s="450">
        <v>3869.1089999999999</v>
      </c>
      <c r="K109" s="450"/>
      <c r="L109" s="451">
        <v>0</v>
      </c>
      <c r="M109" s="452"/>
      <c r="N109" s="450">
        <v>10220.896000000001</v>
      </c>
      <c r="O109" s="450"/>
    </row>
    <row r="110" spans="1:17" s="18" customFormat="1" ht="19.5" customHeight="1">
      <c r="A110" s="448" t="s">
        <v>198</v>
      </c>
      <c r="B110" s="449"/>
      <c r="C110" s="449"/>
      <c r="D110" s="450">
        <v>162426.6</v>
      </c>
      <c r="E110" s="450"/>
      <c r="F110" s="169">
        <v>0.76500000000000001</v>
      </c>
      <c r="G110" s="450">
        <v>125404.1222</v>
      </c>
      <c r="H110" s="450"/>
      <c r="I110" s="450"/>
      <c r="J110" s="450">
        <v>38514.458299999998</v>
      </c>
      <c r="K110" s="450"/>
      <c r="L110" s="451">
        <v>0</v>
      </c>
      <c r="M110" s="452"/>
      <c r="N110" s="450">
        <v>163918.58050000001</v>
      </c>
      <c r="O110" s="450"/>
    </row>
    <row r="111" spans="1:17" s="18" customFormat="1" ht="12.75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1:17" s="18" customFormat="1" ht="15.75" customHeight="1">
      <c r="A112" s="595" t="s">
        <v>142</v>
      </c>
      <c r="B112" s="595"/>
      <c r="C112" s="595"/>
      <c r="D112" s="595"/>
      <c r="E112" s="595"/>
      <c r="F112" s="595"/>
      <c r="G112" s="595"/>
      <c r="H112" s="595"/>
      <c r="I112" s="595"/>
      <c r="J112" s="595"/>
      <c r="K112" s="595"/>
      <c r="L112" s="595"/>
      <c r="M112" s="595"/>
      <c r="N112" s="634"/>
      <c r="O112" s="634"/>
    </row>
    <row r="113" spans="1:15" s="18" customFormat="1" ht="24" customHeight="1">
      <c r="A113" s="528" t="s">
        <v>126</v>
      </c>
      <c r="B113" s="528"/>
      <c r="C113" s="76" t="s">
        <v>136</v>
      </c>
      <c r="D113" s="528" t="s">
        <v>314</v>
      </c>
      <c r="E113" s="528"/>
      <c r="F113" s="76" t="s">
        <v>288</v>
      </c>
      <c r="G113" s="528" t="s">
        <v>287</v>
      </c>
      <c r="H113" s="528"/>
      <c r="I113" s="76" t="s">
        <v>315</v>
      </c>
      <c r="J113" s="76" t="s">
        <v>141</v>
      </c>
      <c r="K113" s="528" t="s">
        <v>316</v>
      </c>
      <c r="L113" s="528"/>
      <c r="M113" s="76" t="s">
        <v>135</v>
      </c>
      <c r="N113" s="76" t="s">
        <v>317</v>
      </c>
      <c r="O113" s="76" t="s">
        <v>318</v>
      </c>
    </row>
    <row r="114" spans="1:15" s="18" customFormat="1" ht="15.75" customHeight="1">
      <c r="A114" s="538" t="s">
        <v>199</v>
      </c>
      <c r="B114" s="538"/>
      <c r="C114" s="84">
        <v>0</v>
      </c>
      <c r="D114" s="532">
        <v>10000</v>
      </c>
      <c r="E114" s="534"/>
      <c r="F114" s="75">
        <f t="shared" ref="F114:F119" si="0">D114*$F$144</f>
        <v>0</v>
      </c>
      <c r="G114" s="538">
        <v>0</v>
      </c>
      <c r="H114" s="538"/>
      <c r="I114" s="75">
        <f>D114-F114</f>
        <v>10000</v>
      </c>
      <c r="J114" s="132">
        <f>I114*J124</f>
        <v>1900</v>
      </c>
      <c r="K114" s="532">
        <f>I114+J114</f>
        <v>11900</v>
      </c>
      <c r="L114" s="534"/>
      <c r="M114" s="131">
        <f>(D114)/D123</f>
        <v>0.10638297872340426</v>
      </c>
      <c r="N114" s="75">
        <v>4500</v>
      </c>
      <c r="O114" s="75">
        <f>D114-N114</f>
        <v>5500</v>
      </c>
    </row>
    <row r="115" spans="1:15" s="18" customFormat="1" ht="15.75" customHeight="1">
      <c r="A115" s="538" t="s">
        <v>200</v>
      </c>
      <c r="B115" s="538"/>
      <c r="C115" s="84">
        <v>0</v>
      </c>
      <c r="D115" s="532">
        <v>40000</v>
      </c>
      <c r="E115" s="534"/>
      <c r="F115" s="75">
        <f t="shared" si="0"/>
        <v>0</v>
      </c>
      <c r="G115" s="538">
        <v>0</v>
      </c>
      <c r="H115" s="538"/>
      <c r="I115" s="75">
        <f t="shared" ref="I115:I119" si="1">D115-F115</f>
        <v>40000</v>
      </c>
      <c r="J115" s="133">
        <f>I115*J124</f>
        <v>7600</v>
      </c>
      <c r="K115" s="532">
        <f t="shared" ref="K115:K119" si="2">I115+J115</f>
        <v>47600</v>
      </c>
      <c r="L115" s="534"/>
      <c r="M115" s="131">
        <f>(D115)/D123</f>
        <v>0.42553191489361702</v>
      </c>
      <c r="N115" s="75">
        <v>15000</v>
      </c>
      <c r="O115" s="119">
        <f t="shared" ref="O115:O119" si="3">D115-N115</f>
        <v>25000</v>
      </c>
    </row>
    <row r="116" spans="1:15" s="18" customFormat="1" ht="15.75" customHeight="1">
      <c r="A116" s="538" t="s">
        <v>201</v>
      </c>
      <c r="B116" s="538"/>
      <c r="C116" s="84">
        <v>0</v>
      </c>
      <c r="D116" s="532">
        <v>25000</v>
      </c>
      <c r="E116" s="534"/>
      <c r="F116" s="75">
        <f t="shared" si="0"/>
        <v>0</v>
      </c>
      <c r="G116" s="538">
        <v>0</v>
      </c>
      <c r="H116" s="538"/>
      <c r="I116" s="75">
        <f t="shared" si="1"/>
        <v>25000</v>
      </c>
      <c r="J116" s="134">
        <f>I116*J124</f>
        <v>4750</v>
      </c>
      <c r="K116" s="532">
        <f t="shared" si="2"/>
        <v>29750</v>
      </c>
      <c r="L116" s="534"/>
      <c r="M116" s="131">
        <f>(D116)/D123</f>
        <v>0.26595744680851063</v>
      </c>
      <c r="N116" s="75">
        <v>11000</v>
      </c>
      <c r="O116" s="119">
        <f t="shared" si="3"/>
        <v>14000</v>
      </c>
    </row>
    <row r="117" spans="1:15" s="18" customFormat="1" ht="15.75" customHeight="1">
      <c r="A117" s="538" t="s">
        <v>202</v>
      </c>
      <c r="B117" s="538"/>
      <c r="C117" s="84">
        <v>0</v>
      </c>
      <c r="D117" s="532">
        <v>10000</v>
      </c>
      <c r="E117" s="534"/>
      <c r="F117" s="75">
        <f t="shared" si="0"/>
        <v>0</v>
      </c>
      <c r="G117" s="538">
        <v>0</v>
      </c>
      <c r="H117" s="538"/>
      <c r="I117" s="75">
        <f t="shared" si="1"/>
        <v>10000</v>
      </c>
      <c r="J117" s="134">
        <f>I117*J124</f>
        <v>1900</v>
      </c>
      <c r="K117" s="532">
        <f t="shared" si="2"/>
        <v>11900</v>
      </c>
      <c r="L117" s="534"/>
      <c r="M117" s="131">
        <f>(D117)/D123</f>
        <v>0.10638297872340426</v>
      </c>
      <c r="N117" s="75">
        <v>6000</v>
      </c>
      <c r="O117" s="119">
        <f t="shared" si="3"/>
        <v>4000</v>
      </c>
    </row>
    <row r="118" spans="1:15" s="18" customFormat="1" ht="15.75" customHeight="1">
      <c r="A118" s="538" t="s">
        <v>203</v>
      </c>
      <c r="B118" s="538"/>
      <c r="C118" s="84">
        <v>0</v>
      </c>
      <c r="D118" s="532">
        <v>9000</v>
      </c>
      <c r="E118" s="534"/>
      <c r="F118" s="75">
        <f t="shared" si="0"/>
        <v>0</v>
      </c>
      <c r="G118" s="538">
        <v>0</v>
      </c>
      <c r="H118" s="538"/>
      <c r="I118" s="75">
        <f t="shared" si="1"/>
        <v>9000</v>
      </c>
      <c r="J118" s="134">
        <f>I118*J124</f>
        <v>1710</v>
      </c>
      <c r="K118" s="532">
        <f t="shared" si="2"/>
        <v>10710</v>
      </c>
      <c r="L118" s="534"/>
      <c r="M118" s="131">
        <f>(D118)/D123</f>
        <v>9.5744680851063829E-2</v>
      </c>
      <c r="N118" s="75">
        <v>4000</v>
      </c>
      <c r="O118" s="119">
        <v>6000</v>
      </c>
    </row>
    <row r="119" spans="1:15" s="18" customFormat="1" ht="15.75" customHeight="1">
      <c r="A119" s="538" t="s">
        <v>228</v>
      </c>
      <c r="B119" s="538"/>
      <c r="C119" s="84">
        <v>0</v>
      </c>
      <c r="D119" s="532">
        <v>0</v>
      </c>
      <c r="E119" s="534"/>
      <c r="F119" s="75">
        <f t="shared" si="0"/>
        <v>0</v>
      </c>
      <c r="G119" s="538">
        <v>0</v>
      </c>
      <c r="H119" s="538"/>
      <c r="I119" s="75">
        <f t="shared" si="1"/>
        <v>0</v>
      </c>
      <c r="J119" s="134">
        <f>I119*J124</f>
        <v>0</v>
      </c>
      <c r="K119" s="532">
        <f t="shared" si="2"/>
        <v>0</v>
      </c>
      <c r="L119" s="534"/>
      <c r="M119" s="131">
        <f>(D119)/D123</f>
        <v>0</v>
      </c>
      <c r="N119" s="75">
        <v>0</v>
      </c>
      <c r="O119" s="119">
        <f t="shared" si="3"/>
        <v>0</v>
      </c>
    </row>
    <row r="120" spans="1:15" s="18" customFormat="1" ht="15.75" customHeight="1">
      <c r="A120" s="538" t="s">
        <v>423</v>
      </c>
      <c r="B120" s="538"/>
      <c r="C120" s="84">
        <v>0</v>
      </c>
      <c r="D120" s="532">
        <v>0</v>
      </c>
      <c r="E120" s="534"/>
      <c r="F120" s="313">
        <f t="shared" ref="F120:F121" si="4">D120*$F$144</f>
        <v>0</v>
      </c>
      <c r="G120" s="538">
        <v>0</v>
      </c>
      <c r="H120" s="538"/>
      <c r="I120" s="313">
        <f t="shared" ref="I120:I121" si="5">D120-F120</f>
        <v>0</v>
      </c>
      <c r="J120" s="134">
        <f t="shared" ref="J120:J121" si="6">I120*J125</f>
        <v>0</v>
      </c>
      <c r="K120" s="532">
        <f t="shared" ref="K120:K121" si="7">I120+J120</f>
        <v>0</v>
      </c>
      <c r="L120" s="534"/>
      <c r="M120" s="131">
        <f>(D120)/D123</f>
        <v>0</v>
      </c>
      <c r="N120" s="75">
        <v>0</v>
      </c>
      <c r="O120" s="75">
        <v>0</v>
      </c>
    </row>
    <row r="121" spans="1:15" s="18" customFormat="1" ht="15.75" customHeight="1">
      <c r="A121" s="532" t="s">
        <v>34</v>
      </c>
      <c r="B121" s="534"/>
      <c r="C121" s="84">
        <v>0</v>
      </c>
      <c r="D121" s="532">
        <v>0</v>
      </c>
      <c r="E121" s="534"/>
      <c r="F121" s="313">
        <f t="shared" si="4"/>
        <v>0</v>
      </c>
      <c r="G121" s="538">
        <v>0</v>
      </c>
      <c r="H121" s="538"/>
      <c r="I121" s="313">
        <f t="shared" si="5"/>
        <v>0</v>
      </c>
      <c r="J121" s="134">
        <f t="shared" si="6"/>
        <v>0</v>
      </c>
      <c r="K121" s="532">
        <f t="shared" si="7"/>
        <v>0</v>
      </c>
      <c r="L121" s="534"/>
      <c r="M121" s="131">
        <f>(D121)/D123</f>
        <v>0</v>
      </c>
      <c r="N121" s="75">
        <v>0</v>
      </c>
      <c r="O121" s="75">
        <v>0</v>
      </c>
    </row>
    <row r="122" spans="1:15" s="18" customFormat="1" ht="15.75" customHeight="1">
      <c r="A122" s="538"/>
      <c r="B122" s="538"/>
      <c r="C122" s="29"/>
      <c r="D122" s="538"/>
      <c r="E122" s="538"/>
      <c r="F122" s="29"/>
      <c r="G122" s="538"/>
      <c r="H122" s="538"/>
      <c r="I122" s="29"/>
      <c r="J122" s="29"/>
      <c r="K122" s="532"/>
      <c r="L122" s="534"/>
      <c r="M122" s="75"/>
      <c r="N122" s="75"/>
      <c r="O122" s="75"/>
    </row>
    <row r="123" spans="1:15" s="18" customFormat="1" ht="15.75" customHeight="1">
      <c r="A123" s="567" t="s">
        <v>204</v>
      </c>
      <c r="B123" s="567"/>
      <c r="C123" s="29">
        <f>SUM(C114:C122)</f>
        <v>0</v>
      </c>
      <c r="D123" s="538">
        <f>SUM(D114:E122)</f>
        <v>94000</v>
      </c>
      <c r="E123" s="538"/>
      <c r="F123" s="29">
        <f>SUM(F114:F122)</f>
        <v>0</v>
      </c>
      <c r="G123" s="538">
        <f>SUM(G114:H122)</f>
        <v>0</v>
      </c>
      <c r="H123" s="538"/>
      <c r="I123" s="29">
        <f>SUM(I114:I122)</f>
        <v>94000</v>
      </c>
      <c r="J123" s="29">
        <f>SUM(J114:J122)</f>
        <v>17860</v>
      </c>
      <c r="K123" s="532">
        <f>SUM(K114:L122)</f>
        <v>111860</v>
      </c>
      <c r="L123" s="534"/>
      <c r="M123" s="131">
        <f>SUM(M114:M122)</f>
        <v>1</v>
      </c>
      <c r="N123" s="75">
        <f>SUM(N114:N122)</f>
        <v>40500</v>
      </c>
      <c r="O123" s="75">
        <f>SUM(O114:O122)</f>
        <v>54500</v>
      </c>
    </row>
    <row r="124" spans="1:15" s="18" customFormat="1" ht="12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135">
        <v>0.19</v>
      </c>
      <c r="K124" s="48"/>
      <c r="L124" s="48"/>
      <c r="M124" s="48"/>
      <c r="N124" s="48"/>
      <c r="O124" s="48"/>
    </row>
    <row r="125" spans="1:15" s="18" customFormat="1" ht="12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1:15" s="18" customFormat="1" ht="12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</row>
    <row r="127" spans="1:15" s="18" customFormat="1" ht="12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1:15" s="18" customFormat="1" ht="12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1:15" s="18" customFormat="1" ht="12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1:15" s="18" customFormat="1" ht="12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</row>
    <row r="131" spans="1:15" s="18" customFormat="1" ht="12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</row>
    <row r="132" spans="1:15" s="18" customFormat="1" ht="12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</row>
    <row r="133" spans="1:15" s="18" customFormat="1" ht="12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1:15" s="18" customFormat="1" ht="12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1:15" s="18" customFormat="1" ht="12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1:15" s="18" customFormat="1" ht="12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1:15" s="18" customFormat="1" ht="12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1:15" s="18" customFormat="1" ht="12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1:15" s="18" customFormat="1" ht="12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1:15" s="18" customFormat="1" ht="12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</row>
    <row r="141" spans="1:15" s="18" customFormat="1" ht="12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</row>
    <row r="142" spans="1:15" s="18" customFormat="1" ht="12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1:15" s="18" customFormat="1" ht="12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</row>
    <row r="144" spans="1:15" s="18" customFormat="1" ht="12.75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1:15" s="18" customFormat="1" ht="14.25" customHeight="1">
      <c r="A145" s="595" t="s">
        <v>131</v>
      </c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595"/>
    </row>
    <row r="146" spans="1:15" s="18" customFormat="1" ht="12.75">
      <c r="A146" s="469" t="s">
        <v>127</v>
      </c>
      <c r="B146" s="470"/>
      <c r="C146" s="471"/>
      <c r="D146" s="621" t="s">
        <v>128</v>
      </c>
      <c r="E146" s="621"/>
      <c r="F146" s="621"/>
      <c r="G146" s="621"/>
      <c r="H146" s="621"/>
      <c r="I146" s="621"/>
      <c r="J146" s="621"/>
      <c r="K146" s="621"/>
      <c r="L146" s="621"/>
      <c r="M146" s="621"/>
      <c r="N146" s="621"/>
      <c r="O146" s="621"/>
    </row>
    <row r="147" spans="1:15" s="18" customFormat="1" ht="14.25" customHeight="1">
      <c r="A147" s="620" t="s">
        <v>352</v>
      </c>
      <c r="B147" s="687" t="s">
        <v>133</v>
      </c>
      <c r="C147" s="688"/>
      <c r="D147" s="621" t="s">
        <v>129</v>
      </c>
      <c r="E147" s="621"/>
      <c r="F147" s="621"/>
      <c r="G147" s="621"/>
      <c r="H147" s="621"/>
      <c r="I147" s="632" t="s">
        <v>130</v>
      </c>
      <c r="J147" s="632"/>
      <c r="K147" s="632"/>
      <c r="L147" s="632"/>
      <c r="M147" s="632"/>
      <c r="N147" s="632"/>
      <c r="O147" s="632"/>
    </row>
    <row r="148" spans="1:15" s="18" customFormat="1" ht="14.25" customHeight="1">
      <c r="A148" s="620"/>
      <c r="B148" s="689"/>
      <c r="C148" s="690"/>
      <c r="D148" s="621"/>
      <c r="E148" s="621"/>
      <c r="F148" s="621"/>
      <c r="G148" s="621"/>
      <c r="H148" s="621"/>
      <c r="I148" s="633"/>
      <c r="J148" s="633"/>
      <c r="K148" s="633"/>
      <c r="L148" s="633"/>
      <c r="M148" s="633"/>
      <c r="N148" s="633"/>
      <c r="O148" s="633"/>
    </row>
    <row r="149" spans="1:15" s="18" customFormat="1" ht="28.5" customHeight="1">
      <c r="A149" s="620"/>
      <c r="B149" s="689"/>
      <c r="C149" s="690"/>
      <c r="D149" s="459" t="s">
        <v>354</v>
      </c>
      <c r="E149" s="459" t="s">
        <v>355</v>
      </c>
      <c r="F149" s="457" t="s">
        <v>356</v>
      </c>
      <c r="G149" s="693"/>
      <c r="H149" s="694"/>
      <c r="I149" s="457" t="s">
        <v>358</v>
      </c>
      <c r="J149" s="694"/>
      <c r="K149" s="459" t="s">
        <v>353</v>
      </c>
      <c r="L149" s="457" t="s">
        <v>354</v>
      </c>
      <c r="M149" s="459" t="s">
        <v>363</v>
      </c>
      <c r="N149" s="528" t="s">
        <v>362</v>
      </c>
      <c r="O149" s="528" t="s">
        <v>132</v>
      </c>
    </row>
    <row r="150" spans="1:15" s="18" customFormat="1" ht="12.75">
      <c r="A150" s="620"/>
      <c r="B150" s="691"/>
      <c r="C150" s="692"/>
      <c r="D150" s="706"/>
      <c r="E150" s="460"/>
      <c r="F150" s="458"/>
      <c r="G150" s="695"/>
      <c r="H150" s="696"/>
      <c r="I150" s="458"/>
      <c r="J150" s="696"/>
      <c r="K150" s="460"/>
      <c r="L150" s="458"/>
      <c r="M150" s="460"/>
      <c r="N150" s="528"/>
      <c r="O150" s="528"/>
    </row>
    <row r="151" spans="1:15" s="18" customFormat="1" ht="15" customHeight="1">
      <c r="A151" s="51" t="s">
        <v>351</v>
      </c>
      <c r="B151" s="700"/>
      <c r="C151" s="701"/>
      <c r="D151" s="170"/>
      <c r="E151" s="170"/>
      <c r="F151" s="697">
        <v>0</v>
      </c>
      <c r="G151" s="698"/>
      <c r="H151" s="699"/>
      <c r="I151" s="455">
        <v>0</v>
      </c>
      <c r="J151" s="456"/>
      <c r="K151" s="173">
        <v>15000</v>
      </c>
      <c r="L151" s="242">
        <f>I151+K151</f>
        <v>15000</v>
      </c>
      <c r="M151" s="177">
        <v>0</v>
      </c>
      <c r="N151" s="173">
        <v>0</v>
      </c>
      <c r="O151" s="174">
        <f t="shared" ref="O151:O157" si="8">K151-M151-N151</f>
        <v>15000</v>
      </c>
    </row>
    <row r="152" spans="1:15" s="18" customFormat="1" ht="12.75">
      <c r="A152" s="52">
        <v>1</v>
      </c>
      <c r="B152" s="702" t="s">
        <v>357</v>
      </c>
      <c r="C152" s="703"/>
      <c r="D152" s="171">
        <v>0.1</v>
      </c>
      <c r="E152" s="171">
        <v>0</v>
      </c>
      <c r="F152" s="697">
        <v>0.1</v>
      </c>
      <c r="G152" s="698"/>
      <c r="H152" s="699"/>
      <c r="I152" s="455">
        <f t="shared" ref="I152:I157" si="9">L151</f>
        <v>15000</v>
      </c>
      <c r="J152" s="456"/>
      <c r="K152" s="174">
        <v>10000</v>
      </c>
      <c r="L152" s="174">
        <f>I152+K152</f>
        <v>25000</v>
      </c>
      <c r="M152" s="178">
        <v>1000</v>
      </c>
      <c r="N152" s="174">
        <v>500</v>
      </c>
      <c r="O152" s="174">
        <f t="shared" si="8"/>
        <v>8500</v>
      </c>
    </row>
    <row r="153" spans="1:15" s="18" customFormat="1" ht="12.75">
      <c r="A153" s="52">
        <v>2</v>
      </c>
      <c r="B153" s="702" t="s">
        <v>200</v>
      </c>
      <c r="C153" s="703"/>
      <c r="D153" s="171">
        <v>0.15</v>
      </c>
      <c r="E153" s="171">
        <v>0.1</v>
      </c>
      <c r="F153" s="697">
        <v>0.05</v>
      </c>
      <c r="G153" s="698"/>
      <c r="H153" s="699"/>
      <c r="I153" s="455">
        <f t="shared" si="9"/>
        <v>25000</v>
      </c>
      <c r="J153" s="456"/>
      <c r="K153" s="174">
        <v>23000</v>
      </c>
      <c r="L153" s="174">
        <f>I153+K153</f>
        <v>48000</v>
      </c>
      <c r="M153" s="178">
        <v>2300</v>
      </c>
      <c r="N153" s="174">
        <v>1150</v>
      </c>
      <c r="O153" s="174">
        <f t="shared" si="8"/>
        <v>19550</v>
      </c>
    </row>
    <row r="154" spans="1:15" s="18" customFormat="1" ht="12.75">
      <c r="A154" s="53"/>
      <c r="B154" s="704"/>
      <c r="C154" s="705"/>
      <c r="D154" s="172"/>
      <c r="E154" s="172"/>
      <c r="F154" s="697"/>
      <c r="G154" s="698"/>
      <c r="H154" s="699"/>
      <c r="I154" s="455">
        <f t="shared" si="9"/>
        <v>48000</v>
      </c>
      <c r="J154" s="456"/>
      <c r="K154" s="175"/>
      <c r="L154" s="175"/>
      <c r="M154" s="179"/>
      <c r="N154" s="175"/>
      <c r="O154" s="174">
        <f t="shared" si="8"/>
        <v>0</v>
      </c>
    </row>
    <row r="155" spans="1:15" s="18" customFormat="1" ht="12.75">
      <c r="A155" s="53"/>
      <c r="B155" s="704"/>
      <c r="C155" s="705"/>
      <c r="D155" s="172"/>
      <c r="E155" s="172"/>
      <c r="F155" s="697"/>
      <c r="G155" s="698"/>
      <c r="H155" s="699"/>
      <c r="I155" s="455">
        <f t="shared" si="9"/>
        <v>0</v>
      </c>
      <c r="J155" s="456"/>
      <c r="K155" s="175"/>
      <c r="L155" s="175"/>
      <c r="M155" s="179"/>
      <c r="N155" s="175"/>
      <c r="O155" s="174">
        <f t="shared" si="8"/>
        <v>0</v>
      </c>
    </row>
    <row r="156" spans="1:15" s="18" customFormat="1" ht="12.75">
      <c r="A156" s="53"/>
      <c r="B156" s="704"/>
      <c r="C156" s="705"/>
      <c r="D156" s="172"/>
      <c r="E156" s="172"/>
      <c r="F156" s="697"/>
      <c r="G156" s="698"/>
      <c r="H156" s="699"/>
      <c r="I156" s="455">
        <f t="shared" si="9"/>
        <v>0</v>
      </c>
      <c r="J156" s="456"/>
      <c r="K156" s="175"/>
      <c r="L156" s="175"/>
      <c r="M156" s="179"/>
      <c r="N156" s="175"/>
      <c r="O156" s="174">
        <f t="shared" si="8"/>
        <v>0</v>
      </c>
    </row>
    <row r="157" spans="1:15" s="18" customFormat="1" ht="12.75">
      <c r="A157" s="53"/>
      <c r="B157" s="704"/>
      <c r="C157" s="705"/>
      <c r="D157" s="172"/>
      <c r="E157" s="172"/>
      <c r="F157" s="697"/>
      <c r="G157" s="698"/>
      <c r="H157" s="699"/>
      <c r="I157" s="455">
        <f t="shared" si="9"/>
        <v>0</v>
      </c>
      <c r="J157" s="456"/>
      <c r="K157" s="175"/>
      <c r="L157" s="175"/>
      <c r="M157" s="179"/>
      <c r="N157" s="175"/>
      <c r="O157" s="174">
        <f t="shared" si="8"/>
        <v>0</v>
      </c>
    </row>
    <row r="158" spans="1:15" s="18" customFormat="1" ht="12.75">
      <c r="C158" s="50"/>
    </row>
    <row r="159" spans="1:15" s="18" customFormat="1" ht="14.25" customHeight="1">
      <c r="A159" s="595" t="s">
        <v>143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</row>
    <row r="160" spans="1:15" s="18" customFormat="1" ht="57.75" customHeight="1">
      <c r="A160" s="674"/>
      <c r="B160" s="675"/>
      <c r="C160" s="675"/>
      <c r="D160" s="675"/>
      <c r="E160" s="675"/>
      <c r="F160" s="675"/>
      <c r="G160" s="675"/>
      <c r="H160" s="675"/>
      <c r="I160" s="675"/>
      <c r="J160" s="675"/>
      <c r="K160" s="675"/>
      <c r="L160" s="675"/>
      <c r="M160" s="675"/>
      <c r="N160" s="675"/>
      <c r="O160" s="676"/>
    </row>
    <row r="161" spans="1:16" s="18" customFormat="1" ht="57.75" customHeight="1">
      <c r="A161" s="677"/>
      <c r="B161" s="678"/>
      <c r="C161" s="678"/>
      <c r="D161" s="678"/>
      <c r="E161" s="678"/>
      <c r="F161" s="678"/>
      <c r="G161" s="678"/>
      <c r="H161" s="678"/>
      <c r="I161" s="678"/>
      <c r="J161" s="678"/>
      <c r="K161" s="678"/>
      <c r="L161" s="678"/>
      <c r="M161" s="678"/>
      <c r="N161" s="678"/>
      <c r="O161" s="679"/>
    </row>
    <row r="162" spans="1:16" s="18" customFormat="1" ht="14.25" customHeight="1">
      <c r="A162" s="564"/>
      <c r="B162" s="565"/>
      <c r="C162" s="565"/>
      <c r="D162" s="565"/>
      <c r="E162" s="565"/>
      <c r="F162" s="565"/>
      <c r="G162" s="565"/>
      <c r="H162" s="565"/>
      <c r="I162" s="565"/>
      <c r="J162" s="565"/>
      <c r="K162" s="565"/>
      <c r="L162" s="565"/>
      <c r="M162" s="565"/>
      <c r="N162" s="565"/>
      <c r="O162" s="566"/>
    </row>
    <row r="163" spans="1:16" s="37" customFormat="1" ht="30.75" customHeight="1">
      <c r="A163" s="513" t="s">
        <v>323</v>
      </c>
      <c r="B163" s="513"/>
      <c r="C163" s="513"/>
      <c r="D163" s="513"/>
      <c r="E163" s="513"/>
      <c r="F163" s="513"/>
      <c r="G163" s="513"/>
      <c r="H163" s="513"/>
      <c r="I163" s="513"/>
      <c r="J163" s="513"/>
      <c r="K163" s="513"/>
      <c r="L163" s="513"/>
      <c r="M163" s="513"/>
      <c r="N163" s="513"/>
      <c r="O163" s="513"/>
    </row>
    <row r="164" spans="1:16" s="18" customFormat="1" ht="18" customHeight="1" thickBot="1">
      <c r="A164" s="604" t="s">
        <v>242</v>
      </c>
      <c r="B164" s="604"/>
      <c r="C164" s="604"/>
      <c r="D164" s="604"/>
      <c r="E164" s="604"/>
      <c r="F164" s="604"/>
      <c r="G164" s="604"/>
      <c r="H164" s="604"/>
      <c r="I164" s="604"/>
      <c r="J164" s="604"/>
      <c r="K164" s="604"/>
      <c r="L164" s="604"/>
      <c r="M164" s="604"/>
      <c r="N164" s="604"/>
      <c r="O164" s="604"/>
      <c r="P164" s="86"/>
    </row>
    <row r="165" spans="1:16" s="37" customFormat="1" ht="20.25" customHeight="1">
      <c r="A165" s="45"/>
      <c r="B165" s="45"/>
      <c r="C165" s="45"/>
      <c r="D165" s="45"/>
      <c r="E165" s="45"/>
      <c r="F165" s="614" t="s">
        <v>234</v>
      </c>
      <c r="G165" s="615"/>
      <c r="H165" s="614" t="s">
        <v>236</v>
      </c>
      <c r="I165" s="684"/>
      <c r="J165" s="615"/>
      <c r="K165" s="614" t="s">
        <v>238</v>
      </c>
      <c r="L165" s="615"/>
      <c r="M165" s="45"/>
      <c r="N165" s="45"/>
      <c r="O165" s="45"/>
    </row>
    <row r="166" spans="1:16" s="18" customFormat="1" ht="30" customHeight="1">
      <c r="A166" s="109" t="s">
        <v>229</v>
      </c>
      <c r="B166" s="109" t="s">
        <v>230</v>
      </c>
      <c r="C166" s="582" t="s">
        <v>186</v>
      </c>
      <c r="D166" s="582"/>
      <c r="E166" s="149" t="s">
        <v>231</v>
      </c>
      <c r="F166" s="152" t="s">
        <v>232</v>
      </c>
      <c r="G166" s="147" t="s">
        <v>233</v>
      </c>
      <c r="H166" s="685" t="s">
        <v>232</v>
      </c>
      <c r="I166" s="686"/>
      <c r="J166" s="147" t="s">
        <v>235</v>
      </c>
      <c r="K166" s="152" t="s">
        <v>232</v>
      </c>
      <c r="L166" s="147" t="s">
        <v>237</v>
      </c>
      <c r="M166" s="146" t="s">
        <v>239</v>
      </c>
      <c r="N166" s="110" t="s">
        <v>240</v>
      </c>
      <c r="O166" s="110" t="s">
        <v>241</v>
      </c>
    </row>
    <row r="167" spans="1:16" s="18" customFormat="1" ht="18" customHeight="1">
      <c r="A167" s="161">
        <v>1</v>
      </c>
      <c r="B167" s="161">
        <v>0</v>
      </c>
      <c r="C167" s="583" t="s">
        <v>324</v>
      </c>
      <c r="D167" s="584"/>
      <c r="E167" s="150" t="s">
        <v>207</v>
      </c>
      <c r="F167" s="153">
        <v>2693.6</v>
      </c>
      <c r="G167" s="148">
        <v>41754</v>
      </c>
      <c r="H167" s="610">
        <v>1400.32</v>
      </c>
      <c r="I167" s="611"/>
      <c r="J167" s="148">
        <v>41756</v>
      </c>
      <c r="K167" s="156"/>
      <c r="L167" s="148"/>
      <c r="M167" s="155" t="s">
        <v>325</v>
      </c>
      <c r="N167" s="120" t="s">
        <v>326</v>
      </c>
      <c r="O167" s="120"/>
    </row>
    <row r="168" spans="1:16" s="18" customFormat="1" ht="18" customHeight="1">
      <c r="A168" s="161"/>
      <c r="B168" s="161">
        <v>1</v>
      </c>
      <c r="C168" s="583" t="s">
        <v>324</v>
      </c>
      <c r="D168" s="584"/>
      <c r="E168" s="150" t="s">
        <v>207</v>
      </c>
      <c r="F168" s="153">
        <v>1400.32</v>
      </c>
      <c r="G168" s="148">
        <v>41759</v>
      </c>
      <c r="H168" s="610">
        <v>1400.32</v>
      </c>
      <c r="I168" s="611"/>
      <c r="J168" s="148">
        <v>41759</v>
      </c>
      <c r="K168" s="156">
        <v>1400.32</v>
      </c>
      <c r="L168" s="148">
        <v>41764</v>
      </c>
      <c r="M168" s="155" t="s">
        <v>325</v>
      </c>
      <c r="N168" s="120" t="s">
        <v>327</v>
      </c>
      <c r="O168" s="120" t="s">
        <v>329</v>
      </c>
    </row>
    <row r="169" spans="1:16" s="18" customFormat="1" ht="18" customHeight="1">
      <c r="A169" s="161">
        <v>2</v>
      </c>
      <c r="B169" s="161">
        <v>0</v>
      </c>
      <c r="C169" s="583" t="s">
        <v>201</v>
      </c>
      <c r="D169" s="584"/>
      <c r="E169" s="150" t="s">
        <v>33</v>
      </c>
      <c r="F169" s="153">
        <v>1812.38</v>
      </c>
      <c r="G169" s="148">
        <v>41754</v>
      </c>
      <c r="H169" s="610">
        <v>1812.38</v>
      </c>
      <c r="I169" s="611"/>
      <c r="J169" s="148">
        <v>41757</v>
      </c>
      <c r="K169" s="156">
        <v>1812.38</v>
      </c>
      <c r="L169" s="148">
        <v>41757</v>
      </c>
      <c r="M169" s="155" t="s">
        <v>325</v>
      </c>
      <c r="N169" s="120" t="s">
        <v>327</v>
      </c>
      <c r="O169" s="120" t="s">
        <v>330</v>
      </c>
    </row>
    <row r="170" spans="1:16" s="18" customFormat="1" ht="18" customHeight="1">
      <c r="A170" s="161">
        <v>3</v>
      </c>
      <c r="B170" s="161">
        <v>0</v>
      </c>
      <c r="C170" s="583" t="s">
        <v>328</v>
      </c>
      <c r="D170" s="584"/>
      <c r="E170" s="150" t="s">
        <v>276</v>
      </c>
      <c r="F170" s="153">
        <v>857.16</v>
      </c>
      <c r="G170" s="148">
        <v>41754</v>
      </c>
      <c r="H170" s="610">
        <v>1812.38</v>
      </c>
      <c r="I170" s="611"/>
      <c r="J170" s="148">
        <v>41757</v>
      </c>
      <c r="K170" s="156">
        <v>1812.38</v>
      </c>
      <c r="L170" s="148">
        <v>41757</v>
      </c>
      <c r="M170" s="155" t="s">
        <v>325</v>
      </c>
      <c r="N170" s="120" t="s">
        <v>327</v>
      </c>
      <c r="O170" s="120" t="s">
        <v>331</v>
      </c>
    </row>
    <row r="171" spans="1:16" s="18" customFormat="1" ht="18" customHeight="1">
      <c r="A171" s="161">
        <v>4</v>
      </c>
      <c r="B171" s="161">
        <v>0</v>
      </c>
      <c r="C171" s="583" t="s">
        <v>332</v>
      </c>
      <c r="D171" s="584"/>
      <c r="E171" s="150" t="s">
        <v>333</v>
      </c>
      <c r="F171" s="153">
        <v>1041.23</v>
      </c>
      <c r="G171" s="148">
        <v>41389</v>
      </c>
      <c r="H171" s="610">
        <v>540.41</v>
      </c>
      <c r="I171" s="611"/>
      <c r="J171" s="148">
        <v>41758</v>
      </c>
      <c r="K171" s="156">
        <v>540.41</v>
      </c>
      <c r="L171" s="148">
        <v>41758</v>
      </c>
      <c r="M171" s="155" t="s">
        <v>325</v>
      </c>
      <c r="N171" s="120" t="s">
        <v>326</v>
      </c>
      <c r="O171" s="88" t="s">
        <v>336</v>
      </c>
    </row>
    <row r="172" spans="1:16" s="18" customFormat="1" ht="18" customHeight="1">
      <c r="A172" s="145"/>
      <c r="B172" s="161">
        <v>1</v>
      </c>
      <c r="C172" s="583" t="s">
        <v>332</v>
      </c>
      <c r="D172" s="584"/>
      <c r="E172" s="150" t="s">
        <v>333</v>
      </c>
      <c r="F172" s="153">
        <v>540.41</v>
      </c>
      <c r="G172" s="148">
        <v>41759</v>
      </c>
      <c r="H172" s="610">
        <v>540.41</v>
      </c>
      <c r="I172" s="611"/>
      <c r="J172" s="148">
        <v>41764</v>
      </c>
      <c r="K172" s="156">
        <v>540.41</v>
      </c>
      <c r="L172" s="148">
        <v>41764</v>
      </c>
      <c r="M172" s="155" t="s">
        <v>325</v>
      </c>
      <c r="N172" s="120" t="s">
        <v>326</v>
      </c>
      <c r="O172" s="18" t="s">
        <v>337</v>
      </c>
    </row>
    <row r="173" spans="1:16" s="18" customFormat="1" ht="18" customHeight="1">
      <c r="A173" s="159"/>
      <c r="B173" s="161">
        <v>2</v>
      </c>
      <c r="C173" s="583" t="s">
        <v>332</v>
      </c>
      <c r="D173" s="584"/>
      <c r="E173" s="150" t="s">
        <v>333</v>
      </c>
      <c r="F173" s="153">
        <v>540.41</v>
      </c>
      <c r="G173" s="148">
        <v>41764</v>
      </c>
      <c r="H173" s="610">
        <v>540.41</v>
      </c>
      <c r="I173" s="611"/>
      <c r="J173" s="148">
        <v>41764</v>
      </c>
      <c r="K173" s="156">
        <v>500</v>
      </c>
      <c r="L173" s="148">
        <v>41766</v>
      </c>
      <c r="M173" s="155" t="s">
        <v>325</v>
      </c>
      <c r="N173" s="120" t="s">
        <v>327</v>
      </c>
      <c r="O173" s="120" t="s">
        <v>334</v>
      </c>
    </row>
    <row r="174" spans="1:16" s="18" customFormat="1" ht="18" customHeight="1">
      <c r="A174" s="161">
        <v>5</v>
      </c>
      <c r="B174" s="161">
        <v>0</v>
      </c>
      <c r="C174" s="583" t="s">
        <v>338</v>
      </c>
      <c r="D174" s="584"/>
      <c r="E174" s="150" t="s">
        <v>339</v>
      </c>
      <c r="F174" s="153"/>
      <c r="G174" s="148"/>
      <c r="H174" s="610">
        <v>-66.5</v>
      </c>
      <c r="I174" s="611"/>
      <c r="J174" s="148">
        <v>41776</v>
      </c>
      <c r="K174" s="156"/>
      <c r="L174" s="148"/>
      <c r="M174" s="155"/>
      <c r="N174" s="120"/>
      <c r="O174" s="120"/>
    </row>
    <row r="175" spans="1:16" s="18" customFormat="1" ht="18" customHeight="1">
      <c r="A175" s="159"/>
      <c r="B175" s="124"/>
      <c r="C175" s="583"/>
      <c r="D175" s="584"/>
      <c r="E175" s="150"/>
      <c r="F175" s="153"/>
      <c r="G175" s="148"/>
      <c r="H175" s="610"/>
      <c r="I175" s="611"/>
      <c r="J175" s="148"/>
      <c r="K175" s="156"/>
      <c r="L175" s="148"/>
      <c r="M175" s="155"/>
      <c r="N175" s="120"/>
      <c r="O175" s="120"/>
    </row>
    <row r="176" spans="1:16" s="18" customFormat="1" ht="18" customHeight="1">
      <c r="A176" s="159"/>
      <c r="B176" s="124"/>
      <c r="C176" s="583"/>
      <c r="D176" s="584"/>
      <c r="E176" s="150"/>
      <c r="F176" s="153"/>
      <c r="G176" s="148"/>
      <c r="H176" s="610"/>
      <c r="I176" s="611"/>
      <c r="J176" s="148"/>
      <c r="K176" s="156"/>
      <c r="L176" s="148"/>
      <c r="M176" s="155"/>
      <c r="N176" s="120"/>
      <c r="O176" s="120"/>
    </row>
    <row r="177" spans="1:81" s="18" customFormat="1" ht="18" customHeight="1" thickBot="1">
      <c r="A177" s="160"/>
      <c r="B177" s="162"/>
      <c r="C177" s="605"/>
      <c r="D177" s="606"/>
      <c r="E177" s="151"/>
      <c r="F177" s="154"/>
      <c r="G177" s="158"/>
      <c r="H177" s="612"/>
      <c r="I177" s="613"/>
      <c r="J177" s="158"/>
      <c r="K177" s="157"/>
      <c r="L177" s="158"/>
      <c r="M177" s="155"/>
      <c r="N177" s="120"/>
      <c r="O177" s="120"/>
    </row>
    <row r="178" spans="1:81" s="18" customFormat="1" ht="18" customHeight="1" thickBot="1">
      <c r="A178" s="580" t="s">
        <v>335</v>
      </c>
      <c r="B178" s="581"/>
      <c r="C178" s="581"/>
      <c r="D178" s="581"/>
      <c r="E178" s="581"/>
      <c r="F178" s="607">
        <f>F167+F169+F170+F171</f>
        <v>6404.369999999999</v>
      </c>
      <c r="G178" s="608"/>
      <c r="H178" s="607">
        <f>H168+H169+H170+H172+H174</f>
        <v>5498.99</v>
      </c>
      <c r="I178" s="609"/>
      <c r="J178" s="608"/>
      <c r="K178" s="607">
        <f>K168+K169+K170+K173</f>
        <v>5525.08</v>
      </c>
      <c r="L178" s="608"/>
      <c r="M178" s="45"/>
      <c r="N178" s="45"/>
      <c r="O178" s="45"/>
    </row>
    <row r="179" spans="1:81" s="37" customFormat="1" ht="6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</row>
    <row r="180" spans="1:81" s="37" customFormat="1" ht="6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</row>
    <row r="181" spans="1:81" s="18" customFormat="1" ht="23.25" customHeight="1">
      <c r="A181" s="680" t="s">
        <v>11</v>
      </c>
      <c r="B181" s="681"/>
      <c r="C181" s="681"/>
      <c r="D181" s="681"/>
      <c r="E181" s="681"/>
      <c r="F181" s="681"/>
      <c r="G181" s="681"/>
      <c r="H181" s="681"/>
      <c r="I181" s="681"/>
      <c r="J181" s="681"/>
      <c r="K181" s="681"/>
      <c r="L181" s="681"/>
      <c r="M181" s="681"/>
      <c r="N181" s="681"/>
      <c r="O181" s="681"/>
    </row>
    <row r="182" spans="1:81" s="37" customFormat="1" ht="14.25" customHeight="1" thickBot="1">
      <c r="A182" s="517" t="s">
        <v>340</v>
      </c>
      <c r="B182" s="518"/>
      <c r="C182" s="518"/>
      <c r="D182" s="518"/>
      <c r="E182" s="518"/>
      <c r="F182" s="518"/>
      <c r="G182" s="518"/>
      <c r="H182" s="518"/>
      <c r="I182" s="518"/>
      <c r="J182" s="518"/>
      <c r="K182" s="518"/>
      <c r="L182" s="518"/>
      <c r="M182" s="518"/>
      <c r="N182" s="518"/>
      <c r="O182" s="520"/>
    </row>
    <row r="183" spans="1:81" s="70" customFormat="1" ht="15" customHeight="1">
      <c r="A183" s="111" t="s">
        <v>210</v>
      </c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3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9"/>
      <c r="AS183" s="69"/>
      <c r="AT183" s="69"/>
      <c r="AU183" s="69"/>
      <c r="AV183" s="69"/>
      <c r="AW183" s="69"/>
      <c r="AX183" s="69"/>
      <c r="AY183" s="69"/>
      <c r="AZ183" s="69"/>
      <c r="BA183" s="69"/>
      <c r="BB183" s="69"/>
      <c r="BC183" s="69"/>
      <c r="BD183" s="69"/>
      <c r="BE183" s="69"/>
      <c r="BF183" s="69"/>
      <c r="BG183" s="69"/>
      <c r="BH183" s="69"/>
      <c r="BI183" s="69"/>
      <c r="BJ183" s="69"/>
      <c r="BK183" s="69"/>
      <c r="BL183" s="69"/>
      <c r="BM183" s="69"/>
      <c r="BN183" s="69"/>
      <c r="BO183" s="69"/>
      <c r="BP183" s="69"/>
      <c r="BQ183" s="69"/>
      <c r="BR183" s="69"/>
      <c r="BS183" s="69"/>
      <c r="BT183" s="69"/>
      <c r="BU183" s="69"/>
      <c r="BV183" s="69"/>
      <c r="BW183" s="69"/>
      <c r="BX183" s="69"/>
      <c r="BY183" s="69"/>
      <c r="BZ183" s="69"/>
      <c r="CA183" s="69"/>
      <c r="CB183" s="69"/>
      <c r="CC183" s="69"/>
    </row>
    <row r="184" spans="1:81" s="70" customFormat="1" ht="20.25" customHeight="1">
      <c r="A184" s="91" t="s">
        <v>212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9"/>
      <c r="AS184" s="69"/>
      <c r="AT184" s="69"/>
      <c r="AU184" s="69"/>
      <c r="AV184" s="69"/>
      <c r="AW184" s="69"/>
      <c r="AX184" s="69"/>
      <c r="AY184" s="69"/>
      <c r="AZ184" s="69"/>
      <c r="BA184" s="69"/>
      <c r="BB184" s="69"/>
      <c r="BC184" s="69"/>
      <c r="BD184" s="69"/>
      <c r="BE184" s="69"/>
      <c r="BF184" s="69"/>
      <c r="BG184" s="69"/>
      <c r="BH184" s="69"/>
      <c r="BI184" s="69"/>
      <c r="BJ184" s="69"/>
      <c r="BK184" s="69"/>
      <c r="BL184" s="69"/>
      <c r="BM184" s="69"/>
      <c r="BN184" s="69"/>
      <c r="BO184" s="69"/>
      <c r="BP184" s="69"/>
      <c r="BQ184" s="69"/>
      <c r="BR184" s="69"/>
      <c r="BS184" s="69"/>
      <c r="BT184" s="69"/>
      <c r="BU184" s="69"/>
      <c r="BV184" s="69"/>
      <c r="BW184" s="69"/>
      <c r="BX184" s="69"/>
      <c r="BY184" s="69"/>
      <c r="BZ184" s="69"/>
      <c r="CA184" s="69"/>
      <c r="CB184" s="69"/>
      <c r="CC184" s="69"/>
    </row>
    <row r="185" spans="1:81" s="70" customFormat="1" ht="20.25" customHeight="1">
      <c r="A185" s="91" t="s">
        <v>243</v>
      </c>
      <c r="B185" s="569"/>
      <c r="C185" s="569"/>
      <c r="D185" s="569"/>
      <c r="E185" s="569"/>
      <c r="F185" s="569"/>
      <c r="G185" s="569"/>
      <c r="H185" s="569"/>
      <c r="I185" s="569"/>
      <c r="J185" s="569"/>
      <c r="K185" s="569"/>
      <c r="L185" s="569"/>
      <c r="M185" s="569"/>
      <c r="N185" s="569"/>
      <c r="O185" s="569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9"/>
      <c r="AS185" s="69"/>
      <c r="AT185" s="69"/>
      <c r="AU185" s="69"/>
      <c r="AV185" s="69"/>
      <c r="AW185" s="69"/>
      <c r="AX185" s="69"/>
      <c r="AY185" s="69"/>
      <c r="AZ185" s="69"/>
      <c r="BA185" s="69"/>
      <c r="BB185" s="69"/>
      <c r="BC185" s="69"/>
      <c r="BD185" s="69"/>
      <c r="BE185" s="69"/>
      <c r="BF185" s="69"/>
      <c r="BG185" s="69"/>
      <c r="BH185" s="69"/>
      <c r="BI185" s="69"/>
      <c r="BJ185" s="69"/>
      <c r="BK185" s="69"/>
      <c r="BL185" s="69"/>
      <c r="BM185" s="69"/>
      <c r="BN185" s="69"/>
      <c r="BO185" s="69"/>
      <c r="BP185" s="69"/>
      <c r="BQ185" s="69"/>
      <c r="BR185" s="69"/>
      <c r="BS185" s="69"/>
      <c r="BT185" s="69"/>
      <c r="BU185" s="69"/>
      <c r="BV185" s="69"/>
      <c r="BW185" s="69"/>
      <c r="BX185" s="69"/>
      <c r="BY185" s="69"/>
      <c r="BZ185" s="69"/>
      <c r="CA185" s="69"/>
      <c r="CB185" s="69"/>
      <c r="CC185" s="69"/>
    </row>
    <row r="186" spans="1:81" s="70" customFormat="1" ht="20.25" customHeight="1">
      <c r="A186" s="91" t="s">
        <v>244</v>
      </c>
      <c r="B186" s="569"/>
      <c r="C186" s="569"/>
      <c r="D186" s="569"/>
      <c r="E186" s="569"/>
      <c r="F186" s="569"/>
      <c r="G186" s="569"/>
      <c r="H186" s="569"/>
      <c r="I186" s="569"/>
      <c r="J186" s="569"/>
      <c r="K186" s="569"/>
      <c r="L186" s="569"/>
      <c r="M186" s="569"/>
      <c r="N186" s="569"/>
      <c r="O186" s="569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9"/>
      <c r="AS186" s="69"/>
      <c r="AT186" s="69"/>
      <c r="AU186" s="69"/>
      <c r="AV186" s="69"/>
      <c r="AW186" s="69"/>
      <c r="AX186" s="69"/>
      <c r="AY186" s="69"/>
      <c r="AZ186" s="69"/>
      <c r="BA186" s="69"/>
      <c r="BB186" s="69"/>
      <c r="BC186" s="69"/>
      <c r="BD186" s="69"/>
      <c r="BE186" s="69"/>
      <c r="BF186" s="69"/>
      <c r="BG186" s="69"/>
      <c r="BH186" s="69"/>
      <c r="BI186" s="69"/>
      <c r="BJ186" s="69"/>
      <c r="BK186" s="69"/>
      <c r="BL186" s="69"/>
      <c r="BM186" s="69"/>
      <c r="BN186" s="69"/>
      <c r="BO186" s="69"/>
      <c r="BP186" s="69"/>
      <c r="BQ186" s="69"/>
      <c r="BR186" s="69"/>
      <c r="BS186" s="69"/>
      <c r="BT186" s="69"/>
      <c r="BU186" s="69"/>
      <c r="BV186" s="69"/>
      <c r="BW186" s="69"/>
      <c r="BX186" s="69"/>
      <c r="BY186" s="69"/>
      <c r="BZ186" s="69"/>
      <c r="CA186" s="69"/>
      <c r="CB186" s="69"/>
      <c r="CC186" s="69"/>
    </row>
    <row r="187" spans="1:81" s="70" customFormat="1" ht="20.25" customHeight="1">
      <c r="A187" s="91" t="s">
        <v>245</v>
      </c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69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9"/>
      <c r="AS187" s="69"/>
      <c r="AT187" s="69"/>
      <c r="AU187" s="69"/>
      <c r="AV187" s="69"/>
      <c r="AW187" s="69"/>
      <c r="AX187" s="69"/>
      <c r="AY187" s="69"/>
      <c r="AZ187" s="69"/>
      <c r="BA187" s="69"/>
      <c r="BB187" s="69"/>
      <c r="BC187" s="69"/>
      <c r="BD187" s="69"/>
      <c r="BE187" s="69"/>
      <c r="BF187" s="69"/>
      <c r="BG187" s="69"/>
      <c r="BH187" s="69"/>
      <c r="BI187" s="69"/>
      <c r="BJ187" s="69"/>
      <c r="BK187" s="69"/>
      <c r="BL187" s="69"/>
      <c r="BM187" s="69"/>
      <c r="BN187" s="69"/>
      <c r="BO187" s="69"/>
      <c r="BP187" s="69"/>
      <c r="BQ187" s="69"/>
      <c r="BR187" s="69"/>
      <c r="BS187" s="69"/>
      <c r="BT187" s="69"/>
      <c r="BU187" s="69"/>
      <c r="BV187" s="69"/>
      <c r="BW187" s="69"/>
      <c r="BX187" s="69"/>
      <c r="BY187" s="69"/>
      <c r="BZ187" s="69"/>
      <c r="CA187" s="69"/>
      <c r="CB187" s="69"/>
      <c r="CC187" s="69"/>
    </row>
    <row r="188" spans="1:81" s="70" customFormat="1" ht="20.25" customHeight="1">
      <c r="A188" s="91" t="s">
        <v>211</v>
      </c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69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9"/>
      <c r="AS188" s="69"/>
      <c r="AT188" s="69"/>
      <c r="AU188" s="69"/>
      <c r="AV188" s="69"/>
      <c r="AW188" s="69"/>
      <c r="AX188" s="69"/>
      <c r="AY188" s="69"/>
      <c r="AZ188" s="69"/>
      <c r="BA188" s="69"/>
      <c r="BB188" s="69"/>
      <c r="BC188" s="69"/>
      <c r="BD188" s="69"/>
      <c r="BE188" s="69"/>
      <c r="BF188" s="69"/>
      <c r="BG188" s="69"/>
      <c r="BH188" s="69"/>
      <c r="BI188" s="69"/>
      <c r="BJ188" s="69"/>
      <c r="BK188" s="69"/>
      <c r="BL188" s="69"/>
      <c r="BM188" s="69"/>
      <c r="BN188" s="69"/>
      <c r="BO188" s="69"/>
      <c r="BP188" s="69"/>
      <c r="BQ188" s="69"/>
      <c r="BR188" s="69"/>
      <c r="BS188" s="69"/>
      <c r="BT188" s="69"/>
      <c r="BU188" s="69"/>
      <c r="BV188" s="69"/>
      <c r="BW188" s="69"/>
      <c r="BX188" s="69"/>
      <c r="BY188" s="69"/>
      <c r="BZ188" s="69"/>
      <c r="CA188" s="69"/>
      <c r="CB188" s="69"/>
      <c r="CC188" s="69"/>
    </row>
    <row r="189" spans="1:81" s="70" customFormat="1" ht="20.25" customHeight="1">
      <c r="A189" s="91" t="s">
        <v>246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9"/>
      <c r="AS189" s="69"/>
      <c r="AT189" s="69"/>
      <c r="AU189" s="69"/>
      <c r="AV189" s="69"/>
      <c r="AW189" s="69"/>
      <c r="AX189" s="69"/>
      <c r="AY189" s="69"/>
      <c r="AZ189" s="69"/>
      <c r="BA189" s="69"/>
      <c r="BB189" s="69"/>
      <c r="BC189" s="69"/>
      <c r="BD189" s="69"/>
      <c r="BE189" s="69"/>
      <c r="BF189" s="69"/>
      <c r="BG189" s="69"/>
      <c r="BH189" s="69"/>
      <c r="BI189" s="69"/>
      <c r="BJ189" s="69"/>
      <c r="BK189" s="69"/>
      <c r="BL189" s="69"/>
      <c r="BM189" s="69"/>
      <c r="BN189" s="69"/>
      <c r="BO189" s="69"/>
      <c r="BP189" s="69"/>
      <c r="BQ189" s="69"/>
      <c r="BR189" s="69"/>
      <c r="BS189" s="69"/>
      <c r="BT189" s="69"/>
      <c r="BU189" s="69"/>
      <c r="BV189" s="69"/>
      <c r="BW189" s="69"/>
      <c r="BX189" s="69"/>
      <c r="BY189" s="69"/>
      <c r="BZ189" s="69"/>
      <c r="CA189" s="69"/>
      <c r="CB189" s="69"/>
      <c r="CC189" s="69"/>
    </row>
    <row r="190" spans="1:81" s="70" customFormat="1" ht="20.25" customHeight="1">
      <c r="A190" s="91" t="s">
        <v>267</v>
      </c>
      <c r="B190" s="569"/>
      <c r="C190" s="569"/>
      <c r="D190" s="569"/>
      <c r="E190" s="569"/>
      <c r="F190" s="569"/>
      <c r="G190" s="569"/>
      <c r="H190" s="569"/>
      <c r="I190" s="569"/>
      <c r="J190" s="569"/>
      <c r="K190" s="569"/>
      <c r="L190" s="569"/>
      <c r="M190" s="569"/>
      <c r="N190" s="569"/>
      <c r="O190" s="569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9"/>
      <c r="AS190" s="69"/>
      <c r="AT190" s="69"/>
      <c r="AU190" s="69"/>
      <c r="AV190" s="69"/>
      <c r="AW190" s="69"/>
      <c r="AX190" s="69"/>
      <c r="AY190" s="69"/>
      <c r="AZ190" s="69"/>
      <c r="BA190" s="69"/>
      <c r="BB190" s="69"/>
      <c r="BC190" s="69"/>
      <c r="BD190" s="69"/>
      <c r="BE190" s="69"/>
      <c r="BF190" s="69"/>
      <c r="BG190" s="69"/>
      <c r="BH190" s="69"/>
      <c r="BI190" s="69"/>
      <c r="BJ190" s="69"/>
      <c r="BK190" s="69"/>
      <c r="BL190" s="69"/>
      <c r="BM190" s="69"/>
      <c r="BN190" s="69"/>
      <c r="BO190" s="69"/>
      <c r="BP190" s="69"/>
      <c r="BQ190" s="69"/>
      <c r="BR190" s="69"/>
      <c r="BS190" s="69"/>
      <c r="BT190" s="69"/>
      <c r="BU190" s="69"/>
      <c r="BV190" s="69"/>
      <c r="BW190" s="69"/>
      <c r="BX190" s="69"/>
      <c r="BY190" s="69"/>
      <c r="BZ190" s="69"/>
      <c r="CA190" s="69"/>
      <c r="CB190" s="69"/>
      <c r="CC190" s="69"/>
    </row>
    <row r="191" spans="1:81" s="18" customFormat="1" ht="12.75">
      <c r="C191" s="49"/>
    </row>
    <row r="192" spans="1:81" s="18" customFormat="1" ht="14.25" customHeight="1">
      <c r="A192" s="595" t="s">
        <v>247</v>
      </c>
      <c r="B192" s="595"/>
      <c r="C192" s="595"/>
      <c r="D192" s="595"/>
      <c r="E192" s="595"/>
      <c r="F192" s="595"/>
      <c r="G192" s="595"/>
      <c r="H192" s="595"/>
      <c r="I192" s="595"/>
      <c r="J192" s="595"/>
      <c r="K192" s="595"/>
      <c r="L192" s="595"/>
      <c r="M192" s="595"/>
      <c r="N192" s="595"/>
      <c r="O192" s="595"/>
    </row>
    <row r="193" spans="1:16" s="18" customFormat="1" ht="12.75"/>
    <row r="194" spans="1:16" s="18" customFormat="1" ht="24" customHeight="1">
      <c r="A194" s="616" t="s">
        <v>229</v>
      </c>
      <c r="B194" s="616" t="s">
        <v>248</v>
      </c>
      <c r="C194" s="616"/>
      <c r="D194" s="616"/>
      <c r="E194" s="617" t="s">
        <v>250</v>
      </c>
      <c r="F194" s="618"/>
      <c r="G194" s="616" t="s">
        <v>252</v>
      </c>
      <c r="H194" s="616"/>
      <c r="I194" s="616"/>
      <c r="J194" s="587" t="s">
        <v>262</v>
      </c>
      <c r="K194" s="588"/>
      <c r="L194" s="588"/>
      <c r="M194" s="588"/>
      <c r="N194" s="588"/>
      <c r="O194" s="589"/>
    </row>
    <row r="195" spans="1:16" s="18" customFormat="1" ht="25.5" customHeight="1">
      <c r="A195" s="616"/>
      <c r="B195" s="616" t="s">
        <v>249</v>
      </c>
      <c r="C195" s="616"/>
      <c r="D195" s="616"/>
      <c r="E195" s="114" t="s">
        <v>261</v>
      </c>
      <c r="F195" s="114" t="s">
        <v>251</v>
      </c>
      <c r="G195" s="616" t="s">
        <v>261</v>
      </c>
      <c r="H195" s="616"/>
      <c r="I195" s="114" t="s">
        <v>251</v>
      </c>
      <c r="J195" s="590"/>
      <c r="K195" s="591"/>
      <c r="L195" s="591"/>
      <c r="M195" s="591"/>
      <c r="N195" s="591"/>
      <c r="O195" s="592"/>
    </row>
    <row r="196" spans="1:16" s="18" customFormat="1" ht="18" customHeight="1">
      <c r="A196" s="87">
        <v>1</v>
      </c>
      <c r="B196" s="562" t="s">
        <v>253</v>
      </c>
      <c r="C196" s="562"/>
      <c r="D196" s="562"/>
      <c r="E196" s="88"/>
      <c r="F196" s="88"/>
      <c r="G196" s="576"/>
      <c r="H196" s="577"/>
      <c r="I196" s="88"/>
      <c r="J196" s="573"/>
      <c r="K196" s="574"/>
      <c r="L196" s="574"/>
      <c r="M196" s="574"/>
      <c r="N196" s="574"/>
      <c r="O196" s="575"/>
    </row>
    <row r="197" spans="1:16" s="18" customFormat="1" ht="18" customHeight="1">
      <c r="A197" s="87">
        <v>2</v>
      </c>
      <c r="B197" s="562" t="s">
        <v>254</v>
      </c>
      <c r="C197" s="562"/>
      <c r="D197" s="562"/>
      <c r="E197" s="88"/>
      <c r="F197" s="88"/>
      <c r="G197" s="578"/>
      <c r="H197" s="578"/>
      <c r="I197" s="88"/>
      <c r="J197" s="573"/>
      <c r="K197" s="574"/>
      <c r="L197" s="574"/>
      <c r="M197" s="574"/>
      <c r="N197" s="574"/>
      <c r="O197" s="575"/>
    </row>
    <row r="198" spans="1:16" s="18" customFormat="1" ht="18" customHeight="1">
      <c r="A198" s="87">
        <v>3</v>
      </c>
      <c r="B198" s="562" t="s">
        <v>255</v>
      </c>
      <c r="C198" s="562"/>
      <c r="D198" s="562"/>
      <c r="E198" s="88"/>
      <c r="F198" s="88"/>
      <c r="G198" s="578"/>
      <c r="H198" s="578"/>
      <c r="I198" s="88"/>
      <c r="J198" s="573"/>
      <c r="K198" s="574"/>
      <c r="L198" s="574"/>
      <c r="M198" s="574"/>
      <c r="N198" s="574"/>
      <c r="O198" s="575"/>
    </row>
    <row r="199" spans="1:16" s="18" customFormat="1" ht="18" customHeight="1">
      <c r="A199" s="87">
        <v>4</v>
      </c>
      <c r="B199" s="562" t="s">
        <v>256</v>
      </c>
      <c r="C199" s="562"/>
      <c r="D199" s="562"/>
      <c r="E199" s="88"/>
      <c r="F199" s="88"/>
      <c r="G199" s="578"/>
      <c r="H199" s="578"/>
      <c r="I199" s="88"/>
      <c r="J199" s="573"/>
      <c r="K199" s="574"/>
      <c r="L199" s="574"/>
      <c r="M199" s="574"/>
      <c r="N199" s="574"/>
      <c r="O199" s="575"/>
    </row>
    <row r="200" spans="1:16" s="18" customFormat="1" ht="18" customHeight="1">
      <c r="A200" s="87">
        <v>5</v>
      </c>
      <c r="B200" s="562" t="s">
        <v>257</v>
      </c>
      <c r="C200" s="562"/>
      <c r="D200" s="562"/>
      <c r="E200" s="88"/>
      <c r="F200" s="88"/>
      <c r="G200" s="578"/>
      <c r="H200" s="578"/>
      <c r="I200" s="88"/>
      <c r="J200" s="573"/>
      <c r="K200" s="574"/>
      <c r="L200" s="574"/>
      <c r="M200" s="574"/>
      <c r="N200" s="574"/>
      <c r="O200" s="575"/>
    </row>
    <row r="201" spans="1:16" s="18" customFormat="1" ht="18" customHeight="1">
      <c r="A201" s="87">
        <v>6</v>
      </c>
      <c r="B201" s="562" t="s">
        <v>300</v>
      </c>
      <c r="C201" s="562"/>
      <c r="D201" s="562"/>
      <c r="E201" s="88"/>
      <c r="F201" s="88"/>
      <c r="G201" s="578"/>
      <c r="H201" s="578"/>
      <c r="I201" s="88"/>
      <c r="J201" s="573"/>
      <c r="K201" s="574"/>
      <c r="L201" s="574"/>
      <c r="M201" s="574"/>
      <c r="N201" s="574"/>
      <c r="O201" s="575"/>
    </row>
    <row r="202" spans="1:16" s="18" customFormat="1" ht="18" customHeight="1">
      <c r="A202" s="87">
        <v>7</v>
      </c>
      <c r="B202" s="562" t="s">
        <v>258</v>
      </c>
      <c r="C202" s="562"/>
      <c r="D202" s="562"/>
      <c r="E202" s="88"/>
      <c r="F202" s="88"/>
      <c r="G202" s="578"/>
      <c r="H202" s="578"/>
      <c r="I202" s="88"/>
      <c r="J202" s="573"/>
      <c r="K202" s="574"/>
      <c r="L202" s="574"/>
      <c r="M202" s="574"/>
      <c r="N202" s="574"/>
      <c r="O202" s="575"/>
    </row>
    <row r="203" spans="1:16" s="18" customFormat="1" ht="18" customHeight="1">
      <c r="A203" s="87">
        <v>8</v>
      </c>
      <c r="B203" s="562" t="s">
        <v>259</v>
      </c>
      <c r="C203" s="562"/>
      <c r="D203" s="562"/>
      <c r="E203" s="88"/>
      <c r="F203" s="88"/>
      <c r="G203" s="578"/>
      <c r="H203" s="578"/>
      <c r="I203" s="88"/>
      <c r="J203" s="573"/>
      <c r="K203" s="574"/>
      <c r="L203" s="574"/>
      <c r="M203" s="574"/>
      <c r="N203" s="574"/>
      <c r="O203" s="575"/>
    </row>
    <row r="204" spans="1:16" s="18" customFormat="1" ht="18" customHeight="1">
      <c r="A204" s="87">
        <v>9</v>
      </c>
      <c r="B204" s="562"/>
      <c r="C204" s="562"/>
      <c r="D204" s="562"/>
      <c r="E204" s="88"/>
      <c r="F204" s="88"/>
      <c r="G204" s="578"/>
      <c r="H204" s="578"/>
      <c r="I204" s="88"/>
      <c r="J204" s="573"/>
      <c r="K204" s="574"/>
      <c r="L204" s="574"/>
      <c r="M204" s="574"/>
      <c r="N204" s="574"/>
      <c r="O204" s="575"/>
    </row>
    <row r="205" spans="1:16" s="18" customFormat="1" ht="18" customHeight="1">
      <c r="A205" s="87" t="s">
        <v>260</v>
      </c>
      <c r="B205" s="562"/>
      <c r="C205" s="562"/>
      <c r="D205" s="562"/>
      <c r="E205" s="88"/>
      <c r="F205" s="88"/>
      <c r="G205" s="578"/>
      <c r="H205" s="578"/>
      <c r="I205" s="88"/>
      <c r="J205" s="573"/>
      <c r="K205" s="574"/>
      <c r="L205" s="574"/>
      <c r="M205" s="574"/>
      <c r="N205" s="574"/>
      <c r="O205" s="575"/>
    </row>
    <row r="206" spans="1:16" s="37" customFormat="1" ht="10.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</row>
    <row r="207" spans="1:16" s="37" customFormat="1" ht="30" customHeight="1">
      <c r="A207" s="513" t="s">
        <v>95</v>
      </c>
      <c r="B207" s="513"/>
      <c r="C207" s="513"/>
      <c r="D207" s="513"/>
      <c r="E207" s="513"/>
      <c r="F207" s="513"/>
      <c r="G207" s="513"/>
      <c r="H207" s="513"/>
      <c r="I207" s="513"/>
      <c r="J207" s="513"/>
      <c r="K207" s="513"/>
      <c r="L207" s="513"/>
      <c r="M207" s="513"/>
      <c r="N207" s="513"/>
      <c r="O207" s="513"/>
      <c r="P207" s="47"/>
    </row>
    <row r="208" spans="1:16" s="37" customFormat="1" ht="14.25" customHeight="1">
      <c r="A208" s="517" t="s">
        <v>134</v>
      </c>
      <c r="B208" s="518"/>
      <c r="C208" s="518"/>
      <c r="D208" s="518"/>
      <c r="E208" s="518"/>
      <c r="F208" s="518"/>
      <c r="G208" s="518"/>
      <c r="H208" s="518"/>
      <c r="I208" s="518"/>
      <c r="J208" s="518"/>
      <c r="K208" s="518"/>
      <c r="L208" s="518"/>
      <c r="M208" s="518"/>
      <c r="N208" s="518"/>
      <c r="O208" s="520"/>
    </row>
    <row r="209" spans="1:15" s="18" customFormat="1" ht="12.75">
      <c r="A209" s="54"/>
    </row>
    <row r="210" spans="1:15" s="18" customFormat="1" ht="12.75">
      <c r="A210" s="579" t="s">
        <v>226</v>
      </c>
      <c r="B210" s="579"/>
      <c r="C210" s="579"/>
      <c r="D210" s="579"/>
      <c r="E210" s="579"/>
      <c r="F210" s="21"/>
      <c r="G210" s="13"/>
      <c r="H210" s="13"/>
      <c r="I210" s="579" t="s">
        <v>227</v>
      </c>
      <c r="J210" s="579"/>
      <c r="K210" s="579"/>
      <c r="L210" s="579"/>
      <c r="M210" s="579"/>
      <c r="N210" s="579"/>
    </row>
    <row r="211" spans="1:15" s="18" customFormat="1" ht="12.75" customHeight="1">
      <c r="A211" s="559" t="s">
        <v>224</v>
      </c>
      <c r="B211" s="559"/>
      <c r="C211" s="559"/>
      <c r="D211" s="559">
        <v>0</v>
      </c>
      <c r="E211" s="559"/>
      <c r="F211" s="83"/>
      <c r="G211" s="13"/>
      <c r="H211" s="13"/>
      <c r="I211" s="559" t="s">
        <v>224</v>
      </c>
      <c r="J211" s="559"/>
      <c r="K211" s="559"/>
      <c r="L211" s="559"/>
      <c r="M211" s="559">
        <v>0</v>
      </c>
      <c r="N211" s="559"/>
    </row>
    <row r="212" spans="1:15" s="18" customFormat="1" ht="14.25" customHeight="1">
      <c r="A212" s="559" t="s">
        <v>225</v>
      </c>
      <c r="B212" s="559"/>
      <c r="C212" s="559"/>
      <c r="D212" s="560">
        <v>0</v>
      </c>
      <c r="E212" s="561"/>
      <c r="F212" s="13"/>
      <c r="G212" s="13"/>
      <c r="H212" s="13"/>
      <c r="I212" s="559" t="s">
        <v>225</v>
      </c>
      <c r="J212" s="559"/>
      <c r="K212" s="559"/>
      <c r="L212" s="559"/>
      <c r="M212" s="559">
        <v>0</v>
      </c>
      <c r="N212" s="559"/>
      <c r="O212" s="71"/>
    </row>
    <row r="213" spans="1:15" s="18" customFormat="1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71"/>
    </row>
    <row r="214" spans="1:15" s="18" customFormat="1" ht="12.75" customHeight="1">
      <c r="A214" s="622" t="s">
        <v>265</v>
      </c>
      <c r="B214" s="622"/>
      <c r="C214" s="622"/>
      <c r="D214" s="622"/>
      <c r="E214" s="622"/>
      <c r="F214" s="622"/>
      <c r="G214" s="622"/>
      <c r="H214" s="622"/>
      <c r="I214" s="622"/>
      <c r="J214" s="622"/>
      <c r="K214" s="622"/>
      <c r="L214" s="622"/>
      <c r="M214" s="622"/>
      <c r="N214" s="622"/>
      <c r="O214" s="622"/>
    </row>
    <row r="215" spans="1:15" s="18" customFormat="1" ht="24" customHeight="1">
      <c r="A215" s="137" t="s">
        <v>13</v>
      </c>
      <c r="B215" s="626"/>
      <c r="C215" s="626"/>
      <c r="D215" s="682" t="s">
        <v>14</v>
      </c>
      <c r="E215" s="682"/>
      <c r="F215" s="626"/>
      <c r="G215" s="626"/>
      <c r="H215" s="624" t="s">
        <v>15</v>
      </c>
      <c r="I215" s="625"/>
      <c r="J215" s="625"/>
      <c r="K215" s="626"/>
      <c r="L215" s="626"/>
      <c r="M215" s="626"/>
      <c r="N215" s="626"/>
      <c r="O215" s="626"/>
    </row>
    <row r="216" spans="1:15" s="18" customFormat="1" ht="24" customHeight="1">
      <c r="A216" s="596" t="s">
        <v>263</v>
      </c>
      <c r="B216" s="597"/>
      <c r="C216" s="598"/>
      <c r="D216" s="623"/>
      <c r="E216" s="623"/>
      <c r="F216" s="623"/>
      <c r="G216" s="623"/>
      <c r="H216" s="623"/>
      <c r="I216" s="623"/>
      <c r="J216" s="623"/>
      <c r="K216" s="623"/>
      <c r="L216" s="623"/>
      <c r="M216" s="623"/>
      <c r="N216" s="623"/>
      <c r="O216" s="623"/>
    </row>
    <row r="217" spans="1:15" s="18" customFormat="1" ht="24" customHeight="1">
      <c r="A217" s="596" t="s">
        <v>208</v>
      </c>
      <c r="B217" s="597"/>
      <c r="C217" s="598"/>
      <c r="D217" s="89"/>
      <c r="E217" s="89"/>
      <c r="F217" s="89"/>
      <c r="G217" s="90"/>
      <c r="H217" s="619" t="s">
        <v>264</v>
      </c>
      <c r="I217" s="619"/>
      <c r="J217" s="619"/>
      <c r="K217" s="564"/>
      <c r="L217" s="565"/>
      <c r="M217" s="565"/>
      <c r="N217" s="565"/>
      <c r="O217" s="566"/>
    </row>
    <row r="218" spans="1:15" s="18" customFormat="1" ht="24" customHeight="1">
      <c r="A218" s="602" t="s">
        <v>16</v>
      </c>
      <c r="B218" s="602"/>
      <c r="C218" s="602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</row>
    <row r="219" spans="1:15" s="18" customFormat="1" ht="24" customHeight="1">
      <c r="A219" s="596" t="s">
        <v>319</v>
      </c>
      <c r="B219" s="597"/>
      <c r="C219" s="598"/>
      <c r="D219" s="560"/>
      <c r="E219" s="603"/>
      <c r="F219" s="603"/>
      <c r="G219" s="561"/>
      <c r="H219" s="619" t="s">
        <v>320</v>
      </c>
      <c r="I219" s="619"/>
      <c r="J219" s="619"/>
      <c r="K219" s="560"/>
      <c r="L219" s="603"/>
      <c r="M219" s="603"/>
      <c r="N219" s="603"/>
      <c r="O219" s="561"/>
    </row>
    <row r="220" spans="1:15" s="18" customFormat="1" ht="24" customHeight="1">
      <c r="A220" s="596" t="s">
        <v>119</v>
      </c>
      <c r="B220" s="597"/>
      <c r="C220" s="598"/>
      <c r="D220" s="599"/>
      <c r="E220" s="600"/>
      <c r="F220" s="600"/>
      <c r="G220" s="601"/>
      <c r="H220" s="602" t="s">
        <v>17</v>
      </c>
      <c r="I220" s="602"/>
      <c r="J220" s="602"/>
      <c r="K220" s="560"/>
      <c r="L220" s="603"/>
      <c r="M220" s="603"/>
      <c r="N220" s="603"/>
      <c r="O220" s="561"/>
    </row>
    <row r="221" spans="1:15" s="18" customFormat="1" ht="24" customHeight="1">
      <c r="A221" s="596" t="s">
        <v>321</v>
      </c>
      <c r="B221" s="597"/>
      <c r="C221" s="598"/>
      <c r="D221" s="599"/>
      <c r="E221" s="600"/>
      <c r="F221" s="600"/>
      <c r="G221" s="600"/>
      <c r="H221" s="600"/>
      <c r="I221" s="600"/>
      <c r="J221" s="600"/>
      <c r="K221" s="600"/>
      <c r="L221" s="600"/>
      <c r="M221" s="600"/>
      <c r="N221" s="600"/>
      <c r="O221" s="601"/>
    </row>
    <row r="222" spans="1:15" s="18" customFormat="1" ht="14.25" customHeight="1">
      <c r="C222" s="55"/>
      <c r="H222" s="13"/>
      <c r="I222" s="13"/>
      <c r="J222" s="13"/>
      <c r="K222" s="13"/>
      <c r="L222" s="13"/>
      <c r="M222" s="13"/>
      <c r="N222" s="13"/>
      <c r="O222" s="13"/>
    </row>
    <row r="223" spans="1:15" s="18" customFormat="1" ht="28.5" customHeight="1">
      <c r="A223" s="513" t="s">
        <v>168</v>
      </c>
      <c r="B223" s="513"/>
      <c r="C223" s="513"/>
      <c r="D223" s="513"/>
      <c r="E223" s="513"/>
      <c r="F223" s="513"/>
      <c r="G223" s="513"/>
      <c r="H223" s="513"/>
      <c r="I223" s="513"/>
      <c r="J223" s="513"/>
      <c r="K223" s="513"/>
      <c r="L223" s="513"/>
      <c r="M223" s="513"/>
      <c r="N223" s="513"/>
      <c r="O223" s="513"/>
    </row>
    <row r="224" spans="1:15" s="60" customFormat="1" ht="18.75" customHeight="1">
      <c r="A224" s="523" t="s">
        <v>174</v>
      </c>
      <c r="B224" s="519"/>
      <c r="C224" s="519"/>
      <c r="D224" s="519"/>
      <c r="E224" s="519"/>
      <c r="F224" s="519"/>
      <c r="G224" s="519"/>
      <c r="H224" s="519"/>
      <c r="I224" s="519"/>
      <c r="J224" s="519"/>
      <c r="K224" s="519"/>
      <c r="L224" s="519"/>
      <c r="M224" s="519"/>
      <c r="N224" s="519"/>
      <c r="O224" s="519"/>
    </row>
    <row r="225" spans="1:15" s="60" customFormat="1" ht="18" customHeight="1">
      <c r="A225" s="568" t="s">
        <v>177</v>
      </c>
      <c r="B225" s="568"/>
      <c r="C225" s="568"/>
      <c r="D225" s="568"/>
      <c r="E225" s="568"/>
      <c r="F225" s="568"/>
      <c r="G225" s="568"/>
      <c r="H225" s="568"/>
      <c r="I225" s="568"/>
      <c r="J225" s="568"/>
      <c r="K225" s="568"/>
      <c r="L225" s="568"/>
      <c r="M225" s="568"/>
      <c r="N225" s="568"/>
      <c r="O225" s="568"/>
    </row>
    <row r="226" spans="1:15" s="60" customFormat="1" ht="28.5" customHeight="1">
      <c r="A226" s="539" t="s">
        <v>341</v>
      </c>
      <c r="B226" s="540"/>
      <c r="C226" s="539" t="s">
        <v>342</v>
      </c>
      <c r="D226" s="540"/>
      <c r="E226" s="539" t="s">
        <v>343</v>
      </c>
      <c r="F226" s="540"/>
      <c r="G226" s="708" t="s">
        <v>274</v>
      </c>
      <c r="H226" s="708"/>
      <c r="I226" s="708"/>
      <c r="J226" s="708"/>
      <c r="K226" s="708"/>
      <c r="L226" s="708"/>
      <c r="M226" s="708"/>
      <c r="N226" s="708"/>
      <c r="O226" s="708"/>
    </row>
    <row r="227" spans="1:15" s="60" customFormat="1" ht="12.75">
      <c r="A227" s="92" t="s">
        <v>268</v>
      </c>
      <c r="B227" s="94">
        <v>15</v>
      </c>
      <c r="C227" s="92" t="s">
        <v>268</v>
      </c>
      <c r="D227" s="94">
        <v>51</v>
      </c>
      <c r="E227" s="709">
        <f>B227+D227</f>
        <v>66</v>
      </c>
      <c r="F227" s="709"/>
      <c r="G227" s="63"/>
      <c r="H227" s="63"/>
    </row>
    <row r="228" spans="1:15" s="60" customFormat="1" ht="12.75">
      <c r="A228" s="93" t="s">
        <v>213</v>
      </c>
      <c r="B228" s="124">
        <v>12</v>
      </c>
      <c r="C228" s="93" t="s">
        <v>213</v>
      </c>
      <c r="D228" s="95">
        <v>27</v>
      </c>
      <c r="E228" s="709">
        <f t="shared" ref="E228:E233" si="10">B228+D228</f>
        <v>39</v>
      </c>
      <c r="F228" s="709"/>
      <c r="G228" s="66"/>
      <c r="H228" s="66"/>
    </row>
    <row r="229" spans="1:15" s="18" customFormat="1" ht="12.75">
      <c r="A229" s="92" t="s">
        <v>269</v>
      </c>
      <c r="B229" s="124">
        <v>7</v>
      </c>
      <c r="C229" s="92" t="s">
        <v>269</v>
      </c>
      <c r="D229" s="95">
        <v>33</v>
      </c>
      <c r="E229" s="709">
        <f t="shared" si="10"/>
        <v>40</v>
      </c>
      <c r="F229" s="709"/>
      <c r="G229" s="64"/>
      <c r="H229" s="60"/>
      <c r="I229" s="64"/>
      <c r="J229" s="60"/>
      <c r="K229" s="60"/>
      <c r="L229" s="60"/>
      <c r="M229" s="60"/>
      <c r="N229" s="60"/>
    </row>
    <row r="230" spans="1:15" s="18" customFormat="1" ht="12.75">
      <c r="A230" s="93" t="s">
        <v>214</v>
      </c>
      <c r="B230" s="96">
        <v>8</v>
      </c>
      <c r="C230" s="93" t="s">
        <v>214</v>
      </c>
      <c r="D230" s="96">
        <v>87</v>
      </c>
      <c r="E230" s="709">
        <f t="shared" si="10"/>
        <v>95</v>
      </c>
      <c r="F230" s="709"/>
      <c r="G230" s="62"/>
      <c r="H230" s="60"/>
      <c r="I230" s="62"/>
      <c r="J230" s="60"/>
      <c r="K230" s="60"/>
      <c r="L230" s="60"/>
      <c r="M230" s="60"/>
      <c r="N230" s="60"/>
    </row>
    <row r="231" spans="1:15" s="18" customFormat="1" ht="12.75">
      <c r="A231" s="92" t="s">
        <v>270</v>
      </c>
      <c r="B231" s="96">
        <v>11</v>
      </c>
      <c r="C231" s="92" t="s">
        <v>270</v>
      </c>
      <c r="D231" s="96">
        <v>88</v>
      </c>
      <c r="E231" s="709">
        <f t="shared" si="10"/>
        <v>99</v>
      </c>
      <c r="F231" s="709"/>
      <c r="G231" s="62"/>
      <c r="H231" s="60"/>
      <c r="I231" s="62"/>
      <c r="J231" s="60"/>
      <c r="K231" s="60"/>
      <c r="L231" s="60"/>
      <c r="M231" s="60"/>
      <c r="N231" s="60"/>
    </row>
    <row r="232" spans="1:15" s="18" customFormat="1" ht="12.75">
      <c r="A232" s="93" t="s">
        <v>271</v>
      </c>
      <c r="B232" s="124">
        <v>9</v>
      </c>
      <c r="C232" s="93" t="s">
        <v>271</v>
      </c>
      <c r="D232" s="95">
        <v>99</v>
      </c>
      <c r="E232" s="709">
        <f t="shared" si="10"/>
        <v>108</v>
      </c>
      <c r="F232" s="709"/>
    </row>
    <row r="233" spans="1:15" s="18" customFormat="1" ht="12.75">
      <c r="A233" s="92" t="s">
        <v>272</v>
      </c>
      <c r="B233" s="124">
        <v>0</v>
      </c>
      <c r="C233" s="92" t="s">
        <v>272</v>
      </c>
      <c r="D233" s="95">
        <v>0</v>
      </c>
      <c r="E233" s="709">
        <f t="shared" si="10"/>
        <v>0</v>
      </c>
      <c r="F233" s="709"/>
    </row>
    <row r="234" spans="1:15" s="18" customFormat="1" ht="12.75"/>
    <row r="235" spans="1:15" s="18" customFormat="1" ht="12.75"/>
    <row r="236" spans="1:15" s="18" customFormat="1" ht="12.75">
      <c r="C236" s="570" t="s">
        <v>273</v>
      </c>
      <c r="D236" s="570"/>
    </row>
    <row r="237" spans="1:15" s="18" customFormat="1" ht="24" customHeight="1">
      <c r="C237" s="570"/>
      <c r="D237" s="570"/>
      <c r="O237" s="60"/>
    </row>
    <row r="238" spans="1:15" s="18" customFormat="1" ht="25.5" customHeight="1">
      <c r="C238" s="571">
        <f>AVERAGE(E227:F233)</f>
        <v>63.857142857142854</v>
      </c>
      <c r="D238" s="572"/>
      <c r="O238" s="60"/>
    </row>
    <row r="239" spans="1:15" s="18" customFormat="1" ht="12.75" customHeight="1">
      <c r="O239" s="60"/>
    </row>
    <row r="240" spans="1:15" s="18" customFormat="1" ht="21" customHeight="1">
      <c r="A240" s="524" t="s">
        <v>73</v>
      </c>
      <c r="B240" s="524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60"/>
    </row>
    <row r="241" spans="1:16" s="18" customFormat="1" ht="12.75" customHeight="1">
      <c r="A241" s="529" t="s">
        <v>123</v>
      </c>
      <c r="B241" s="530"/>
      <c r="C241" s="531"/>
      <c r="D241" s="528" t="s">
        <v>124</v>
      </c>
      <c r="E241" s="528"/>
      <c r="F241" s="528" t="s">
        <v>25</v>
      </c>
      <c r="G241" s="528"/>
      <c r="H241" s="527" t="s">
        <v>125</v>
      </c>
      <c r="I241" s="527"/>
      <c r="J241" s="527"/>
      <c r="K241" s="527"/>
      <c r="L241" s="525" t="s">
        <v>266</v>
      </c>
      <c r="M241" s="525"/>
      <c r="N241" s="525"/>
      <c r="O241" s="526"/>
    </row>
    <row r="242" spans="1:16" s="18" customFormat="1" ht="15" customHeight="1">
      <c r="A242" s="532"/>
      <c r="B242" s="533"/>
      <c r="C242" s="534"/>
      <c r="D242" s="538"/>
      <c r="E242" s="538"/>
      <c r="F242" s="538"/>
      <c r="G242" s="538"/>
      <c r="H242" s="533"/>
      <c r="I242" s="533"/>
      <c r="J242" s="533"/>
      <c r="K242" s="534"/>
      <c r="L242" s="535"/>
      <c r="M242" s="536"/>
      <c r="N242" s="536"/>
      <c r="O242" s="537"/>
    </row>
    <row r="243" spans="1:16" s="18" customFormat="1" ht="15" customHeight="1">
      <c r="A243" s="532"/>
      <c r="B243" s="533"/>
      <c r="C243" s="534"/>
      <c r="D243" s="538"/>
      <c r="E243" s="538"/>
      <c r="F243" s="538"/>
      <c r="G243" s="538"/>
      <c r="H243" s="532"/>
      <c r="I243" s="533"/>
      <c r="J243" s="533"/>
      <c r="K243" s="534"/>
      <c r="L243" s="535"/>
      <c r="M243" s="536"/>
      <c r="N243" s="536"/>
      <c r="O243" s="537"/>
    </row>
    <row r="244" spans="1:16" s="4" customFormat="1" ht="15" customHeight="1">
      <c r="A244" s="532"/>
      <c r="B244" s="533"/>
      <c r="C244" s="534"/>
      <c r="D244" s="538"/>
      <c r="E244" s="538"/>
      <c r="F244" s="538"/>
      <c r="G244" s="538"/>
      <c r="H244" s="532"/>
      <c r="I244" s="533"/>
      <c r="J244" s="533"/>
      <c r="K244" s="534"/>
      <c r="L244" s="535"/>
      <c r="M244" s="536"/>
      <c r="N244" s="536"/>
      <c r="O244" s="537"/>
    </row>
    <row r="245" spans="1:16" s="4" customFormat="1" ht="15" customHeight="1">
      <c r="A245" s="532"/>
      <c r="B245" s="533"/>
      <c r="C245" s="534"/>
      <c r="D245" s="538"/>
      <c r="E245" s="538"/>
      <c r="F245" s="538"/>
      <c r="G245" s="538"/>
      <c r="H245" s="532"/>
      <c r="I245" s="533"/>
      <c r="J245" s="533"/>
      <c r="K245" s="534"/>
      <c r="L245" s="535"/>
      <c r="M245" s="536"/>
      <c r="N245" s="536"/>
      <c r="O245" s="537"/>
    </row>
    <row r="246" spans="1:16" s="37" customFormat="1" ht="15" customHeight="1">
      <c r="A246" s="532"/>
      <c r="B246" s="533"/>
      <c r="C246" s="534"/>
      <c r="D246" s="538"/>
      <c r="E246" s="538"/>
      <c r="F246" s="538"/>
      <c r="G246" s="538"/>
      <c r="H246" s="532"/>
      <c r="I246" s="533"/>
      <c r="J246" s="533"/>
      <c r="K246" s="534"/>
      <c r="L246" s="535"/>
      <c r="M246" s="536"/>
      <c r="N246" s="536"/>
      <c r="O246" s="537"/>
    </row>
    <row r="247" spans="1:16" s="37" customFormat="1" ht="14.2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36"/>
    </row>
    <row r="248" spans="1:16" s="18" customFormat="1" ht="23.25">
      <c r="A248" s="680" t="s">
        <v>71</v>
      </c>
      <c r="B248" s="681"/>
      <c r="C248" s="681"/>
      <c r="D248" s="681"/>
      <c r="E248" s="681"/>
      <c r="F248" s="681"/>
      <c r="G248" s="681"/>
      <c r="H248" s="681"/>
      <c r="I248" s="681"/>
      <c r="J248" s="681"/>
      <c r="K248" s="681"/>
      <c r="L248" s="681"/>
      <c r="M248" s="681"/>
      <c r="N248" s="681"/>
      <c r="O248" s="710"/>
    </row>
    <row r="249" spans="1:16" s="97" customFormat="1" ht="15">
      <c r="A249" s="541" t="s">
        <v>134</v>
      </c>
      <c r="B249" s="542"/>
      <c r="C249" s="542"/>
      <c r="D249" s="542"/>
      <c r="E249" s="542"/>
      <c r="F249" s="542"/>
      <c r="G249" s="542"/>
      <c r="H249" s="542"/>
      <c r="I249" s="542"/>
      <c r="J249" s="542"/>
      <c r="K249" s="542"/>
      <c r="L249" s="542"/>
      <c r="M249" s="542"/>
      <c r="N249" s="542"/>
      <c r="O249" s="543"/>
    </row>
    <row r="250" spans="1:16" s="18" customFormat="1" ht="18.75" customHeight="1" thickBot="1">
      <c r="A250" s="547" t="s">
        <v>359</v>
      </c>
      <c r="B250" s="548"/>
      <c r="C250" s="548"/>
      <c r="D250" s="548"/>
      <c r="E250" s="548"/>
      <c r="F250" s="548"/>
      <c r="G250" s="548"/>
      <c r="H250" s="548"/>
      <c r="I250" s="548"/>
      <c r="J250" s="548"/>
      <c r="K250" s="548"/>
      <c r="L250" s="548"/>
      <c r="M250" s="548"/>
      <c r="N250" s="548"/>
      <c r="O250" s="548"/>
    </row>
    <row r="251" spans="1:16" s="18" customFormat="1" ht="36" customHeight="1">
      <c r="A251" s="128" t="s">
        <v>149</v>
      </c>
      <c r="B251" s="129" t="s">
        <v>281</v>
      </c>
      <c r="C251" s="129" t="s">
        <v>150</v>
      </c>
      <c r="D251" s="130" t="s">
        <v>206</v>
      </c>
      <c r="E251" s="125" t="s">
        <v>151</v>
      </c>
      <c r="F251" s="126" t="s">
        <v>33</v>
      </c>
      <c r="G251" s="126" t="s">
        <v>207</v>
      </c>
      <c r="H251" s="544" t="s">
        <v>275</v>
      </c>
      <c r="I251" s="544"/>
      <c r="J251" s="126" t="s">
        <v>276</v>
      </c>
      <c r="K251" s="126" t="s">
        <v>277</v>
      </c>
      <c r="L251" s="126" t="s">
        <v>278</v>
      </c>
      <c r="M251" s="126" t="s">
        <v>279</v>
      </c>
      <c r="N251" s="126" t="s">
        <v>34</v>
      </c>
      <c r="O251" s="127" t="s">
        <v>280</v>
      </c>
      <c r="P251" s="18">
        <f>SUM(F251:O251)</f>
        <v>0</v>
      </c>
    </row>
    <row r="252" spans="1:16" s="18" customFormat="1" ht="13.5" thickBot="1">
      <c r="A252" s="139">
        <v>5</v>
      </c>
      <c r="B252" s="140">
        <v>2</v>
      </c>
      <c r="C252" s="140">
        <v>3</v>
      </c>
      <c r="D252" s="141">
        <v>2</v>
      </c>
      <c r="E252" s="142">
        <f>SUM(F252:O252)</f>
        <v>7</v>
      </c>
      <c r="F252" s="143">
        <v>2</v>
      </c>
      <c r="G252" s="143">
        <v>1</v>
      </c>
      <c r="H252" s="545">
        <v>1</v>
      </c>
      <c r="I252" s="546"/>
      <c r="J252" s="143">
        <v>0</v>
      </c>
      <c r="K252" s="143">
        <v>1</v>
      </c>
      <c r="L252" s="143">
        <v>1</v>
      </c>
      <c r="M252" s="143">
        <v>1</v>
      </c>
      <c r="N252" s="143">
        <v>0</v>
      </c>
      <c r="O252" s="144">
        <v>0</v>
      </c>
    </row>
    <row r="253" spans="1:16" s="18" customFormat="1" ht="12.75">
      <c r="A253" s="21"/>
      <c r="B253" s="21"/>
      <c r="C253" s="115"/>
      <c r="D253" s="115"/>
      <c r="E253" s="116"/>
      <c r="F253" s="116"/>
      <c r="G253" s="116"/>
      <c r="H253" s="116"/>
      <c r="I253" s="116"/>
      <c r="J253" s="116"/>
      <c r="K253" s="116"/>
      <c r="L253" s="21"/>
      <c r="M253" s="21"/>
      <c r="N253" s="21"/>
      <c r="O253" s="21"/>
    </row>
    <row r="254" spans="1:16" s="18" customFormat="1" ht="13.5" thickBot="1">
      <c r="A254" s="549" t="s">
        <v>322</v>
      </c>
      <c r="B254" s="550"/>
      <c r="C254" s="550"/>
      <c r="D254" s="550"/>
      <c r="E254" s="550"/>
      <c r="F254" s="550"/>
      <c r="G254" s="550"/>
      <c r="H254" s="550"/>
      <c r="I254" s="550"/>
      <c r="J254" s="550"/>
      <c r="K254" s="550"/>
      <c r="L254" s="550"/>
      <c r="M254" s="550"/>
      <c r="N254" s="550"/>
      <c r="O254" s="550"/>
    </row>
    <row r="255" spans="1:16" s="18" customFormat="1" ht="37.5" customHeight="1">
      <c r="A255" s="128" t="s">
        <v>149</v>
      </c>
      <c r="B255" s="129" t="s">
        <v>281</v>
      </c>
      <c r="C255" s="129" t="s">
        <v>150</v>
      </c>
      <c r="D255" s="130" t="s">
        <v>206</v>
      </c>
      <c r="E255" s="125" t="s">
        <v>151</v>
      </c>
      <c r="F255" s="126" t="s">
        <v>33</v>
      </c>
      <c r="G255" s="126" t="s">
        <v>207</v>
      </c>
      <c r="H255" s="544" t="s">
        <v>275</v>
      </c>
      <c r="I255" s="544"/>
      <c r="J255" s="126" t="s">
        <v>276</v>
      </c>
      <c r="K255" s="126" t="s">
        <v>277</v>
      </c>
      <c r="L255" s="126" t="s">
        <v>278</v>
      </c>
      <c r="M255" s="126" t="s">
        <v>279</v>
      </c>
      <c r="N255" s="126" t="s">
        <v>34</v>
      </c>
      <c r="O255" s="127" t="s">
        <v>280</v>
      </c>
    </row>
    <row r="256" spans="1:16" s="18" customFormat="1" ht="13.5" thickBot="1">
      <c r="A256" s="139">
        <v>87</v>
      </c>
      <c r="B256" s="140">
        <v>82</v>
      </c>
      <c r="C256" s="140">
        <v>7</v>
      </c>
      <c r="D256" s="141">
        <v>3</v>
      </c>
      <c r="E256" s="142">
        <f>SUM(F256:O256)</f>
        <v>7</v>
      </c>
      <c r="F256" s="143">
        <v>1</v>
      </c>
      <c r="G256" s="143">
        <v>2</v>
      </c>
      <c r="H256" s="545">
        <v>2</v>
      </c>
      <c r="I256" s="546"/>
      <c r="J256" s="143">
        <v>0</v>
      </c>
      <c r="K256" s="143">
        <v>0</v>
      </c>
      <c r="L256" s="143">
        <v>1</v>
      </c>
      <c r="M256" s="143">
        <v>0</v>
      </c>
      <c r="N256" s="143">
        <v>1</v>
      </c>
      <c r="O256" s="144">
        <v>0</v>
      </c>
    </row>
    <row r="257" spans="1:16" s="18" customFormat="1" ht="12.75">
      <c r="A257" s="163"/>
      <c r="B257" s="163"/>
      <c r="C257" s="163"/>
      <c r="D257" s="163"/>
      <c r="E257" s="163"/>
      <c r="F257" s="163"/>
      <c r="G257" s="163"/>
      <c r="H257" s="163"/>
      <c r="I257" s="163"/>
      <c r="J257" s="163"/>
      <c r="K257" s="163"/>
      <c r="L257" s="163"/>
      <c r="M257" s="163"/>
      <c r="N257" s="163"/>
      <c r="O257" s="163"/>
    </row>
    <row r="258" spans="1:16" s="18" customFormat="1" ht="26.25" customHeight="1" thickBot="1">
      <c r="A258" s="515" t="s">
        <v>205</v>
      </c>
      <c r="B258" s="551" t="s">
        <v>116</v>
      </c>
      <c r="C258" s="553" t="s">
        <v>301</v>
      </c>
      <c r="D258" s="593"/>
      <c r="E258" s="553" t="s">
        <v>111</v>
      </c>
      <c r="F258" s="593"/>
      <c r="G258" s="553" t="s">
        <v>112</v>
      </c>
      <c r="H258" s="554"/>
      <c r="I258" s="554"/>
      <c r="J258" s="557" t="s">
        <v>113</v>
      </c>
      <c r="K258" s="558"/>
      <c r="L258" s="509" t="s">
        <v>89</v>
      </c>
      <c r="M258" s="515" t="s">
        <v>32</v>
      </c>
      <c r="N258" s="507" t="s">
        <v>117</v>
      </c>
      <c r="O258" s="508"/>
    </row>
    <row r="259" spans="1:16" s="18" customFormat="1" ht="13.5" customHeight="1">
      <c r="A259" s="516"/>
      <c r="B259" s="552"/>
      <c r="C259" s="555"/>
      <c r="D259" s="594"/>
      <c r="E259" s="555"/>
      <c r="F259" s="594"/>
      <c r="G259" s="555"/>
      <c r="H259" s="556"/>
      <c r="I259" s="556"/>
      <c r="J259" s="38" t="s">
        <v>114</v>
      </c>
      <c r="K259" s="39" t="s">
        <v>115</v>
      </c>
      <c r="L259" s="512"/>
      <c r="M259" s="516"/>
      <c r="N259" s="510"/>
      <c r="O259" s="511"/>
      <c r="P259" s="44"/>
    </row>
    <row r="260" spans="1:16" s="18" customFormat="1" ht="18" customHeight="1">
      <c r="A260" s="46"/>
      <c r="B260" s="46"/>
      <c r="C260" s="535"/>
      <c r="D260" s="537"/>
      <c r="E260" s="535"/>
      <c r="F260" s="537"/>
      <c r="G260" s="535"/>
      <c r="H260" s="536"/>
      <c r="I260" s="563"/>
      <c r="J260" s="56"/>
      <c r="K260" s="57"/>
      <c r="L260" s="58"/>
      <c r="M260" s="59"/>
      <c r="N260" s="121"/>
      <c r="O260" s="121"/>
      <c r="P260" s="44"/>
    </row>
    <row r="261" spans="1:16" s="18" customFormat="1" ht="18" customHeight="1">
      <c r="A261" s="46"/>
      <c r="B261" s="46"/>
      <c r="C261" s="122"/>
      <c r="D261" s="123"/>
      <c r="E261" s="122"/>
      <c r="F261" s="123"/>
      <c r="G261" s="535"/>
      <c r="H261" s="536"/>
      <c r="I261" s="563"/>
      <c r="J261" s="56"/>
      <c r="K261" s="57"/>
      <c r="L261" s="58"/>
      <c r="M261" s="59"/>
      <c r="N261" s="121"/>
      <c r="O261" s="121"/>
      <c r="P261" s="44"/>
    </row>
    <row r="262" spans="1:16" s="18" customFormat="1" ht="18" customHeight="1">
      <c r="A262" s="46"/>
      <c r="B262" s="46"/>
      <c r="C262" s="74"/>
      <c r="D262" s="77"/>
      <c r="E262" s="74"/>
      <c r="F262" s="77"/>
      <c r="G262" s="74"/>
      <c r="H262" s="78"/>
      <c r="I262" s="78"/>
      <c r="J262" s="56"/>
      <c r="K262" s="57"/>
      <c r="L262" s="58"/>
      <c r="M262" s="59"/>
      <c r="N262" s="73"/>
      <c r="O262" s="73"/>
      <c r="P262" s="44"/>
    </row>
    <row r="263" spans="1:16" s="18" customFormat="1" ht="18" customHeight="1">
      <c r="A263" s="46"/>
      <c r="B263" s="46"/>
      <c r="C263" s="74"/>
      <c r="D263" s="77"/>
      <c r="E263" s="74"/>
      <c r="F263" s="98"/>
      <c r="G263" s="74"/>
      <c r="H263" s="78"/>
      <c r="I263" s="78"/>
      <c r="J263" s="56"/>
      <c r="K263" s="57"/>
      <c r="L263" s="58"/>
      <c r="M263" s="59"/>
      <c r="N263" s="73"/>
      <c r="O263" s="73"/>
      <c r="P263" s="44"/>
    </row>
    <row r="264" spans="1:16" s="18" customFormat="1" ht="18" customHeight="1">
      <c r="A264" s="46"/>
      <c r="B264" s="46"/>
      <c r="C264" s="74"/>
      <c r="D264" s="77"/>
      <c r="E264" s="74"/>
      <c r="F264" s="77"/>
      <c r="G264" s="74"/>
      <c r="H264" s="78"/>
      <c r="I264" s="78"/>
      <c r="J264" s="56"/>
      <c r="K264" s="57"/>
      <c r="L264" s="58"/>
      <c r="M264" s="59"/>
      <c r="N264" s="73"/>
      <c r="O264" s="73"/>
      <c r="P264" s="44"/>
    </row>
    <row r="265" spans="1:16" s="18" customFormat="1" ht="18" customHeight="1">
      <c r="A265" s="46"/>
      <c r="B265" s="46"/>
      <c r="C265" s="74"/>
      <c r="D265" s="77"/>
      <c r="E265" s="74"/>
      <c r="F265" s="77"/>
      <c r="G265" s="74"/>
      <c r="H265" s="78"/>
      <c r="I265" s="78"/>
      <c r="J265" s="56"/>
      <c r="K265" s="57"/>
      <c r="L265" s="58"/>
      <c r="M265" s="59"/>
      <c r="N265" s="73"/>
      <c r="O265" s="73"/>
      <c r="P265" s="44"/>
    </row>
    <row r="266" spans="1:16" s="37" customFormat="1" ht="6" customHeight="1">
      <c r="A266" s="18"/>
      <c r="B266" s="18"/>
      <c r="C266" s="55"/>
      <c r="D266" s="18"/>
      <c r="E266" s="18"/>
      <c r="F266" s="18"/>
      <c r="G266" s="18"/>
      <c r="H266" s="18"/>
      <c r="I266" s="60"/>
      <c r="J266" s="60"/>
      <c r="K266" s="18"/>
      <c r="L266" s="18"/>
      <c r="M266" s="18"/>
      <c r="N266" s="18"/>
      <c r="O266" s="45"/>
    </row>
    <row r="267" spans="1:16" s="18" customFormat="1" ht="12.75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</row>
    <row r="268" spans="1:16" s="37" customFormat="1" ht="30" customHeight="1">
      <c r="A268" s="513" t="s">
        <v>313</v>
      </c>
      <c r="B268" s="513"/>
      <c r="C268" s="513"/>
      <c r="D268" s="513"/>
      <c r="E268" s="513"/>
      <c r="F268" s="513"/>
      <c r="G268" s="513"/>
      <c r="H268" s="513"/>
      <c r="I268" s="513"/>
      <c r="J268" s="513"/>
      <c r="K268" s="513"/>
      <c r="L268" s="513"/>
      <c r="M268" s="513"/>
      <c r="N268" s="513"/>
      <c r="O268" s="513"/>
    </row>
    <row r="269" spans="1:16" s="37" customFormat="1" ht="36.75" customHeight="1">
      <c r="A269" s="517" t="s">
        <v>299</v>
      </c>
      <c r="B269" s="518"/>
      <c r="C269" s="518"/>
      <c r="D269" s="518"/>
      <c r="E269" s="518"/>
      <c r="F269" s="518"/>
      <c r="G269" s="518"/>
      <c r="H269" s="518"/>
      <c r="I269" s="518"/>
      <c r="J269" s="518"/>
      <c r="K269" s="518"/>
      <c r="L269" s="518"/>
      <c r="M269" s="518"/>
      <c r="N269" s="518"/>
      <c r="O269" s="520"/>
    </row>
    <row r="270" spans="1:16" s="4" customFormat="1" ht="18" customHeight="1">
      <c r="A270" s="42"/>
      <c r="B270" s="40"/>
      <c r="C270" s="4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3"/>
    </row>
    <row r="271" spans="1:16" s="4" customFormat="1" ht="18" customHeight="1">
      <c r="A271" s="42"/>
      <c r="B271" s="40"/>
      <c r="C271" s="41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3"/>
    </row>
    <row r="272" spans="1:16" s="4" customFormat="1" ht="18" customHeight="1">
      <c r="A272" s="42"/>
      <c r="B272" s="40"/>
      <c r="C272" s="41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3"/>
    </row>
    <row r="273" spans="1:15" s="4" customFormat="1" ht="18" customHeight="1">
      <c r="A273" s="42"/>
      <c r="B273" s="40"/>
      <c r="C273" s="41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3"/>
    </row>
    <row r="274" spans="1:15" s="4" customFormat="1" ht="18" customHeight="1">
      <c r="A274" s="42"/>
      <c r="B274" s="40"/>
      <c r="C274" s="41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3"/>
    </row>
    <row r="275" spans="1:15" s="4" customFormat="1" ht="18" customHeight="1">
      <c r="A275" s="42"/>
      <c r="B275" s="40"/>
      <c r="C275" s="41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3"/>
    </row>
    <row r="276" spans="1:15" s="4" customFormat="1" ht="18" customHeight="1">
      <c r="A276" s="42"/>
      <c r="B276" s="40"/>
      <c r="C276" s="41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3"/>
    </row>
    <row r="277" spans="1:15" s="4" customFormat="1" ht="18" customHeight="1">
      <c r="A277" s="42"/>
      <c r="B277" s="40"/>
      <c r="C277" s="41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3"/>
    </row>
    <row r="278" spans="1:15" s="4" customFormat="1" ht="18" customHeight="1">
      <c r="A278" s="42"/>
      <c r="B278" s="40"/>
      <c r="C278" s="41"/>
      <c r="D278" s="42"/>
      <c r="E278" s="585"/>
      <c r="F278" s="585"/>
      <c r="G278" s="43"/>
      <c r="H278" s="42"/>
      <c r="I278" s="42"/>
      <c r="J278" s="42"/>
      <c r="K278" s="42"/>
      <c r="L278" s="42"/>
      <c r="M278" s="42"/>
      <c r="N278" s="42"/>
      <c r="O278" s="3"/>
    </row>
    <row r="279" spans="1:15" s="4" customFormat="1" ht="14.25" customHeight="1">
      <c r="A279" s="42"/>
      <c r="B279" s="40"/>
      <c r="C279" s="41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9"/>
    </row>
    <row r="280" spans="1:15" s="4" customFormat="1" ht="20.25">
      <c r="A280" s="42"/>
      <c r="B280" s="40"/>
      <c r="C280" s="41"/>
      <c r="D280" s="42"/>
      <c r="E280" s="586"/>
      <c r="F280" s="586"/>
      <c r="G280" s="42"/>
      <c r="H280" s="42"/>
      <c r="I280" s="42"/>
      <c r="J280" s="42"/>
      <c r="K280" s="42"/>
      <c r="L280" s="42"/>
      <c r="M280" s="42"/>
      <c r="N280" s="42"/>
      <c r="O280" s="9"/>
    </row>
    <row r="281" spans="1:15" s="4" customFormat="1" ht="14.25" customHeight="1">
      <c r="A281" s="42"/>
      <c r="B281" s="40"/>
      <c r="C281" s="41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9"/>
    </row>
    <row r="282" spans="1:15" s="4" customFormat="1" ht="14.25" customHeight="1">
      <c r="A282" s="42"/>
      <c r="B282" s="40"/>
      <c r="C282" s="41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9"/>
    </row>
    <row r="283" spans="1:15" s="4" customFormat="1" ht="14.25" customHeight="1">
      <c r="A283" s="42"/>
      <c r="B283" s="40"/>
      <c r="C283" s="41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9"/>
    </row>
    <row r="284" spans="1:15" s="4" customFormat="1">
      <c r="A284" s="42"/>
      <c r="B284" s="40"/>
      <c r="C284" s="41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9"/>
    </row>
    <row r="285" spans="1:15" s="4" customFormat="1" ht="14.25" customHeight="1">
      <c r="A285" s="707" t="s">
        <v>167</v>
      </c>
      <c r="B285" s="707"/>
      <c r="C285" s="707"/>
      <c r="D285" s="707"/>
      <c r="E285" s="707" t="s">
        <v>175</v>
      </c>
      <c r="F285" s="707"/>
      <c r="G285" s="707"/>
      <c r="H285" s="707"/>
      <c r="I285" s="707"/>
      <c r="J285" s="707"/>
      <c r="K285" s="707" t="s">
        <v>163</v>
      </c>
      <c r="L285" s="707"/>
      <c r="M285" s="707"/>
      <c r="N285" s="707"/>
      <c r="O285" s="711"/>
    </row>
    <row r="286" spans="1:15" s="4" customFormat="1">
      <c r="A286" s="42"/>
      <c r="B286" s="250"/>
      <c r="C286" s="41"/>
      <c r="D286" s="42"/>
      <c r="E286" s="42"/>
      <c r="F286" s="42"/>
      <c r="G286" s="42"/>
      <c r="H286" s="42"/>
      <c r="I286" s="42"/>
      <c r="J286" s="251"/>
      <c r="K286" s="42"/>
      <c r="L286" s="42"/>
      <c r="M286" s="42"/>
      <c r="N286" s="42"/>
      <c r="O286" s="252"/>
    </row>
    <row r="287" spans="1:15" s="4" customFormat="1">
      <c r="A287" s="42"/>
      <c r="B287" s="250"/>
      <c r="C287" s="41"/>
      <c r="D287" s="42"/>
      <c r="E287" s="42"/>
      <c r="F287" s="42"/>
      <c r="G287" s="42"/>
      <c r="H287" s="42"/>
      <c r="I287" s="42"/>
      <c r="J287" s="251"/>
      <c r="K287" s="42"/>
      <c r="L287" s="42"/>
      <c r="M287" s="42"/>
      <c r="N287" s="42"/>
      <c r="O287" s="252"/>
    </row>
    <row r="288" spans="1:15" s="4" customFormat="1">
      <c r="A288" s="42"/>
      <c r="B288" s="250"/>
      <c r="C288" s="41"/>
      <c r="D288" s="42"/>
      <c r="E288" s="42"/>
      <c r="F288" s="42"/>
      <c r="G288" s="42"/>
      <c r="H288" s="42"/>
      <c r="I288" s="42"/>
      <c r="J288" s="251"/>
      <c r="K288" s="42"/>
      <c r="L288" s="42"/>
      <c r="M288" s="42"/>
      <c r="N288" s="42"/>
      <c r="O288" s="252"/>
    </row>
    <row r="289" spans="1:15" s="4" customFormat="1">
      <c r="A289" s="42"/>
      <c r="B289" s="250"/>
      <c r="C289" s="41"/>
      <c r="D289" s="42"/>
      <c r="E289" s="42"/>
      <c r="F289" s="42"/>
      <c r="G289" s="42"/>
      <c r="H289" s="42"/>
      <c r="I289" s="42"/>
      <c r="J289" s="251"/>
      <c r="K289" s="42"/>
      <c r="L289" s="42"/>
      <c r="M289" s="42"/>
      <c r="N289" s="42"/>
      <c r="O289" s="252"/>
    </row>
    <row r="290" spans="1:15" s="4" customFormat="1">
      <c r="A290" s="42"/>
      <c r="B290" s="250"/>
      <c r="C290" s="41"/>
      <c r="D290" s="42"/>
      <c r="E290" s="42"/>
      <c r="F290" s="42"/>
      <c r="G290" s="42"/>
      <c r="H290" s="42"/>
      <c r="I290" s="42"/>
      <c r="J290" s="251"/>
      <c r="K290" s="42"/>
      <c r="L290" s="42"/>
      <c r="M290" s="42"/>
      <c r="N290" s="42"/>
      <c r="O290" s="252"/>
    </row>
    <row r="291" spans="1:15" s="4" customFormat="1">
      <c r="A291" s="42"/>
      <c r="B291" s="250"/>
      <c r="C291" s="41"/>
      <c r="D291" s="42"/>
      <c r="E291" s="42"/>
      <c r="F291" s="42"/>
      <c r="G291" s="42"/>
      <c r="H291" s="42"/>
      <c r="I291" s="42"/>
      <c r="J291" s="251"/>
      <c r="K291" s="42"/>
      <c r="L291" s="42"/>
      <c r="M291" s="42"/>
      <c r="N291" s="42"/>
      <c r="O291" s="252"/>
    </row>
    <row r="292" spans="1:15" s="4" customFormat="1">
      <c r="A292" s="42"/>
      <c r="B292" s="250"/>
      <c r="C292" s="41"/>
      <c r="D292" s="42"/>
      <c r="E292" s="42"/>
      <c r="F292" s="42"/>
      <c r="G292" s="42"/>
      <c r="H292" s="42"/>
      <c r="I292" s="42"/>
      <c r="J292" s="251"/>
      <c r="K292" s="42"/>
      <c r="L292" s="42"/>
      <c r="M292" s="42"/>
      <c r="N292" s="42"/>
      <c r="O292" s="252"/>
    </row>
    <row r="293" spans="1:15" s="4" customFormat="1">
      <c r="A293" s="42"/>
      <c r="B293" s="250"/>
      <c r="C293" s="41"/>
      <c r="D293" s="42"/>
      <c r="E293" s="42"/>
      <c r="F293" s="42"/>
      <c r="G293" s="42"/>
      <c r="H293" s="42"/>
      <c r="I293" s="42"/>
      <c r="J293" s="251"/>
      <c r="K293" s="42"/>
      <c r="L293" s="42"/>
      <c r="M293" s="42"/>
      <c r="N293" s="42"/>
      <c r="O293" s="252"/>
    </row>
    <row r="294" spans="1:15" s="4" customFormat="1">
      <c r="A294" s="42"/>
      <c r="B294" s="250"/>
      <c r="C294" s="41"/>
      <c r="D294" s="42"/>
      <c r="E294" s="42"/>
      <c r="F294" s="42"/>
      <c r="G294" s="42"/>
      <c r="H294" s="42"/>
      <c r="I294" s="42"/>
      <c r="J294" s="251"/>
      <c r="K294" s="42"/>
      <c r="L294" s="42"/>
      <c r="M294" s="42"/>
      <c r="N294" s="42"/>
      <c r="O294" s="252"/>
    </row>
    <row r="295" spans="1:15" s="4" customFormat="1">
      <c r="A295" s="42"/>
      <c r="B295" s="250"/>
      <c r="C295" s="41"/>
      <c r="D295" s="42"/>
      <c r="E295" s="42"/>
      <c r="F295" s="42"/>
      <c r="G295" s="42"/>
      <c r="H295" s="42"/>
      <c r="I295" s="42"/>
      <c r="J295" s="251"/>
      <c r="K295" s="42"/>
      <c r="L295" s="42"/>
      <c r="M295" s="42"/>
      <c r="N295" s="42"/>
      <c r="O295" s="252"/>
    </row>
    <row r="296" spans="1:15" s="4" customFormat="1">
      <c r="A296" s="42"/>
      <c r="B296" s="250"/>
      <c r="C296" s="41"/>
      <c r="D296" s="42"/>
      <c r="E296" s="42"/>
      <c r="F296" s="42"/>
      <c r="G296" s="42"/>
      <c r="H296" s="42"/>
      <c r="I296" s="42"/>
      <c r="J296" s="251"/>
      <c r="K296" s="42"/>
      <c r="L296" s="42"/>
      <c r="M296" s="42"/>
      <c r="N296" s="42"/>
      <c r="O296" s="252"/>
    </row>
    <row r="297" spans="1:15" s="4" customFormat="1">
      <c r="A297" s="42"/>
      <c r="B297" s="250"/>
      <c r="C297" s="41"/>
      <c r="D297" s="42"/>
      <c r="E297" s="42"/>
      <c r="F297" s="42"/>
      <c r="G297" s="42"/>
      <c r="H297" s="42"/>
      <c r="I297" s="42"/>
      <c r="J297" s="251"/>
      <c r="K297" s="42"/>
      <c r="L297" s="42"/>
      <c r="M297" s="42"/>
      <c r="N297" s="42"/>
      <c r="O297" s="252"/>
    </row>
    <row r="298" spans="1:15" s="4" customFormat="1">
      <c r="A298" s="42"/>
      <c r="B298" s="250"/>
      <c r="C298" s="41"/>
      <c r="D298" s="42"/>
      <c r="E298" s="42"/>
      <c r="F298" s="42"/>
      <c r="G298" s="42"/>
      <c r="H298" s="42"/>
      <c r="I298" s="42"/>
      <c r="J298" s="251"/>
      <c r="K298" s="42"/>
      <c r="L298" s="42"/>
      <c r="M298" s="42"/>
      <c r="N298" s="42"/>
      <c r="O298" s="252"/>
    </row>
    <row r="299" spans="1:15" s="4" customFormat="1">
      <c r="A299" s="42"/>
      <c r="B299" s="250"/>
      <c r="C299" s="41"/>
      <c r="D299" s="42"/>
      <c r="E299" s="42"/>
      <c r="F299" s="42"/>
      <c r="G299" s="42"/>
      <c r="H299" s="42"/>
      <c r="I299" s="42"/>
      <c r="J299" s="251"/>
      <c r="K299" s="42"/>
      <c r="L299" s="42"/>
      <c r="M299" s="42"/>
      <c r="N299" s="42"/>
      <c r="O299" s="252"/>
    </row>
    <row r="300" spans="1:15" s="4" customFormat="1">
      <c r="A300" s="42"/>
      <c r="B300" s="250"/>
      <c r="C300" s="41"/>
      <c r="D300" s="42"/>
      <c r="E300" s="42"/>
      <c r="F300" s="42"/>
      <c r="G300" s="42"/>
      <c r="H300" s="42"/>
      <c r="I300" s="42"/>
      <c r="J300" s="251"/>
      <c r="K300" s="42"/>
      <c r="L300" s="42"/>
      <c r="M300" s="42"/>
      <c r="N300" s="42"/>
      <c r="O300" s="252"/>
    </row>
    <row r="301" spans="1:15" s="4" customFormat="1">
      <c r="A301" s="42"/>
      <c r="B301" s="250"/>
      <c r="C301" s="41"/>
      <c r="D301" s="42"/>
      <c r="E301" s="42"/>
      <c r="F301" s="42"/>
      <c r="G301" s="42"/>
      <c r="H301" s="42"/>
      <c r="I301" s="42"/>
      <c r="J301" s="251"/>
      <c r="K301" s="42"/>
      <c r="L301" s="42"/>
      <c r="M301" s="42"/>
      <c r="N301" s="42"/>
      <c r="O301" s="252"/>
    </row>
    <row r="302" spans="1:15" s="4" customFormat="1">
      <c r="A302" s="42"/>
      <c r="B302" s="250"/>
      <c r="C302" s="41"/>
      <c r="D302" s="42"/>
      <c r="E302" s="42"/>
      <c r="F302" s="42"/>
      <c r="G302" s="42"/>
      <c r="H302" s="42"/>
      <c r="I302" s="42"/>
      <c r="J302" s="251"/>
      <c r="K302" s="42"/>
      <c r="L302" s="42"/>
      <c r="M302" s="42"/>
      <c r="N302" s="42"/>
      <c r="O302" s="252"/>
    </row>
    <row r="303" spans="1:15" s="4" customFormat="1">
      <c r="A303" s="42"/>
      <c r="B303" s="250"/>
      <c r="C303" s="41"/>
      <c r="D303" s="42"/>
      <c r="E303" s="42"/>
      <c r="F303" s="42"/>
      <c r="G303" s="42"/>
      <c r="H303" s="42"/>
      <c r="I303" s="42"/>
      <c r="J303" s="251"/>
      <c r="K303" s="42"/>
      <c r="L303" s="42"/>
      <c r="M303" s="42"/>
      <c r="N303" s="42"/>
      <c r="O303" s="252"/>
    </row>
    <row r="304" spans="1:15" s="4" customFormat="1" ht="14.25" customHeight="1">
      <c r="A304" s="707" t="s">
        <v>164</v>
      </c>
      <c r="B304" s="707"/>
      <c r="C304" s="707"/>
      <c r="D304" s="707"/>
      <c r="E304" s="707" t="s">
        <v>165</v>
      </c>
      <c r="F304" s="707"/>
      <c r="G304" s="707"/>
      <c r="H304" s="707"/>
      <c r="I304" s="707"/>
      <c r="J304" s="707"/>
      <c r="K304" s="707" t="s">
        <v>166</v>
      </c>
      <c r="L304" s="707"/>
      <c r="M304" s="707"/>
      <c r="N304" s="707"/>
      <c r="O304" s="707"/>
    </row>
    <row r="305" spans="1:15">
      <c r="A305" s="253"/>
      <c r="B305" s="253"/>
      <c r="C305" s="253"/>
      <c r="D305" s="253"/>
      <c r="E305" s="253"/>
      <c r="F305" s="253"/>
      <c r="G305" s="253"/>
      <c r="H305" s="253"/>
      <c r="I305" s="253"/>
      <c r="J305" s="253"/>
      <c r="K305" s="253"/>
      <c r="L305" s="253"/>
      <c r="M305" s="253"/>
      <c r="N305" s="253"/>
      <c r="O305" s="253"/>
    </row>
    <row r="306" spans="1:15">
      <c r="A306" s="253"/>
      <c r="B306" s="253"/>
      <c r="C306" s="253"/>
      <c r="D306" s="253"/>
      <c r="E306" s="253"/>
      <c r="F306" s="253"/>
      <c r="G306" s="253"/>
      <c r="H306" s="253"/>
      <c r="I306" s="253"/>
      <c r="J306" s="253"/>
      <c r="K306" s="253"/>
      <c r="L306" s="253"/>
      <c r="M306" s="253"/>
      <c r="N306" s="253"/>
      <c r="O306" s="253"/>
    </row>
    <row r="307" spans="1:15">
      <c r="A307" s="253"/>
      <c r="B307" s="253"/>
      <c r="C307" s="253"/>
      <c r="D307" s="253"/>
      <c r="E307" s="253"/>
      <c r="F307" s="253"/>
      <c r="G307" s="253"/>
      <c r="H307" s="253"/>
      <c r="I307" s="253"/>
      <c r="J307" s="253"/>
      <c r="K307" s="253"/>
      <c r="L307" s="253"/>
      <c r="M307" s="253"/>
      <c r="N307" s="253"/>
      <c r="O307" s="253"/>
    </row>
    <row r="308" spans="1:15">
      <c r="A308" s="253"/>
      <c r="B308" s="253"/>
      <c r="C308" s="253"/>
      <c r="D308" s="253"/>
      <c r="E308" s="253"/>
      <c r="F308" s="253"/>
      <c r="G308" s="253"/>
      <c r="H308" s="253"/>
      <c r="I308" s="253"/>
      <c r="J308" s="253"/>
      <c r="K308" s="253"/>
      <c r="L308" s="253"/>
      <c r="M308" s="253"/>
      <c r="N308" s="253"/>
      <c r="O308" s="253"/>
    </row>
    <row r="309" spans="1:15">
      <c r="A309" s="253"/>
      <c r="B309" s="253"/>
      <c r="C309" s="253"/>
      <c r="D309" s="253"/>
      <c r="E309" s="253"/>
      <c r="F309" s="253"/>
      <c r="G309" s="253"/>
      <c r="H309" s="253"/>
      <c r="I309" s="253"/>
      <c r="J309" s="253"/>
      <c r="K309" s="253"/>
      <c r="L309" s="253"/>
      <c r="M309" s="253"/>
      <c r="N309" s="253"/>
      <c r="O309" s="253"/>
    </row>
    <row r="310" spans="1:15">
      <c r="A310" s="253"/>
      <c r="B310" s="253"/>
      <c r="C310" s="253"/>
      <c r="D310" s="253"/>
      <c r="E310" s="253"/>
      <c r="F310" s="253"/>
      <c r="G310" s="253"/>
      <c r="H310" s="253"/>
      <c r="I310" s="253"/>
      <c r="J310" s="253"/>
      <c r="K310" s="253"/>
      <c r="L310" s="253"/>
      <c r="M310" s="253"/>
      <c r="N310" s="253"/>
      <c r="O310" s="253"/>
    </row>
    <row r="311" spans="1:15">
      <c r="A311" s="253"/>
      <c r="B311" s="253"/>
      <c r="C311" s="253"/>
      <c r="D311" s="253"/>
      <c r="E311" s="253"/>
      <c r="F311" s="253"/>
      <c r="G311" s="253"/>
      <c r="H311" s="253"/>
      <c r="I311" s="253"/>
      <c r="J311" s="253"/>
      <c r="K311" s="253"/>
      <c r="L311" s="253"/>
      <c r="M311" s="253"/>
      <c r="N311" s="253"/>
      <c r="O311" s="253"/>
    </row>
    <row r="312" spans="1:15">
      <c r="A312" s="253"/>
      <c r="B312" s="253"/>
      <c r="C312" s="253"/>
      <c r="D312" s="253"/>
      <c r="E312" s="253"/>
      <c r="F312" s="253"/>
      <c r="G312" s="253"/>
      <c r="H312" s="253"/>
      <c r="I312" s="253"/>
      <c r="J312" s="253"/>
      <c r="K312" s="253"/>
      <c r="L312" s="253"/>
      <c r="M312" s="253"/>
      <c r="N312" s="253"/>
      <c r="O312" s="253"/>
    </row>
    <row r="313" spans="1:15">
      <c r="A313" s="253"/>
      <c r="B313" s="253"/>
      <c r="C313" s="253"/>
      <c r="D313" s="253"/>
      <c r="E313" s="253"/>
      <c r="F313" s="253"/>
      <c r="G313" s="253"/>
      <c r="H313" s="253"/>
      <c r="I313" s="253"/>
      <c r="J313" s="253"/>
      <c r="K313" s="253"/>
      <c r="L313" s="253"/>
      <c r="M313" s="253"/>
      <c r="N313" s="253"/>
      <c r="O313" s="253"/>
    </row>
    <row r="314" spans="1:15">
      <c r="A314" s="253"/>
      <c r="B314" s="253"/>
      <c r="C314" s="253"/>
      <c r="D314" s="253"/>
      <c r="E314" s="253"/>
      <c r="F314" s="253"/>
      <c r="G314" s="253"/>
      <c r="H314" s="253"/>
      <c r="I314" s="253"/>
      <c r="J314" s="253"/>
      <c r="K314" s="253"/>
      <c r="L314" s="253"/>
      <c r="M314" s="253"/>
      <c r="N314" s="253"/>
      <c r="O314" s="253"/>
    </row>
    <row r="315" spans="1:15">
      <c r="A315" s="253"/>
      <c r="B315" s="253"/>
      <c r="C315" s="253"/>
      <c r="D315" s="253"/>
      <c r="E315" s="253"/>
      <c r="F315" s="253"/>
      <c r="G315" s="253"/>
      <c r="H315" s="253"/>
      <c r="I315" s="253"/>
      <c r="J315" s="253"/>
      <c r="K315" s="253"/>
      <c r="L315" s="253"/>
      <c r="M315" s="253"/>
      <c r="N315" s="253"/>
      <c r="O315" s="253"/>
    </row>
    <row r="316" spans="1:15">
      <c r="A316" s="253"/>
      <c r="B316" s="253"/>
      <c r="C316" s="253"/>
      <c r="D316" s="253"/>
      <c r="E316" s="253"/>
      <c r="F316" s="253"/>
      <c r="G316" s="253"/>
      <c r="H316" s="253"/>
      <c r="I316" s="253"/>
      <c r="J316" s="253"/>
      <c r="K316" s="253"/>
      <c r="L316" s="253"/>
      <c r="M316" s="253"/>
      <c r="N316" s="253"/>
      <c r="O316" s="253"/>
    </row>
    <row r="317" spans="1:15">
      <c r="A317" s="253"/>
      <c r="B317" s="253"/>
      <c r="C317" s="253"/>
      <c r="D317" s="253"/>
      <c r="E317" s="253"/>
      <c r="F317" s="253"/>
      <c r="G317" s="253"/>
      <c r="H317" s="253"/>
      <c r="I317" s="253"/>
      <c r="J317" s="253"/>
      <c r="K317" s="253"/>
      <c r="L317" s="253"/>
      <c r="M317" s="253"/>
      <c r="N317" s="253"/>
      <c r="O317" s="253"/>
    </row>
    <row r="318" spans="1:15">
      <c r="A318" s="253"/>
      <c r="B318" s="253"/>
      <c r="C318" s="253"/>
      <c r="D318" s="253"/>
      <c r="E318" s="253"/>
      <c r="F318" s="253"/>
      <c r="G318" s="253"/>
      <c r="H318" s="253"/>
      <c r="I318" s="253"/>
      <c r="J318" s="253"/>
      <c r="K318" s="253"/>
      <c r="L318" s="253"/>
      <c r="M318" s="253"/>
      <c r="N318" s="253"/>
      <c r="O318" s="253"/>
    </row>
    <row r="319" spans="1:15">
      <c r="A319" s="253"/>
      <c r="B319" s="253"/>
      <c r="C319" s="253"/>
      <c r="D319" s="253"/>
      <c r="E319" s="253"/>
      <c r="F319" s="253"/>
      <c r="G319" s="253"/>
      <c r="H319" s="253"/>
      <c r="I319" s="253"/>
      <c r="J319" s="253"/>
      <c r="K319" s="253"/>
      <c r="L319" s="253"/>
      <c r="M319" s="253"/>
      <c r="N319" s="253"/>
      <c r="O319" s="253"/>
    </row>
    <row r="320" spans="1:15">
      <c r="A320" s="253"/>
      <c r="B320" s="253"/>
      <c r="C320" s="253"/>
      <c r="D320" s="253"/>
      <c r="E320" s="253"/>
      <c r="F320" s="253"/>
      <c r="G320" s="253"/>
      <c r="H320" s="253"/>
      <c r="I320" s="253"/>
      <c r="J320" s="253"/>
      <c r="K320" s="253"/>
      <c r="L320" s="253"/>
      <c r="M320" s="253"/>
      <c r="N320" s="253"/>
      <c r="O320" s="253"/>
    </row>
    <row r="321" spans="1:15">
      <c r="A321" s="253"/>
      <c r="B321" s="253"/>
      <c r="C321" s="253"/>
      <c r="D321" s="253"/>
      <c r="E321" s="253"/>
      <c r="F321" s="253"/>
      <c r="G321" s="253"/>
      <c r="H321" s="253"/>
      <c r="I321" s="253"/>
      <c r="J321" s="253"/>
      <c r="K321" s="253"/>
      <c r="L321" s="253"/>
      <c r="M321" s="253"/>
      <c r="N321" s="253"/>
      <c r="O321" s="253"/>
    </row>
    <row r="322" spans="1:15">
      <c r="A322" s="253"/>
      <c r="B322" s="253"/>
      <c r="C322" s="253"/>
      <c r="D322" s="253"/>
      <c r="E322" s="253"/>
      <c r="F322" s="253"/>
      <c r="G322" s="253"/>
      <c r="H322" s="253"/>
      <c r="I322" s="253"/>
      <c r="J322" s="253"/>
      <c r="K322" s="253"/>
      <c r="L322" s="253"/>
      <c r="M322" s="253"/>
      <c r="N322" s="253"/>
      <c r="O322" s="253"/>
    </row>
    <row r="323" spans="1:15">
      <c r="A323" s="707" t="s">
        <v>164</v>
      </c>
      <c r="B323" s="707"/>
      <c r="C323" s="707"/>
      <c r="D323" s="707"/>
      <c r="E323" s="707" t="s">
        <v>165</v>
      </c>
      <c r="F323" s="707"/>
      <c r="G323" s="707"/>
      <c r="H323" s="707"/>
      <c r="I323" s="707"/>
      <c r="J323" s="707"/>
      <c r="K323" s="707" t="s">
        <v>166</v>
      </c>
      <c r="L323" s="707"/>
      <c r="M323" s="707"/>
      <c r="N323" s="707"/>
      <c r="O323" s="707"/>
    </row>
    <row r="324" spans="1:15">
      <c r="A324" s="253"/>
      <c r="B324" s="253"/>
      <c r="C324" s="253"/>
      <c r="D324" s="253"/>
      <c r="E324" s="253"/>
      <c r="F324" s="253"/>
      <c r="G324" s="253"/>
      <c r="H324" s="253"/>
      <c r="I324" s="253"/>
      <c r="J324" s="253"/>
      <c r="K324" s="253"/>
      <c r="L324" s="253"/>
      <c r="M324" s="253"/>
      <c r="N324" s="253"/>
      <c r="O324" s="253"/>
    </row>
    <row r="325" spans="1:15">
      <c r="A325" s="253"/>
      <c r="B325" s="253"/>
      <c r="C325" s="253"/>
      <c r="D325" s="253"/>
      <c r="E325" s="253"/>
      <c r="F325" s="253"/>
      <c r="G325" s="253"/>
      <c r="H325" s="253"/>
      <c r="I325" s="253"/>
      <c r="J325" s="253"/>
      <c r="K325" s="253"/>
      <c r="L325" s="253"/>
      <c r="M325" s="253"/>
      <c r="N325" s="253"/>
      <c r="O325" s="253"/>
    </row>
    <row r="326" spans="1:15">
      <c r="A326" s="253"/>
      <c r="B326" s="253"/>
      <c r="C326" s="253"/>
      <c r="D326" s="253"/>
      <c r="E326" s="253"/>
      <c r="F326" s="253"/>
      <c r="G326" s="253"/>
      <c r="H326" s="253"/>
      <c r="I326" s="253"/>
      <c r="J326" s="253"/>
      <c r="K326" s="253"/>
      <c r="L326" s="253"/>
      <c r="M326" s="253"/>
      <c r="N326" s="253"/>
      <c r="O326" s="253"/>
    </row>
  </sheetData>
  <sheetProtection selectLockedCells="1"/>
  <protectedRanges>
    <protectedRange sqref="O170" name="Resumen_17"/>
    <protectedRange sqref="F167:G167 J167:J168" name="Resumen_15"/>
    <protectedRange sqref="A169:A171" name="Resumen_14"/>
    <protectedRange sqref="A167:B168 B169:B172 B174" name="Resumen_13"/>
    <protectedRange sqref="E194:F195" name="descripción_4"/>
    <protectedRange sqref="A196:C205" name="descripción_3"/>
    <protectedRange sqref="B194:C195" name="descripción_1"/>
    <protectedRange sqref="A194:A195" name="descripción"/>
    <protectedRange sqref="O166" name="Resumen_12"/>
    <protectedRange sqref="N166" name="Resumen_11"/>
    <protectedRange sqref="M166" name="Resumen_10"/>
    <protectedRange sqref="K165:L165" name="Resumen_9"/>
    <protectedRange sqref="K166:L166" name="Resumen_8"/>
    <protectedRange sqref="H165 J165" name="Resumen_7"/>
    <protectedRange sqref="H166 J166" name="Resumen_6"/>
    <protectedRange sqref="F165:G165" name="Resumen_5"/>
    <protectedRange sqref="F166:G166" name="Resumen_4"/>
    <protectedRange sqref="E166" name="Resumen_3"/>
    <protectedRange sqref="C166" name="Resumen_2"/>
    <protectedRange sqref="B166" name="Resumen_1"/>
    <protectedRange sqref="A166 A173:A178" name="Resumen"/>
  </protectedRanges>
  <mergeCells count="467">
    <mergeCell ref="A8:B8"/>
    <mergeCell ref="A10:B10"/>
    <mergeCell ref="A12:B12"/>
    <mergeCell ref="A13:B13"/>
    <mergeCell ref="A14:B14"/>
    <mergeCell ref="F8:G8"/>
    <mergeCell ref="F11:G11"/>
    <mergeCell ref="F14:G14"/>
    <mergeCell ref="K8:L8"/>
    <mergeCell ref="K13:L13"/>
    <mergeCell ref="K14:L14"/>
    <mergeCell ref="F34:O34"/>
    <mergeCell ref="F35:O35"/>
    <mergeCell ref="F36:O36"/>
    <mergeCell ref="F37:O37"/>
    <mergeCell ref="F38:O38"/>
    <mergeCell ref="F39:O39"/>
    <mergeCell ref="F40:O40"/>
    <mergeCell ref="A33:O33"/>
    <mergeCell ref="L25:L26"/>
    <mergeCell ref="A323:D323"/>
    <mergeCell ref="E323:J323"/>
    <mergeCell ref="K323:O323"/>
    <mergeCell ref="G226:O226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A285:D285"/>
    <mergeCell ref="A248:O248"/>
    <mergeCell ref="A304:D304"/>
    <mergeCell ref="K304:O304"/>
    <mergeCell ref="K285:O285"/>
    <mergeCell ref="E285:J285"/>
    <mergeCell ref="E304:J304"/>
    <mergeCell ref="C260:D260"/>
    <mergeCell ref="E260:F260"/>
    <mergeCell ref="D241:E241"/>
    <mergeCell ref="G260:I260"/>
    <mergeCell ref="M258:M259"/>
    <mergeCell ref="H165:J165"/>
    <mergeCell ref="H166:I166"/>
    <mergeCell ref="B147:C150"/>
    <mergeCell ref="F149:H150"/>
    <mergeCell ref="F151:H151"/>
    <mergeCell ref="F152:H152"/>
    <mergeCell ref="F153:H153"/>
    <mergeCell ref="F154:H154"/>
    <mergeCell ref="F155:H155"/>
    <mergeCell ref="F156:H156"/>
    <mergeCell ref="F157:H157"/>
    <mergeCell ref="B151:C151"/>
    <mergeCell ref="B152:C152"/>
    <mergeCell ref="B153:C153"/>
    <mergeCell ref="B154:C154"/>
    <mergeCell ref="B155:C155"/>
    <mergeCell ref="B156:C156"/>
    <mergeCell ref="B157:C157"/>
    <mergeCell ref="I149:J150"/>
    <mergeCell ref="D149:D150"/>
    <mergeCell ref="E149:E150"/>
    <mergeCell ref="I151:J151"/>
    <mergeCell ref="I154:J154"/>
    <mergeCell ref="I155:J155"/>
    <mergeCell ref="A22:L22"/>
    <mergeCell ref="A216:C216"/>
    <mergeCell ref="A160:O161"/>
    <mergeCell ref="A181:O181"/>
    <mergeCell ref="A207:O207"/>
    <mergeCell ref="B215:C215"/>
    <mergeCell ref="D215:E215"/>
    <mergeCell ref="A98:O98"/>
    <mergeCell ref="C175:D175"/>
    <mergeCell ref="A159:O159"/>
    <mergeCell ref="J199:O199"/>
    <mergeCell ref="J200:O200"/>
    <mergeCell ref="J201:O201"/>
    <mergeCell ref="J202:O202"/>
    <mergeCell ref="J203:O203"/>
    <mergeCell ref="J204:O204"/>
    <mergeCell ref="J205:O205"/>
    <mergeCell ref="C167:D167"/>
    <mergeCell ref="C168:D168"/>
    <mergeCell ref="C170:D170"/>
    <mergeCell ref="F41:O41"/>
    <mergeCell ref="F42:O42"/>
    <mergeCell ref="N25:N26"/>
    <mergeCell ref="O25:O26"/>
    <mergeCell ref="C171:D171"/>
    <mergeCell ref="C172:D172"/>
    <mergeCell ref="A2:B3"/>
    <mergeCell ref="C2:J5"/>
    <mergeCell ref="K2:L2"/>
    <mergeCell ref="M2:N2"/>
    <mergeCell ref="K3:L3"/>
    <mergeCell ref="M3:N3"/>
    <mergeCell ref="A4:B5"/>
    <mergeCell ref="K4:L5"/>
    <mergeCell ref="M4:N5"/>
    <mergeCell ref="A55:B55"/>
    <mergeCell ref="A85:B85"/>
    <mergeCell ref="A77:B77"/>
    <mergeCell ref="A75:B75"/>
    <mergeCell ref="A54:B54"/>
    <mergeCell ref="N49:O49"/>
    <mergeCell ref="A79:B79"/>
    <mergeCell ref="A81:B81"/>
    <mergeCell ref="A82:B82"/>
    <mergeCell ref="A83:B83"/>
    <mergeCell ref="A84:B84"/>
    <mergeCell ref="A78:B78"/>
    <mergeCell ref="A80:B80"/>
    <mergeCell ref="N47:O47"/>
    <mergeCell ref="N48:O48"/>
    <mergeCell ref="L45:M45"/>
    <mergeCell ref="L46:M46"/>
    <mergeCell ref="L47:M47"/>
    <mergeCell ref="L48:M48"/>
    <mergeCell ref="L49:M49"/>
    <mergeCell ref="A52:C52"/>
    <mergeCell ref="A73:C73"/>
    <mergeCell ref="A99:O99"/>
    <mergeCell ref="I147:O148"/>
    <mergeCell ref="A112:O112"/>
    <mergeCell ref="D113:E113"/>
    <mergeCell ref="K113:L113"/>
    <mergeCell ref="G113:H113"/>
    <mergeCell ref="A115:B115"/>
    <mergeCell ref="D116:E116"/>
    <mergeCell ref="A113:B113"/>
    <mergeCell ref="D114:E114"/>
    <mergeCell ref="G114:H114"/>
    <mergeCell ref="K114:L114"/>
    <mergeCell ref="A114:B114"/>
    <mergeCell ref="D115:E115"/>
    <mergeCell ref="G115:H115"/>
    <mergeCell ref="A122:B122"/>
    <mergeCell ref="D123:E123"/>
    <mergeCell ref="G123:H123"/>
    <mergeCell ref="K123:L123"/>
    <mergeCell ref="D121:E121"/>
    <mergeCell ref="G121:H121"/>
    <mergeCell ref="K121:L121"/>
    <mergeCell ref="A121:B121"/>
    <mergeCell ref="D122:E122"/>
    <mergeCell ref="A86:B86"/>
    <mergeCell ref="A76:B76"/>
    <mergeCell ref="D146:O146"/>
    <mergeCell ref="K115:L115"/>
    <mergeCell ref="D120:E120"/>
    <mergeCell ref="G116:H116"/>
    <mergeCell ref="K116:L116"/>
    <mergeCell ref="A116:B116"/>
    <mergeCell ref="D117:E117"/>
    <mergeCell ref="G117:H117"/>
    <mergeCell ref="K117:L117"/>
    <mergeCell ref="G120:H120"/>
    <mergeCell ref="K120:L120"/>
    <mergeCell ref="A120:B120"/>
    <mergeCell ref="A117:B117"/>
    <mergeCell ref="D118:E118"/>
    <mergeCell ref="G118:H118"/>
    <mergeCell ref="K118:L118"/>
    <mergeCell ref="A118:B118"/>
    <mergeCell ref="D119:E119"/>
    <mergeCell ref="G119:H119"/>
    <mergeCell ref="K119:L119"/>
    <mergeCell ref="A119:B119"/>
    <mergeCell ref="B88:G88"/>
    <mergeCell ref="A218:C218"/>
    <mergeCell ref="D218:O218"/>
    <mergeCell ref="A223:O223"/>
    <mergeCell ref="A214:O214"/>
    <mergeCell ref="D216:O216"/>
    <mergeCell ref="H215:J215"/>
    <mergeCell ref="K215:O215"/>
    <mergeCell ref="F215:G215"/>
    <mergeCell ref="A219:C219"/>
    <mergeCell ref="D219:G219"/>
    <mergeCell ref="H219:J219"/>
    <mergeCell ref="K219:O219"/>
    <mergeCell ref="A221:C221"/>
    <mergeCell ref="K217:O217"/>
    <mergeCell ref="A217:C217"/>
    <mergeCell ref="A194:A195"/>
    <mergeCell ref="G195:H195"/>
    <mergeCell ref="B194:D194"/>
    <mergeCell ref="B195:D195"/>
    <mergeCell ref="E194:F194"/>
    <mergeCell ref="G194:I194"/>
    <mergeCell ref="G122:H122"/>
    <mergeCell ref="K122:L122"/>
    <mergeCell ref="H217:J217"/>
    <mergeCell ref="G197:H197"/>
    <mergeCell ref="G198:H198"/>
    <mergeCell ref="G199:H199"/>
    <mergeCell ref="G200:H200"/>
    <mergeCell ref="G201:H201"/>
    <mergeCell ref="G202:H202"/>
    <mergeCell ref="C173:D173"/>
    <mergeCell ref="C174:D174"/>
    <mergeCell ref="A147:A150"/>
    <mergeCell ref="D147:H148"/>
    <mergeCell ref="A163:O163"/>
    <mergeCell ref="A145:O145"/>
    <mergeCell ref="O149:O150"/>
    <mergeCell ref="N149:N150"/>
    <mergeCell ref="K149:K150"/>
    <mergeCell ref="B186:O186"/>
    <mergeCell ref="B187:O187"/>
    <mergeCell ref="A182:O182"/>
    <mergeCell ref="B184:O184"/>
    <mergeCell ref="B185:O185"/>
    <mergeCell ref="A164:O164"/>
    <mergeCell ref="C176:D176"/>
    <mergeCell ref="C177:D177"/>
    <mergeCell ref="F178:G178"/>
    <mergeCell ref="H178:J178"/>
    <mergeCell ref="K178:L178"/>
    <mergeCell ref="H167:I167"/>
    <mergeCell ref="H168:I168"/>
    <mergeCell ref="H169:I169"/>
    <mergeCell ref="H170:I170"/>
    <mergeCell ref="H171:I171"/>
    <mergeCell ref="H172:I172"/>
    <mergeCell ref="H173:I173"/>
    <mergeCell ref="H174:I174"/>
    <mergeCell ref="H175:I175"/>
    <mergeCell ref="H176:I176"/>
    <mergeCell ref="H177:I177"/>
    <mergeCell ref="F165:G165"/>
    <mergeCell ref="K165:L165"/>
    <mergeCell ref="A178:E178"/>
    <mergeCell ref="C166:D166"/>
    <mergeCell ref="C169:D169"/>
    <mergeCell ref="E278:F278"/>
    <mergeCell ref="E280:F280"/>
    <mergeCell ref="B188:O188"/>
    <mergeCell ref="B190:O190"/>
    <mergeCell ref="J194:O195"/>
    <mergeCell ref="C258:D259"/>
    <mergeCell ref="E258:F259"/>
    <mergeCell ref="D245:E245"/>
    <mergeCell ref="D246:E246"/>
    <mergeCell ref="A192:O192"/>
    <mergeCell ref="A269:O269"/>
    <mergeCell ref="A268:O268"/>
    <mergeCell ref="A220:C220"/>
    <mergeCell ref="D220:G220"/>
    <mergeCell ref="H220:J220"/>
    <mergeCell ref="K220:O220"/>
    <mergeCell ref="D221:O221"/>
    <mergeCell ref="J196:O196"/>
    <mergeCell ref="B196:D196"/>
    <mergeCell ref="B197:D197"/>
    <mergeCell ref="B198:D198"/>
    <mergeCell ref="J197:O197"/>
    <mergeCell ref="J198:O198"/>
    <mergeCell ref="G196:H196"/>
    <mergeCell ref="G205:H205"/>
    <mergeCell ref="A210:E210"/>
    <mergeCell ref="I210:N210"/>
    <mergeCell ref="A211:C211"/>
    <mergeCell ref="D211:E211"/>
    <mergeCell ref="I211:L211"/>
    <mergeCell ref="M211:N211"/>
    <mergeCell ref="G203:H203"/>
    <mergeCell ref="G204:H204"/>
    <mergeCell ref="B199:D199"/>
    <mergeCell ref="B200:D200"/>
    <mergeCell ref="B201:D201"/>
    <mergeCell ref="B202:D202"/>
    <mergeCell ref="B203:D203"/>
    <mergeCell ref="B204:D204"/>
    <mergeCell ref="A212:C212"/>
    <mergeCell ref="D212:E212"/>
    <mergeCell ref="I212:L212"/>
    <mergeCell ref="M212:N212"/>
    <mergeCell ref="B205:D205"/>
    <mergeCell ref="A208:O208"/>
    <mergeCell ref="G261:I261"/>
    <mergeCell ref="A162:O162"/>
    <mergeCell ref="A123:B123"/>
    <mergeCell ref="L244:O244"/>
    <mergeCell ref="L245:O245"/>
    <mergeCell ref="L246:O246"/>
    <mergeCell ref="A225:O225"/>
    <mergeCell ref="B189:O189"/>
    <mergeCell ref="C226:D226"/>
    <mergeCell ref="C236:D237"/>
    <mergeCell ref="C238:D238"/>
    <mergeCell ref="A244:C244"/>
    <mergeCell ref="A245:C245"/>
    <mergeCell ref="A246:C246"/>
    <mergeCell ref="F242:G242"/>
    <mergeCell ref="F243:G243"/>
    <mergeCell ref="F244:G244"/>
    <mergeCell ref="F245:G245"/>
    <mergeCell ref="F246:G246"/>
    <mergeCell ref="H242:K242"/>
    <mergeCell ref="H243:K243"/>
    <mergeCell ref="H244:K244"/>
    <mergeCell ref="A249:O249"/>
    <mergeCell ref="L258:L259"/>
    <mergeCell ref="N258:O259"/>
    <mergeCell ref="H251:I251"/>
    <mergeCell ref="H245:K245"/>
    <mergeCell ref="H246:K246"/>
    <mergeCell ref="D244:E244"/>
    <mergeCell ref="H255:I255"/>
    <mergeCell ref="H256:I256"/>
    <mergeCell ref="A250:O250"/>
    <mergeCell ref="H252:I252"/>
    <mergeCell ref="A254:O254"/>
    <mergeCell ref="A258:A259"/>
    <mergeCell ref="B258:B259"/>
    <mergeCell ref="G258:I259"/>
    <mergeCell ref="J258:K258"/>
    <mergeCell ref="A224:O224"/>
    <mergeCell ref="A240:B240"/>
    <mergeCell ref="L241:O241"/>
    <mergeCell ref="H241:K241"/>
    <mergeCell ref="F241:G241"/>
    <mergeCell ref="A241:C241"/>
    <mergeCell ref="A242:C242"/>
    <mergeCell ref="A243:C243"/>
    <mergeCell ref="L242:O242"/>
    <mergeCell ref="L243:O243"/>
    <mergeCell ref="D242:E242"/>
    <mergeCell ref="D243:E243"/>
    <mergeCell ref="A226:B226"/>
    <mergeCell ref="C7:E7"/>
    <mergeCell ref="G7:J7"/>
    <mergeCell ref="C8:D8"/>
    <mergeCell ref="C14:D14"/>
    <mergeCell ref="B28:E28"/>
    <mergeCell ref="B29:E29"/>
    <mergeCell ref="B30:E30"/>
    <mergeCell ref="B31:E31"/>
    <mergeCell ref="H8:I8"/>
    <mergeCell ref="H15:I15"/>
    <mergeCell ref="B25:E26"/>
    <mergeCell ref="A18:O18"/>
    <mergeCell ref="A20:O20"/>
    <mergeCell ref="A24:O24"/>
    <mergeCell ref="B27:E27"/>
    <mergeCell ref="A25:A26"/>
    <mergeCell ref="K25:K26"/>
    <mergeCell ref="A9:B9"/>
    <mergeCell ref="A11:B11"/>
    <mergeCell ref="A15:B15"/>
    <mergeCell ref="H13:I13"/>
    <mergeCell ref="H14:I14"/>
    <mergeCell ref="A21:O21"/>
    <mergeCell ref="N22:O22"/>
    <mergeCell ref="O14:O15"/>
    <mergeCell ref="F10:G10"/>
    <mergeCell ref="F12:G12"/>
    <mergeCell ref="O8:O11"/>
    <mergeCell ref="C9:D9"/>
    <mergeCell ref="K9:L9"/>
    <mergeCell ref="C10:D10"/>
    <mergeCell ref="K10:L10"/>
    <mergeCell ref="C11:D11"/>
    <mergeCell ref="C12:D12"/>
    <mergeCell ref="K12:L12"/>
    <mergeCell ref="O12:O13"/>
    <mergeCell ref="C13:D13"/>
    <mergeCell ref="F9:G9"/>
    <mergeCell ref="F13:G13"/>
    <mergeCell ref="F15:G15"/>
    <mergeCell ref="C15:D15"/>
    <mergeCell ref="H9:I9"/>
    <mergeCell ref="H10:I10"/>
    <mergeCell ref="H11:I11"/>
    <mergeCell ref="H12:I12"/>
    <mergeCell ref="K15:L15"/>
    <mergeCell ref="K11:L11"/>
    <mergeCell ref="H88:O88"/>
    <mergeCell ref="B89:G89"/>
    <mergeCell ref="H89:O89"/>
    <mergeCell ref="B90:G90"/>
    <mergeCell ref="H90:O90"/>
    <mergeCell ref="B91:G91"/>
    <mergeCell ref="H91:O91"/>
    <mergeCell ref="B92:G92"/>
    <mergeCell ref="H92:O92"/>
    <mergeCell ref="B93:G93"/>
    <mergeCell ref="H93:O93"/>
    <mergeCell ref="B94:G94"/>
    <mergeCell ref="H94:O94"/>
    <mergeCell ref="B95:G95"/>
    <mergeCell ref="H95:O95"/>
    <mergeCell ref="B96:G96"/>
    <mergeCell ref="H96:O96"/>
    <mergeCell ref="A146:C146"/>
    <mergeCell ref="A100:O100"/>
    <mergeCell ref="A101:C101"/>
    <mergeCell ref="D101:E101"/>
    <mergeCell ref="G101:I101"/>
    <mergeCell ref="J101:K101"/>
    <mergeCell ref="L101:M101"/>
    <mergeCell ref="N101:O101"/>
    <mergeCell ref="A102:C102"/>
    <mergeCell ref="D102:E102"/>
    <mergeCell ref="G102:I102"/>
    <mergeCell ref="J102:K102"/>
    <mergeCell ref="L102:M102"/>
    <mergeCell ref="N102:O102"/>
    <mergeCell ref="A103:C103"/>
    <mergeCell ref="D103:E103"/>
    <mergeCell ref="I156:J156"/>
    <mergeCell ref="I157:J157"/>
    <mergeCell ref="L149:L150"/>
    <mergeCell ref="M149:M150"/>
    <mergeCell ref="G103:I103"/>
    <mergeCell ref="J103:K103"/>
    <mergeCell ref="L103:M103"/>
    <mergeCell ref="I152:J152"/>
    <mergeCell ref="I153:J153"/>
    <mergeCell ref="L106:M106"/>
    <mergeCell ref="N106:O106"/>
    <mergeCell ref="A107:C107"/>
    <mergeCell ref="D107:E107"/>
    <mergeCell ref="G107:I107"/>
    <mergeCell ref="J107:K107"/>
    <mergeCell ref="L107:M107"/>
    <mergeCell ref="N107:O107"/>
    <mergeCell ref="N103:O103"/>
    <mergeCell ref="A104:C104"/>
    <mergeCell ref="D104:E104"/>
    <mergeCell ref="G104:I104"/>
    <mergeCell ref="J104:K104"/>
    <mergeCell ref="L104:M104"/>
    <mergeCell ref="N104:O104"/>
    <mergeCell ref="A105:C105"/>
    <mergeCell ref="D105:E105"/>
    <mergeCell ref="G105:I105"/>
    <mergeCell ref="J105:K105"/>
    <mergeCell ref="L105:M105"/>
    <mergeCell ref="N105:O105"/>
    <mergeCell ref="A106:C106"/>
    <mergeCell ref="D106:E106"/>
    <mergeCell ref="G106:I106"/>
    <mergeCell ref="J106:K106"/>
    <mergeCell ref="A110:C110"/>
    <mergeCell ref="D110:E110"/>
    <mergeCell ref="G110:I110"/>
    <mergeCell ref="J110:K110"/>
    <mergeCell ref="L110:M110"/>
    <mergeCell ref="N110:O110"/>
    <mergeCell ref="A108:C108"/>
    <mergeCell ref="D108:E108"/>
    <mergeCell ref="G108:I108"/>
    <mergeCell ref="J108:K108"/>
    <mergeCell ref="L108:M108"/>
    <mergeCell ref="N108:O108"/>
    <mergeCell ref="A109:C109"/>
    <mergeCell ref="D109:E109"/>
    <mergeCell ref="G109:I109"/>
    <mergeCell ref="J109:K109"/>
    <mergeCell ref="L109:M109"/>
    <mergeCell ref="N109:O109"/>
  </mergeCells>
  <conditionalFormatting sqref="N49">
    <cfRule type="cellIs" dxfId="3" priority="1" operator="lessThan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98425196850393704" right="0.11811023622047245" top="0.19685039370078741" bottom="0.35433070866141736" header="0.31496062992125984" footer="0.31496062992125984"/>
  <pageSetup scale="44" fitToHeight="3" orientation="portrait" r:id="rId1"/>
  <rowBreaks count="3" manualBreakCount="3">
    <brk id="97" max="14" man="1"/>
    <brk id="179" max="14" man="1"/>
    <brk id="266" max="14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108"/>
  <sheetViews>
    <sheetView view="pageBreakPreview" zoomScale="70" zoomScaleNormal="82" zoomScaleSheetLayoutView="70" workbookViewId="0">
      <selection activeCell="A91" sqref="A91:T92"/>
    </sheetView>
  </sheetViews>
  <sheetFormatPr baseColWidth="10" defaultRowHeight="15"/>
  <sheetData>
    <row r="2" spans="1:20" ht="23.25">
      <c r="A2" s="680" t="s">
        <v>62</v>
      </c>
      <c r="B2" s="681"/>
      <c r="C2" s="681"/>
      <c r="D2" s="681"/>
      <c r="E2" s="681"/>
      <c r="F2" s="681"/>
      <c r="G2" s="681"/>
      <c r="H2" s="681"/>
      <c r="I2" s="681"/>
      <c r="J2" s="681"/>
      <c r="K2" s="681"/>
      <c r="L2" s="681"/>
      <c r="M2" s="681"/>
      <c r="N2" s="681"/>
      <c r="O2" s="681"/>
      <c r="P2" s="681"/>
      <c r="Q2" s="681"/>
      <c r="R2" s="681"/>
      <c r="S2" s="681"/>
      <c r="T2" s="710"/>
    </row>
    <row r="3" spans="1:20">
      <c r="A3" s="775" t="s">
        <v>63</v>
      </c>
      <c r="B3" s="775"/>
      <c r="C3" s="775"/>
      <c r="D3" s="775"/>
      <c r="E3" s="775"/>
      <c r="F3" s="775"/>
      <c r="G3" s="775"/>
      <c r="H3" s="775"/>
      <c r="I3" s="775"/>
      <c r="J3" s="775"/>
      <c r="K3" s="775"/>
      <c r="L3" s="775"/>
      <c r="M3" s="775"/>
      <c r="N3" s="775"/>
      <c r="O3" s="775"/>
      <c r="P3" s="775"/>
      <c r="Q3" s="775"/>
      <c r="R3" s="775"/>
      <c r="S3" s="775"/>
      <c r="T3" s="775"/>
    </row>
    <row r="4" spans="1:20" ht="35.25" customHeight="1">
      <c r="A4" s="541" t="s">
        <v>302</v>
      </c>
      <c r="B4" s="542"/>
      <c r="C4" s="542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542"/>
      <c r="S4" s="542"/>
      <c r="T4" s="543"/>
    </row>
    <row r="5" spans="1:20">
      <c r="A5" s="5"/>
      <c r="B5" s="5"/>
      <c r="C5" s="5"/>
      <c r="D5" s="6"/>
      <c r="E5" s="6"/>
      <c r="F5" s="6"/>
      <c r="G5" s="6"/>
      <c r="H5" s="6"/>
      <c r="I5" s="5"/>
      <c r="J5" s="5"/>
      <c r="K5" s="6"/>
      <c r="L5" s="6"/>
      <c r="M5" s="6"/>
      <c r="N5" s="5"/>
      <c r="O5" s="6"/>
      <c r="P5" s="5"/>
      <c r="Q5" s="5"/>
      <c r="R5" s="4"/>
      <c r="S5" s="4"/>
      <c r="T5" s="4"/>
    </row>
    <row r="6" spans="1:20">
      <c r="A6" s="776" t="s">
        <v>7</v>
      </c>
      <c r="B6" s="776"/>
      <c r="C6" s="776"/>
      <c r="D6" s="776"/>
      <c r="E6" s="776"/>
      <c r="F6" s="776"/>
      <c r="G6" s="776"/>
      <c r="H6" s="776"/>
      <c r="I6" s="776"/>
      <c r="J6" s="776"/>
      <c r="K6" s="776"/>
      <c r="L6" s="776"/>
      <c r="M6" s="776"/>
      <c r="N6" s="776"/>
      <c r="O6" s="776"/>
      <c r="P6" s="776"/>
      <c r="Q6" s="776"/>
      <c r="R6" s="776"/>
      <c r="S6" s="776"/>
      <c r="T6" s="776"/>
    </row>
    <row r="7" spans="1:20" ht="18" customHeight="1">
      <c r="A7" s="541" t="s">
        <v>56</v>
      </c>
      <c r="B7" s="542"/>
      <c r="C7" s="542"/>
      <c r="D7" s="542"/>
      <c r="E7" s="542"/>
      <c r="F7" s="542"/>
      <c r="G7" s="542"/>
      <c r="H7" s="542"/>
      <c r="I7" s="542"/>
      <c r="J7" s="542"/>
      <c r="K7" s="542"/>
      <c r="L7" s="542"/>
      <c r="M7" s="542"/>
      <c r="N7" s="542"/>
      <c r="O7" s="542"/>
      <c r="P7" s="542"/>
      <c r="Q7" s="542"/>
      <c r="R7" s="542"/>
      <c r="S7" s="542"/>
      <c r="T7" s="543"/>
    </row>
    <row r="8" spans="1:20" ht="29.25" customHeight="1" thickBot="1">
      <c r="A8" s="1" t="s">
        <v>26</v>
      </c>
      <c r="B8" s="764" t="s">
        <v>138</v>
      </c>
      <c r="C8" s="764"/>
      <c r="D8" s="764"/>
      <c r="E8" s="764"/>
      <c r="F8" s="764"/>
      <c r="G8" s="764"/>
      <c r="H8" s="764"/>
      <c r="I8" s="764"/>
      <c r="J8" s="764"/>
      <c r="K8" s="764"/>
      <c r="L8" s="764"/>
      <c r="M8" s="764"/>
      <c r="N8" s="764"/>
      <c r="O8" s="764"/>
      <c r="P8" s="764"/>
      <c r="Q8" s="764"/>
      <c r="R8" s="764"/>
      <c r="S8" s="777" t="s">
        <v>83</v>
      </c>
      <c r="T8" s="778"/>
    </row>
    <row r="9" spans="1:20" ht="15.75" thickBot="1">
      <c r="A9" s="11"/>
      <c r="B9" s="766"/>
      <c r="C9" s="766"/>
      <c r="D9" s="766"/>
      <c r="E9" s="766"/>
      <c r="F9" s="766"/>
      <c r="G9" s="766"/>
      <c r="H9" s="766"/>
      <c r="I9" s="766"/>
      <c r="J9" s="766"/>
      <c r="K9" s="766"/>
      <c r="L9" s="766"/>
      <c r="M9" s="766"/>
      <c r="N9" s="766"/>
      <c r="O9" s="766"/>
      <c r="P9" s="766"/>
      <c r="Q9" s="766"/>
      <c r="R9" s="766"/>
      <c r="S9" s="769"/>
      <c r="T9" s="770"/>
    </row>
    <row r="10" spans="1:20" ht="15.75" thickBot="1">
      <c r="A10" s="2" t="s">
        <v>27</v>
      </c>
      <c r="B10" s="768"/>
      <c r="C10" s="768"/>
      <c r="D10" s="768"/>
      <c r="E10" s="768"/>
      <c r="F10" s="768"/>
      <c r="G10" s="768"/>
      <c r="H10" s="768"/>
      <c r="I10" s="768"/>
      <c r="J10" s="768"/>
      <c r="K10" s="768"/>
      <c r="L10" s="768"/>
      <c r="M10" s="768"/>
      <c r="N10" s="768"/>
      <c r="O10" s="768"/>
      <c r="P10" s="768"/>
      <c r="Q10" s="768"/>
      <c r="R10" s="768"/>
      <c r="S10" s="771" t="s">
        <v>84</v>
      </c>
      <c r="T10" s="772"/>
    </row>
    <row r="11" spans="1:20" ht="15.75" thickBot="1">
      <c r="A11" s="26"/>
      <c r="B11" s="763" t="s">
        <v>137</v>
      </c>
      <c r="C11" s="764"/>
      <c r="D11" s="764"/>
      <c r="E11" s="764"/>
      <c r="F11" s="764"/>
      <c r="G11" s="764"/>
      <c r="H11" s="764"/>
      <c r="I11" s="764"/>
      <c r="J11" s="764"/>
      <c r="K11" s="764"/>
      <c r="L11" s="764"/>
      <c r="M11" s="764"/>
      <c r="N11" s="764"/>
      <c r="O11" s="764"/>
      <c r="P11" s="764"/>
      <c r="Q11" s="764"/>
      <c r="R11" s="764"/>
      <c r="S11" s="769"/>
      <c r="T11" s="770"/>
    </row>
    <row r="12" spans="1:20" ht="25.5" customHeight="1" thickBot="1">
      <c r="A12" s="27" t="s">
        <v>69</v>
      </c>
      <c r="B12" s="765"/>
      <c r="C12" s="766"/>
      <c r="D12" s="766"/>
      <c r="E12" s="766"/>
      <c r="F12" s="766"/>
      <c r="G12" s="766"/>
      <c r="H12" s="766"/>
      <c r="I12" s="766"/>
      <c r="J12" s="766"/>
      <c r="K12" s="766"/>
      <c r="L12" s="766"/>
      <c r="M12" s="766"/>
      <c r="N12" s="766"/>
      <c r="O12" s="766"/>
      <c r="P12" s="766"/>
      <c r="Q12" s="766"/>
      <c r="R12" s="766"/>
      <c r="S12" s="771" t="s">
        <v>28</v>
      </c>
      <c r="T12" s="772"/>
    </row>
    <row r="13" spans="1:20" ht="15.75" thickBot="1">
      <c r="A13" s="26"/>
      <c r="B13" s="767"/>
      <c r="C13" s="768"/>
      <c r="D13" s="768"/>
      <c r="E13" s="768"/>
      <c r="F13" s="768"/>
      <c r="G13" s="768"/>
      <c r="H13" s="768"/>
      <c r="I13" s="768"/>
      <c r="J13" s="768"/>
      <c r="K13" s="768"/>
      <c r="L13" s="768"/>
      <c r="M13" s="768"/>
      <c r="N13" s="768"/>
      <c r="O13" s="768"/>
      <c r="P13" s="768"/>
      <c r="Q13" s="768"/>
      <c r="R13" s="768"/>
      <c r="S13" s="769"/>
      <c r="T13" s="770"/>
    </row>
    <row r="14" spans="1:20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5.75">
      <c r="A15" s="773" t="s">
        <v>31</v>
      </c>
      <c r="B15" s="773"/>
      <c r="C15" s="773"/>
      <c r="D15" s="773"/>
      <c r="E15" s="773"/>
      <c r="F15" s="773"/>
      <c r="G15" s="773"/>
      <c r="H15" s="773"/>
      <c r="I15" s="12"/>
      <c r="J15" s="12"/>
      <c r="K15" s="12"/>
      <c r="L15" s="12"/>
      <c r="M15" s="12"/>
      <c r="N15" s="774" t="s">
        <v>30</v>
      </c>
      <c r="O15" s="774"/>
      <c r="P15" s="774"/>
      <c r="Q15" s="774"/>
      <c r="R15" s="774"/>
      <c r="S15" s="774"/>
      <c r="T15" s="774"/>
    </row>
    <row r="16" spans="1:20">
      <c r="A16" s="739" t="s">
        <v>32</v>
      </c>
      <c r="B16" s="741"/>
      <c r="C16" s="739" t="s">
        <v>70</v>
      </c>
      <c r="D16" s="740"/>
      <c r="E16" s="740"/>
      <c r="F16" s="740"/>
      <c r="G16" s="741"/>
      <c r="H16" s="757" t="s">
        <v>57</v>
      </c>
      <c r="I16" s="739" t="s">
        <v>75</v>
      </c>
      <c r="J16" s="740"/>
      <c r="K16" s="740"/>
      <c r="L16" s="741"/>
      <c r="M16" s="12"/>
      <c r="N16" s="759" t="s">
        <v>303</v>
      </c>
      <c r="O16" s="760"/>
      <c r="P16" s="760"/>
      <c r="Q16" s="761"/>
      <c r="R16" s="759" t="s">
        <v>67</v>
      </c>
      <c r="S16" s="760"/>
      <c r="T16" s="761"/>
    </row>
    <row r="17" spans="1:20" ht="15.75">
      <c r="A17" s="754"/>
      <c r="B17" s="755"/>
      <c r="C17" s="754"/>
      <c r="D17" s="756"/>
      <c r="E17" s="756"/>
      <c r="F17" s="756"/>
      <c r="G17" s="755"/>
      <c r="H17" s="758"/>
      <c r="I17" s="754"/>
      <c r="J17" s="756"/>
      <c r="K17" s="756"/>
      <c r="L17" s="755"/>
      <c r="M17" s="14"/>
      <c r="N17" s="99" t="s">
        <v>86</v>
      </c>
      <c r="O17" s="99" t="s">
        <v>87</v>
      </c>
      <c r="P17" s="99" t="s">
        <v>88</v>
      </c>
      <c r="Q17" s="99" t="s">
        <v>85</v>
      </c>
      <c r="R17" s="583"/>
      <c r="S17" s="762"/>
      <c r="T17" s="762"/>
    </row>
    <row r="18" spans="1:20" ht="18" customHeight="1">
      <c r="A18" s="730" t="s">
        <v>42</v>
      </c>
      <c r="B18" s="732"/>
      <c r="C18" s="497"/>
      <c r="D18" s="749"/>
      <c r="E18" s="749"/>
      <c r="F18" s="749"/>
      <c r="G18" s="750"/>
      <c r="H18" s="15"/>
      <c r="I18" s="497"/>
      <c r="J18" s="749"/>
      <c r="K18" s="749"/>
      <c r="L18" s="750"/>
      <c r="M18" s="12"/>
      <c r="N18" s="15"/>
      <c r="O18" s="15"/>
      <c r="P18" s="15"/>
      <c r="Q18" s="15"/>
      <c r="R18" s="497"/>
      <c r="S18" s="749"/>
      <c r="T18" s="750"/>
    </row>
    <row r="19" spans="1:20" ht="18" customHeight="1">
      <c r="A19" s="730" t="s">
        <v>33</v>
      </c>
      <c r="B19" s="732"/>
      <c r="C19" s="497"/>
      <c r="D19" s="749"/>
      <c r="E19" s="749"/>
      <c r="F19" s="749"/>
      <c r="G19" s="750"/>
      <c r="H19" s="15"/>
      <c r="I19" s="497"/>
      <c r="J19" s="749"/>
      <c r="K19" s="749"/>
      <c r="L19" s="750"/>
      <c r="M19" s="12"/>
      <c r="N19" s="15"/>
      <c r="O19" s="15"/>
      <c r="P19" s="15"/>
      <c r="Q19" s="15"/>
      <c r="R19" s="497"/>
      <c r="S19" s="749"/>
      <c r="T19" s="750"/>
    </row>
    <row r="20" spans="1:20" ht="18" customHeight="1">
      <c r="A20" s="730" t="s">
        <v>9</v>
      </c>
      <c r="B20" s="732"/>
      <c r="C20" s="497"/>
      <c r="D20" s="749"/>
      <c r="E20" s="749"/>
      <c r="F20" s="749"/>
      <c r="G20" s="750"/>
      <c r="H20" s="15"/>
      <c r="I20" s="497"/>
      <c r="J20" s="749"/>
      <c r="K20" s="749"/>
      <c r="L20" s="750"/>
      <c r="M20" s="12"/>
      <c r="N20" s="15"/>
      <c r="O20" s="15"/>
      <c r="P20" s="15"/>
      <c r="Q20" s="15"/>
      <c r="R20" s="497"/>
      <c r="S20" s="749"/>
      <c r="T20" s="750"/>
    </row>
    <row r="21" spans="1:20" ht="18" customHeight="1">
      <c r="A21" s="730" t="s">
        <v>44</v>
      </c>
      <c r="B21" s="732"/>
      <c r="C21" s="497"/>
      <c r="D21" s="749"/>
      <c r="E21" s="749"/>
      <c r="F21" s="749"/>
      <c r="G21" s="750"/>
      <c r="H21" s="15"/>
      <c r="I21" s="497"/>
      <c r="J21" s="749"/>
      <c r="K21" s="749"/>
      <c r="L21" s="750"/>
      <c r="M21" s="12"/>
      <c r="N21" s="15"/>
      <c r="O21" s="15"/>
      <c r="P21" s="15"/>
      <c r="Q21" s="15"/>
      <c r="R21" s="497"/>
      <c r="S21" s="749"/>
      <c r="T21" s="750"/>
    </row>
    <row r="22" spans="1:20" ht="18" customHeight="1">
      <c r="A22" s="730" t="s">
        <v>45</v>
      </c>
      <c r="B22" s="732"/>
      <c r="C22" s="497"/>
      <c r="D22" s="749"/>
      <c r="E22" s="749"/>
      <c r="F22" s="749"/>
      <c r="G22" s="750"/>
      <c r="H22" s="15"/>
      <c r="I22" s="497"/>
      <c r="J22" s="749"/>
      <c r="K22" s="749"/>
      <c r="L22" s="750"/>
      <c r="M22" s="12"/>
      <c r="N22" s="15"/>
      <c r="O22" s="15"/>
      <c r="P22" s="15"/>
      <c r="Q22" s="15"/>
      <c r="R22" s="497"/>
      <c r="S22" s="749"/>
      <c r="T22" s="750"/>
    </row>
    <row r="23" spans="1:20" ht="18" customHeight="1">
      <c r="A23" s="730" t="s">
        <v>46</v>
      </c>
      <c r="B23" s="732"/>
      <c r="C23" s="497"/>
      <c r="D23" s="749"/>
      <c r="E23" s="749"/>
      <c r="F23" s="749"/>
      <c r="G23" s="750"/>
      <c r="H23" s="15"/>
      <c r="I23" s="497"/>
      <c r="J23" s="749"/>
      <c r="K23" s="749"/>
      <c r="L23" s="750"/>
      <c r="M23" s="12"/>
      <c r="N23" s="15"/>
      <c r="O23" s="15"/>
      <c r="P23" s="15"/>
      <c r="Q23" s="15"/>
      <c r="R23" s="497"/>
      <c r="S23" s="749"/>
      <c r="T23" s="750"/>
    </row>
    <row r="24" spans="1:20" ht="18" customHeight="1">
      <c r="A24" s="730" t="s">
        <v>47</v>
      </c>
      <c r="B24" s="732"/>
      <c r="C24" s="497"/>
      <c r="D24" s="749"/>
      <c r="E24" s="749"/>
      <c r="F24" s="749"/>
      <c r="G24" s="750"/>
      <c r="H24" s="15"/>
      <c r="I24" s="497"/>
      <c r="J24" s="749"/>
      <c r="K24" s="749"/>
      <c r="L24" s="750"/>
      <c r="M24" s="12"/>
      <c r="N24" s="15"/>
      <c r="O24" s="15"/>
      <c r="P24" s="15"/>
      <c r="Q24" s="15"/>
      <c r="R24" s="497"/>
      <c r="S24" s="749"/>
      <c r="T24" s="750"/>
    </row>
    <row r="25" spans="1:20" ht="18" customHeight="1">
      <c r="A25" s="730" t="s">
        <v>48</v>
      </c>
      <c r="B25" s="732"/>
      <c r="C25" s="497"/>
      <c r="D25" s="749"/>
      <c r="E25" s="749"/>
      <c r="F25" s="749"/>
      <c r="G25" s="750"/>
      <c r="H25" s="15"/>
      <c r="I25" s="497"/>
      <c r="J25" s="749"/>
      <c r="K25" s="749"/>
      <c r="L25" s="750"/>
      <c r="M25" s="12"/>
      <c r="N25" s="15"/>
      <c r="O25" s="15"/>
      <c r="P25" s="15"/>
      <c r="Q25" s="15"/>
      <c r="R25" s="497"/>
      <c r="S25" s="749"/>
      <c r="T25" s="750"/>
    </row>
    <row r="26" spans="1:20" ht="18" customHeight="1">
      <c r="A26" s="730" t="s">
        <v>49</v>
      </c>
      <c r="B26" s="732"/>
      <c r="C26" s="497"/>
      <c r="D26" s="749"/>
      <c r="E26" s="749"/>
      <c r="F26" s="749"/>
      <c r="G26" s="750"/>
      <c r="H26" s="15"/>
      <c r="I26" s="497"/>
      <c r="J26" s="749"/>
      <c r="K26" s="749"/>
      <c r="L26" s="750"/>
      <c r="M26" s="12"/>
      <c r="N26" s="15"/>
      <c r="O26" s="15"/>
      <c r="P26" s="15"/>
      <c r="Q26" s="15"/>
      <c r="R26" s="497"/>
      <c r="S26" s="749"/>
      <c r="T26" s="750"/>
    </row>
    <row r="27" spans="1:20" ht="34.5" customHeight="1">
      <c r="A27" s="752" t="s">
        <v>50</v>
      </c>
      <c r="B27" s="753"/>
      <c r="C27" s="497"/>
      <c r="D27" s="749"/>
      <c r="E27" s="749"/>
      <c r="F27" s="749"/>
      <c r="G27" s="750"/>
      <c r="H27" s="15"/>
      <c r="I27" s="497"/>
      <c r="J27" s="749"/>
      <c r="K27" s="749"/>
      <c r="L27" s="750"/>
      <c r="M27" s="12"/>
      <c r="N27" s="15"/>
      <c r="O27" s="15"/>
      <c r="P27" s="15"/>
      <c r="Q27" s="15"/>
      <c r="R27" s="497"/>
      <c r="S27" s="749"/>
      <c r="T27" s="750"/>
    </row>
    <row r="28" spans="1:20" ht="45.75" customHeight="1">
      <c r="A28" s="752" t="s">
        <v>51</v>
      </c>
      <c r="B28" s="753"/>
      <c r="C28" s="497"/>
      <c r="D28" s="749"/>
      <c r="E28" s="749"/>
      <c r="F28" s="749"/>
      <c r="G28" s="750"/>
      <c r="H28" s="15"/>
      <c r="I28" s="497"/>
      <c r="J28" s="749"/>
      <c r="K28" s="749"/>
      <c r="L28" s="750"/>
      <c r="M28" s="12"/>
      <c r="N28" s="15"/>
      <c r="O28" s="15"/>
      <c r="P28" s="15"/>
      <c r="Q28" s="15"/>
      <c r="R28" s="497"/>
      <c r="S28" s="749"/>
      <c r="T28" s="750"/>
    </row>
    <row r="29" spans="1:20" ht="18" customHeight="1">
      <c r="A29" s="730" t="s">
        <v>52</v>
      </c>
      <c r="B29" s="732"/>
      <c r="C29" s="497"/>
      <c r="D29" s="749"/>
      <c r="E29" s="749"/>
      <c r="F29" s="749"/>
      <c r="G29" s="750"/>
      <c r="H29" s="15"/>
      <c r="I29" s="497"/>
      <c r="J29" s="749"/>
      <c r="K29" s="749"/>
      <c r="L29" s="750"/>
      <c r="M29" s="12"/>
      <c r="N29" s="15"/>
      <c r="O29" s="15"/>
      <c r="P29" s="15"/>
      <c r="Q29" s="15"/>
      <c r="R29" s="497"/>
      <c r="S29" s="749"/>
      <c r="T29" s="750"/>
    </row>
    <row r="30" spans="1:20" ht="18" customHeight="1">
      <c r="A30" s="730" t="s">
        <v>34</v>
      </c>
      <c r="B30" s="732"/>
      <c r="C30" s="497"/>
      <c r="D30" s="749"/>
      <c r="E30" s="749"/>
      <c r="F30" s="749"/>
      <c r="G30" s="750"/>
      <c r="H30" s="15"/>
      <c r="I30" s="497"/>
      <c r="J30" s="749"/>
      <c r="K30" s="749"/>
      <c r="L30" s="750"/>
      <c r="M30" s="12"/>
      <c r="N30" s="15"/>
      <c r="O30" s="15"/>
      <c r="P30" s="15"/>
      <c r="Q30" s="15"/>
      <c r="R30" s="497"/>
      <c r="S30" s="749"/>
      <c r="T30" s="750"/>
    </row>
    <row r="31" spans="1:20" ht="18" customHeight="1">
      <c r="A31" s="730" t="s">
        <v>53</v>
      </c>
      <c r="B31" s="732"/>
      <c r="C31" s="497"/>
      <c r="D31" s="749"/>
      <c r="E31" s="749"/>
      <c r="F31" s="749"/>
      <c r="G31" s="750"/>
      <c r="H31" s="15"/>
      <c r="I31" s="497"/>
      <c r="J31" s="749"/>
      <c r="K31" s="749"/>
      <c r="L31" s="750"/>
      <c r="M31" s="4"/>
      <c r="N31" s="15"/>
      <c r="O31" s="15"/>
      <c r="P31" s="15"/>
      <c r="Q31" s="15"/>
      <c r="R31" s="497"/>
      <c r="S31" s="749"/>
      <c r="T31" s="750"/>
    </row>
    <row r="32" spans="1:20" ht="18" customHeight="1">
      <c r="A32" s="730" t="s">
        <v>54</v>
      </c>
      <c r="B32" s="732"/>
      <c r="C32" s="497"/>
      <c r="D32" s="749"/>
      <c r="E32" s="749"/>
      <c r="F32" s="749"/>
      <c r="G32" s="750"/>
      <c r="H32" s="15"/>
      <c r="I32" s="497"/>
      <c r="J32" s="749"/>
      <c r="K32" s="749"/>
      <c r="L32" s="750"/>
      <c r="M32" s="4"/>
      <c r="N32" s="15"/>
      <c r="O32" s="15"/>
      <c r="P32" s="15"/>
      <c r="Q32" s="15"/>
      <c r="R32" s="497"/>
      <c r="S32" s="749"/>
      <c r="T32" s="750"/>
    </row>
    <row r="33" spans="1:20" ht="18" customHeight="1">
      <c r="A33" s="730" t="s">
        <v>35</v>
      </c>
      <c r="B33" s="732"/>
      <c r="C33" s="497"/>
      <c r="D33" s="749"/>
      <c r="E33" s="749"/>
      <c r="F33" s="749"/>
      <c r="G33" s="750"/>
      <c r="H33" s="15"/>
      <c r="I33" s="497"/>
      <c r="J33" s="749"/>
      <c r="K33" s="749"/>
      <c r="L33" s="750"/>
      <c r="M33" s="4"/>
      <c r="N33" s="15"/>
      <c r="O33" s="15"/>
      <c r="P33" s="15"/>
      <c r="Q33" s="15"/>
      <c r="R33" s="497"/>
      <c r="S33" s="749"/>
      <c r="T33" s="750"/>
    </row>
    <row r="34" spans="1:20" ht="18" customHeight="1">
      <c r="A34" s="730" t="s">
        <v>36</v>
      </c>
      <c r="B34" s="732"/>
      <c r="C34" s="497"/>
      <c r="D34" s="749"/>
      <c r="E34" s="749"/>
      <c r="F34" s="749"/>
      <c r="G34" s="750"/>
      <c r="H34" s="15"/>
      <c r="I34" s="497"/>
      <c r="J34" s="749"/>
      <c r="K34" s="749"/>
      <c r="L34" s="750"/>
      <c r="M34" s="4"/>
      <c r="N34" s="15"/>
      <c r="O34" s="15"/>
      <c r="P34" s="15"/>
      <c r="Q34" s="15"/>
      <c r="R34" s="497"/>
      <c r="S34" s="749"/>
      <c r="T34" s="750"/>
    </row>
    <row r="35" spans="1:20" ht="18" customHeight="1">
      <c r="A35" s="730"/>
      <c r="B35" s="732"/>
      <c r="C35" s="497"/>
      <c r="D35" s="749"/>
      <c r="E35" s="749"/>
      <c r="F35" s="749"/>
      <c r="G35" s="750"/>
      <c r="H35" s="15"/>
      <c r="I35" s="497"/>
      <c r="J35" s="749"/>
      <c r="K35" s="749"/>
      <c r="L35" s="750"/>
      <c r="M35" s="4"/>
      <c r="N35" s="15"/>
      <c r="O35" s="15"/>
      <c r="P35" s="15"/>
      <c r="Q35" s="15"/>
      <c r="R35" s="497"/>
      <c r="S35" s="749"/>
      <c r="T35" s="750"/>
    </row>
    <row r="36" spans="1:20" ht="18" customHeight="1">
      <c r="A36" s="730"/>
      <c r="B36" s="732"/>
      <c r="C36" s="497"/>
      <c r="D36" s="749"/>
      <c r="E36" s="749"/>
      <c r="F36" s="749"/>
      <c r="G36" s="750"/>
      <c r="H36" s="15"/>
      <c r="I36" s="497"/>
      <c r="J36" s="749"/>
      <c r="K36" s="749"/>
      <c r="L36" s="750"/>
      <c r="M36" s="4"/>
      <c r="N36" s="15"/>
      <c r="O36" s="15"/>
      <c r="P36" s="15"/>
      <c r="Q36" s="15"/>
      <c r="R36" s="497"/>
      <c r="S36" s="749"/>
      <c r="T36" s="750"/>
    </row>
    <row r="37" spans="1:20" ht="18" customHeight="1">
      <c r="A37" s="730"/>
      <c r="B37" s="732"/>
      <c r="C37" s="497"/>
      <c r="D37" s="749"/>
      <c r="E37" s="749"/>
      <c r="F37" s="749"/>
      <c r="G37" s="750"/>
      <c r="H37" s="15"/>
      <c r="I37" s="497"/>
      <c r="J37" s="749"/>
      <c r="K37" s="749"/>
      <c r="L37" s="750"/>
      <c r="M37" s="4"/>
      <c r="N37" s="15"/>
      <c r="O37" s="15"/>
      <c r="P37" s="15"/>
      <c r="Q37" s="15"/>
      <c r="R37" s="497"/>
      <c r="S37" s="749"/>
      <c r="T37" s="750"/>
    </row>
    <row r="38" spans="1:20" ht="18" customHeight="1">
      <c r="A38" s="730" t="s">
        <v>55</v>
      </c>
      <c r="B38" s="732"/>
      <c r="C38" s="497"/>
      <c r="D38" s="749"/>
      <c r="E38" s="749"/>
      <c r="F38" s="749"/>
      <c r="G38" s="750"/>
      <c r="H38" s="15"/>
      <c r="I38" s="497"/>
      <c r="J38" s="749"/>
      <c r="K38" s="749"/>
      <c r="L38" s="750"/>
      <c r="M38" s="4"/>
      <c r="N38" s="15"/>
      <c r="O38" s="15"/>
      <c r="P38" s="15"/>
      <c r="Q38" s="15"/>
      <c r="R38" s="497"/>
      <c r="S38" s="749"/>
      <c r="T38" s="750"/>
    </row>
    <row r="39" spans="1:20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23.25">
      <c r="A40" s="513" t="s">
        <v>72</v>
      </c>
      <c r="B40" s="513"/>
      <c r="C40" s="513"/>
      <c r="D40" s="513"/>
      <c r="E40" s="513"/>
      <c r="F40" s="513"/>
      <c r="G40" s="513"/>
      <c r="H40" s="513"/>
      <c r="I40" s="513"/>
      <c r="J40" s="513"/>
      <c r="K40" s="513"/>
      <c r="L40" s="513"/>
      <c r="M40" s="513"/>
      <c r="N40" s="513"/>
      <c r="O40" s="513"/>
      <c r="P40" s="513"/>
      <c r="Q40" s="513"/>
      <c r="R40" s="513"/>
      <c r="S40" s="513"/>
      <c r="T40" s="513"/>
    </row>
    <row r="41" spans="1:20" ht="15.75">
      <c r="A41" s="751" t="s">
        <v>29</v>
      </c>
      <c r="B41" s="751"/>
      <c r="C41" s="751"/>
      <c r="D41" s="751"/>
      <c r="E41" s="751"/>
      <c r="F41" s="751"/>
      <c r="G41" s="751"/>
      <c r="H41" s="751"/>
      <c r="I41" s="751"/>
      <c r="J41" s="751"/>
      <c r="K41" s="751"/>
      <c r="L41" s="751"/>
      <c r="M41" s="751"/>
      <c r="N41" s="751"/>
      <c r="O41" s="751"/>
      <c r="P41" s="751"/>
      <c r="Q41" s="751"/>
      <c r="R41" s="751"/>
      <c r="S41" s="751"/>
      <c r="T41" s="751"/>
    </row>
    <row r="42" spans="1:20">
      <c r="A42" s="541" t="s">
        <v>61</v>
      </c>
      <c r="B42" s="542"/>
      <c r="C42" s="542"/>
      <c r="D42" s="542"/>
      <c r="E42" s="542"/>
      <c r="F42" s="542"/>
      <c r="G42" s="542"/>
      <c r="H42" s="542"/>
      <c r="I42" s="542"/>
      <c r="J42" s="542"/>
      <c r="K42" s="542"/>
      <c r="L42" s="542"/>
      <c r="M42" s="542"/>
      <c r="N42" s="542"/>
      <c r="O42" s="542"/>
      <c r="P42" s="542"/>
      <c r="Q42" s="542"/>
      <c r="R42" s="542"/>
      <c r="S42" s="542"/>
      <c r="T42" s="543"/>
    </row>
    <row r="43" spans="1:20">
      <c r="A43" s="5"/>
      <c r="B43" s="5"/>
      <c r="C43" s="5"/>
      <c r="D43" s="6"/>
      <c r="E43" s="6"/>
      <c r="F43" s="6"/>
      <c r="G43" s="6"/>
      <c r="H43" s="6"/>
      <c r="I43" s="5"/>
      <c r="J43" s="5"/>
      <c r="K43" s="6"/>
      <c r="L43" s="6"/>
      <c r="M43" s="6"/>
      <c r="N43" s="5"/>
      <c r="O43" s="6"/>
      <c r="P43" s="5"/>
      <c r="Q43" s="5"/>
      <c r="R43" s="4"/>
      <c r="S43" s="4"/>
      <c r="T43" s="4"/>
    </row>
    <row r="44" spans="1:20" ht="15.75">
      <c r="A44" s="748" t="s">
        <v>68</v>
      </c>
      <c r="B44" s="748"/>
      <c r="C44" s="748"/>
      <c r="D44" s="100" t="s">
        <v>86</v>
      </c>
      <c r="E44" s="100" t="s">
        <v>87</v>
      </c>
      <c r="F44" s="100" t="s">
        <v>88</v>
      </c>
      <c r="G44" s="16"/>
      <c r="H44" s="748" t="s">
        <v>68</v>
      </c>
      <c r="I44" s="748"/>
      <c r="J44" s="748"/>
      <c r="K44" s="100" t="s">
        <v>86</v>
      </c>
      <c r="L44" s="100" t="s">
        <v>87</v>
      </c>
      <c r="M44" s="100" t="s">
        <v>88</v>
      </c>
      <c r="N44" s="16"/>
      <c r="O44" s="748" t="s">
        <v>68</v>
      </c>
      <c r="P44" s="748"/>
      <c r="Q44" s="748"/>
      <c r="R44" s="100" t="s">
        <v>86</v>
      </c>
      <c r="S44" s="100" t="s">
        <v>87</v>
      </c>
      <c r="T44" s="100" t="s">
        <v>88</v>
      </c>
    </row>
    <row r="45" spans="1:20" ht="17.25" customHeight="1">
      <c r="A45" s="745" t="s">
        <v>39</v>
      </c>
      <c r="B45" s="746"/>
      <c r="C45" s="747"/>
      <c r="D45" s="101"/>
      <c r="E45" s="101"/>
      <c r="F45" s="101"/>
      <c r="G45" s="16"/>
      <c r="H45" s="745"/>
      <c r="I45" s="746"/>
      <c r="J45" s="747"/>
      <c r="K45" s="101"/>
      <c r="L45" s="101"/>
      <c r="M45" s="101"/>
      <c r="N45" s="16"/>
      <c r="O45" s="745"/>
      <c r="P45" s="746"/>
      <c r="Q45" s="747"/>
      <c r="R45" s="101"/>
      <c r="S45" s="101"/>
      <c r="T45" s="101"/>
    </row>
    <row r="46" spans="1:20" ht="17.25" customHeight="1">
      <c r="A46" s="745" t="s">
        <v>38</v>
      </c>
      <c r="B46" s="746"/>
      <c r="C46" s="747"/>
      <c r="D46" s="101"/>
      <c r="E46" s="101"/>
      <c r="F46" s="101"/>
      <c r="G46" s="16"/>
      <c r="H46" s="745"/>
      <c r="I46" s="746"/>
      <c r="J46" s="747"/>
      <c r="K46" s="101"/>
      <c r="L46" s="101"/>
      <c r="M46" s="101"/>
      <c r="N46" s="16"/>
      <c r="O46" s="745"/>
      <c r="P46" s="746"/>
      <c r="Q46" s="747"/>
      <c r="R46" s="101"/>
      <c r="S46" s="101"/>
      <c r="T46" s="101"/>
    </row>
    <row r="47" spans="1:20" ht="17.25" customHeight="1">
      <c r="A47" s="745" t="s">
        <v>37</v>
      </c>
      <c r="B47" s="746"/>
      <c r="C47" s="747"/>
      <c r="D47" s="101"/>
      <c r="E47" s="101"/>
      <c r="F47" s="101"/>
      <c r="G47" s="16"/>
      <c r="H47" s="745"/>
      <c r="I47" s="746"/>
      <c r="J47" s="747"/>
      <c r="K47" s="101"/>
      <c r="L47" s="101"/>
      <c r="M47" s="101"/>
      <c r="N47" s="16"/>
      <c r="O47" s="745"/>
      <c r="P47" s="746"/>
      <c r="Q47" s="747"/>
      <c r="R47" s="101"/>
      <c r="S47" s="101"/>
      <c r="T47" s="101"/>
    </row>
    <row r="48" spans="1:20" ht="17.25" customHeight="1">
      <c r="A48" s="745" t="s">
        <v>304</v>
      </c>
      <c r="B48" s="746"/>
      <c r="C48" s="747"/>
      <c r="D48" s="101"/>
      <c r="E48" s="101"/>
      <c r="F48" s="101"/>
      <c r="G48" s="16"/>
      <c r="H48" s="745"/>
      <c r="I48" s="746"/>
      <c r="J48" s="747"/>
      <c r="K48" s="101"/>
      <c r="L48" s="101"/>
      <c r="M48" s="101"/>
      <c r="N48" s="16"/>
      <c r="O48" s="745"/>
      <c r="P48" s="746"/>
      <c r="Q48" s="747"/>
      <c r="R48" s="101"/>
      <c r="S48" s="101"/>
      <c r="T48" s="101"/>
    </row>
    <row r="49" spans="1:20" ht="17.25" customHeight="1">
      <c r="A49" s="745" t="s">
        <v>58</v>
      </c>
      <c r="B49" s="746"/>
      <c r="C49" s="747"/>
      <c r="D49" s="101"/>
      <c r="E49" s="101"/>
      <c r="F49" s="101"/>
      <c r="G49" s="16"/>
      <c r="H49" s="745"/>
      <c r="I49" s="746"/>
      <c r="J49" s="747"/>
      <c r="K49" s="101"/>
      <c r="L49" s="101"/>
      <c r="M49" s="101"/>
      <c r="N49" s="16"/>
      <c r="O49" s="745"/>
      <c r="P49" s="746"/>
      <c r="Q49" s="747"/>
      <c r="R49" s="101"/>
      <c r="S49" s="101"/>
      <c r="T49" s="101"/>
    </row>
    <row r="50" spans="1:20" ht="17.25" customHeight="1">
      <c r="A50" s="745" t="s">
        <v>59</v>
      </c>
      <c r="B50" s="746"/>
      <c r="C50" s="747"/>
      <c r="D50" s="101"/>
      <c r="E50" s="101"/>
      <c r="F50" s="101"/>
      <c r="G50" s="4"/>
      <c r="H50" s="745"/>
      <c r="I50" s="746"/>
      <c r="J50" s="747"/>
      <c r="K50" s="101"/>
      <c r="L50" s="101"/>
      <c r="M50" s="101"/>
      <c r="N50" s="4"/>
      <c r="O50" s="745"/>
      <c r="P50" s="746"/>
      <c r="Q50" s="747"/>
      <c r="R50" s="101"/>
      <c r="S50" s="101"/>
      <c r="T50" s="101"/>
    </row>
    <row r="51" spans="1:20" ht="17.25" customHeight="1">
      <c r="A51" s="745" t="s">
        <v>60</v>
      </c>
      <c r="B51" s="746"/>
      <c r="C51" s="747"/>
      <c r="D51" s="101"/>
      <c r="E51" s="101"/>
      <c r="F51" s="101"/>
      <c r="G51" s="3"/>
      <c r="H51" s="745"/>
      <c r="I51" s="746"/>
      <c r="J51" s="747"/>
      <c r="K51" s="101"/>
      <c r="L51" s="101"/>
      <c r="M51" s="101"/>
      <c r="N51" s="3"/>
      <c r="O51" s="745"/>
      <c r="P51" s="746"/>
      <c r="Q51" s="747"/>
      <c r="R51" s="101"/>
      <c r="S51" s="101"/>
      <c r="T51" s="101"/>
    </row>
    <row r="52" spans="1:20" ht="17.25" customHeight="1">
      <c r="A52" s="745" t="s">
        <v>344</v>
      </c>
      <c r="B52" s="746"/>
      <c r="C52" s="747"/>
      <c r="D52" s="101"/>
      <c r="E52" s="101"/>
      <c r="F52" s="101"/>
      <c r="G52" s="3"/>
      <c r="H52" s="745"/>
      <c r="I52" s="746"/>
      <c r="J52" s="747"/>
      <c r="K52" s="101"/>
      <c r="L52" s="101"/>
      <c r="M52" s="101"/>
      <c r="N52" s="3"/>
      <c r="O52" s="745"/>
      <c r="P52" s="746"/>
      <c r="Q52" s="747"/>
      <c r="R52" s="101"/>
      <c r="S52" s="101"/>
      <c r="T52" s="101"/>
    </row>
    <row r="53" spans="1:20" ht="17.25" customHeight="1">
      <c r="A53" s="745" t="s">
        <v>40</v>
      </c>
      <c r="B53" s="746"/>
      <c r="C53" s="747"/>
      <c r="D53" s="101"/>
      <c r="E53" s="101"/>
      <c r="F53" s="101"/>
      <c r="G53" s="3"/>
      <c r="H53" s="745"/>
      <c r="I53" s="746"/>
      <c r="J53" s="747"/>
      <c r="K53" s="101"/>
      <c r="L53" s="101"/>
      <c r="M53" s="101"/>
      <c r="N53" s="3"/>
      <c r="O53" s="745"/>
      <c r="P53" s="746"/>
      <c r="Q53" s="747"/>
      <c r="R53" s="101"/>
      <c r="S53" s="101"/>
      <c r="T53" s="101"/>
    </row>
    <row r="54" spans="1:20" ht="17.25" customHeight="1">
      <c r="A54" s="745" t="s">
        <v>41</v>
      </c>
      <c r="B54" s="746"/>
      <c r="C54" s="747"/>
      <c r="D54" s="101"/>
      <c r="E54" s="101"/>
      <c r="F54" s="101"/>
      <c r="G54" s="3"/>
      <c r="H54" s="745"/>
      <c r="I54" s="746"/>
      <c r="J54" s="747"/>
      <c r="K54" s="101"/>
      <c r="L54" s="101"/>
      <c r="M54" s="101"/>
      <c r="N54" s="3"/>
      <c r="O54" s="745"/>
      <c r="P54" s="746"/>
      <c r="Q54" s="747"/>
      <c r="R54" s="101"/>
      <c r="S54" s="101"/>
      <c r="T54" s="101"/>
    </row>
    <row r="55" spans="1:20" ht="18" customHeight="1">
      <c r="A55" s="745"/>
      <c r="B55" s="746"/>
      <c r="C55" s="747"/>
      <c r="D55" s="101"/>
      <c r="E55" s="101"/>
      <c r="F55" s="101"/>
      <c r="G55" s="3"/>
      <c r="H55" s="745"/>
      <c r="I55" s="746"/>
      <c r="J55" s="747"/>
      <c r="K55" s="101"/>
      <c r="L55" s="101"/>
      <c r="M55" s="101"/>
      <c r="N55" s="3"/>
      <c r="O55" s="745"/>
      <c r="P55" s="746"/>
      <c r="Q55" s="747"/>
      <c r="R55" s="101"/>
      <c r="S55" s="101"/>
      <c r="T55" s="101"/>
    </row>
    <row r="56" spans="1:20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5.75">
      <c r="A57" s="742" t="s">
        <v>121</v>
      </c>
      <c r="B57" s="742"/>
      <c r="C57" s="742"/>
      <c r="D57" s="742"/>
      <c r="E57" s="742"/>
      <c r="F57" s="742"/>
      <c r="G57" s="742"/>
      <c r="H57" s="742"/>
      <c r="I57" s="742"/>
      <c r="J57" s="742"/>
      <c r="K57" s="742"/>
      <c r="L57" s="742"/>
      <c r="M57" s="742"/>
      <c r="N57" s="742"/>
      <c r="O57" s="742"/>
      <c r="P57" s="742"/>
      <c r="Q57" s="742"/>
      <c r="R57" s="4"/>
      <c r="S57" s="4"/>
      <c r="T57" s="4"/>
    </row>
    <row r="58" spans="1:20" ht="25.5">
      <c r="A58" s="743" t="s">
        <v>119</v>
      </c>
      <c r="B58" s="743"/>
      <c r="C58" s="743"/>
      <c r="D58" s="743" t="s">
        <v>118</v>
      </c>
      <c r="E58" s="743"/>
      <c r="F58" s="743"/>
      <c r="G58" s="743"/>
      <c r="H58" s="743"/>
      <c r="I58" s="527" t="s">
        <v>57</v>
      </c>
      <c r="J58" s="527"/>
      <c r="K58" s="527"/>
      <c r="L58" s="744" t="s">
        <v>75</v>
      </c>
      <c r="M58" s="525"/>
      <c r="N58" s="525"/>
      <c r="O58" s="525"/>
      <c r="P58" s="525"/>
      <c r="Q58" s="525"/>
      <c r="R58" s="526"/>
      <c r="S58" s="99" t="s">
        <v>282</v>
      </c>
      <c r="T58" s="25" t="s">
        <v>64</v>
      </c>
    </row>
    <row r="59" spans="1:20" ht="18" customHeight="1">
      <c r="A59" s="730" t="s">
        <v>18</v>
      </c>
      <c r="B59" s="731"/>
      <c r="C59" s="732"/>
      <c r="D59" s="733"/>
      <c r="E59" s="733"/>
      <c r="F59" s="733"/>
      <c r="G59" s="733"/>
      <c r="H59" s="733"/>
      <c r="I59" s="733"/>
      <c r="J59" s="733"/>
      <c r="K59" s="733"/>
      <c r="L59" s="724"/>
      <c r="M59" s="725"/>
      <c r="N59" s="725"/>
      <c r="O59" s="725"/>
      <c r="P59" s="725"/>
      <c r="Q59" s="725"/>
      <c r="R59" s="726"/>
      <c r="S59" s="102" t="s">
        <v>65</v>
      </c>
      <c r="T59" s="101"/>
    </row>
    <row r="60" spans="1:20">
      <c r="A60" s="730" t="s">
        <v>19</v>
      </c>
      <c r="B60" s="731"/>
      <c r="C60" s="732"/>
      <c r="D60" s="733"/>
      <c r="E60" s="733"/>
      <c r="F60" s="733"/>
      <c r="G60" s="733"/>
      <c r="H60" s="733"/>
      <c r="I60" s="733"/>
      <c r="J60" s="733"/>
      <c r="K60" s="733"/>
      <c r="L60" s="724"/>
      <c r="M60" s="725"/>
      <c r="N60" s="725"/>
      <c r="O60" s="725"/>
      <c r="P60" s="725"/>
      <c r="Q60" s="725"/>
      <c r="R60" s="726"/>
      <c r="S60" s="102" t="s">
        <v>65</v>
      </c>
      <c r="T60" s="103"/>
    </row>
    <row r="61" spans="1:20">
      <c r="A61" s="730" t="s">
        <v>345</v>
      </c>
      <c r="B61" s="731"/>
      <c r="C61" s="732"/>
      <c r="D61" s="733"/>
      <c r="E61" s="733"/>
      <c r="F61" s="733"/>
      <c r="G61" s="733"/>
      <c r="H61" s="733"/>
      <c r="I61" s="733"/>
      <c r="J61" s="733"/>
      <c r="K61" s="733"/>
      <c r="L61" s="724"/>
      <c r="M61" s="725"/>
      <c r="N61" s="725"/>
      <c r="O61" s="725"/>
      <c r="P61" s="725"/>
      <c r="Q61" s="725"/>
      <c r="R61" s="726"/>
      <c r="S61" s="102" t="s">
        <v>65</v>
      </c>
      <c r="T61" s="103"/>
    </row>
    <row r="62" spans="1:20">
      <c r="A62" s="730" t="s">
        <v>43</v>
      </c>
      <c r="B62" s="731"/>
      <c r="C62" s="732"/>
      <c r="D62" s="733"/>
      <c r="E62" s="733"/>
      <c r="F62" s="733"/>
      <c r="G62" s="733"/>
      <c r="H62" s="733"/>
      <c r="I62" s="733"/>
      <c r="J62" s="733"/>
      <c r="K62" s="733"/>
      <c r="L62" s="724"/>
      <c r="M62" s="725"/>
      <c r="N62" s="725"/>
      <c r="O62" s="725"/>
      <c r="P62" s="725"/>
      <c r="Q62" s="725"/>
      <c r="R62" s="726"/>
      <c r="S62" s="102" t="s">
        <v>65</v>
      </c>
      <c r="T62" s="103"/>
    </row>
    <row r="63" spans="1:20">
      <c r="A63" s="730" t="s">
        <v>20</v>
      </c>
      <c r="B63" s="731"/>
      <c r="C63" s="732"/>
      <c r="D63" s="733"/>
      <c r="E63" s="733"/>
      <c r="F63" s="733"/>
      <c r="G63" s="733"/>
      <c r="H63" s="733"/>
      <c r="I63" s="733"/>
      <c r="J63" s="733"/>
      <c r="K63" s="733"/>
      <c r="L63" s="724"/>
      <c r="M63" s="725"/>
      <c r="N63" s="725"/>
      <c r="O63" s="725"/>
      <c r="P63" s="725"/>
      <c r="Q63" s="725"/>
      <c r="R63" s="726"/>
      <c r="S63" s="102" t="s">
        <v>65</v>
      </c>
      <c r="T63" s="103"/>
    </row>
    <row r="64" spans="1:20">
      <c r="A64" s="730" t="s">
        <v>23</v>
      </c>
      <c r="B64" s="731"/>
      <c r="C64" s="732"/>
      <c r="D64" s="733"/>
      <c r="E64" s="733"/>
      <c r="F64" s="733"/>
      <c r="G64" s="733"/>
      <c r="H64" s="733"/>
      <c r="I64" s="733"/>
      <c r="J64" s="733"/>
      <c r="K64" s="733"/>
      <c r="L64" s="724"/>
      <c r="M64" s="725"/>
      <c r="N64" s="725"/>
      <c r="O64" s="725"/>
      <c r="P64" s="725"/>
      <c r="Q64" s="725"/>
      <c r="R64" s="726"/>
      <c r="S64" s="102" t="s">
        <v>65</v>
      </c>
      <c r="T64" s="103"/>
    </row>
    <row r="65" spans="1:20">
      <c r="A65" s="730" t="s">
        <v>22</v>
      </c>
      <c r="B65" s="731"/>
      <c r="C65" s="732"/>
      <c r="D65" s="733"/>
      <c r="E65" s="733"/>
      <c r="F65" s="733"/>
      <c r="G65" s="733"/>
      <c r="H65" s="733"/>
      <c r="I65" s="733"/>
      <c r="J65" s="733"/>
      <c r="K65" s="733"/>
      <c r="L65" s="724"/>
      <c r="M65" s="725"/>
      <c r="N65" s="725"/>
      <c r="O65" s="725"/>
      <c r="P65" s="725"/>
      <c r="Q65" s="725"/>
      <c r="R65" s="726"/>
      <c r="S65" s="102" t="s">
        <v>65</v>
      </c>
      <c r="T65" s="103"/>
    </row>
    <row r="66" spans="1:20">
      <c r="A66" s="730" t="s">
        <v>21</v>
      </c>
      <c r="B66" s="731"/>
      <c r="C66" s="732"/>
      <c r="D66" s="733"/>
      <c r="E66" s="733"/>
      <c r="F66" s="733"/>
      <c r="G66" s="733"/>
      <c r="H66" s="733"/>
      <c r="I66" s="733"/>
      <c r="J66" s="733"/>
      <c r="K66" s="733"/>
      <c r="L66" s="724"/>
      <c r="M66" s="725"/>
      <c r="N66" s="725"/>
      <c r="O66" s="725"/>
      <c r="P66" s="725"/>
      <c r="Q66" s="725"/>
      <c r="R66" s="726"/>
      <c r="S66" s="102"/>
      <c r="T66" s="103"/>
    </row>
    <row r="67" spans="1:20">
      <c r="A67" s="730" t="s">
        <v>24</v>
      </c>
      <c r="B67" s="731"/>
      <c r="C67" s="732"/>
      <c r="D67" s="733"/>
      <c r="E67" s="733"/>
      <c r="F67" s="733"/>
      <c r="G67" s="733"/>
      <c r="H67" s="733"/>
      <c r="I67" s="733"/>
      <c r="J67" s="733"/>
      <c r="K67" s="733"/>
      <c r="L67" s="724"/>
      <c r="M67" s="725"/>
      <c r="N67" s="725"/>
      <c r="O67" s="725"/>
      <c r="P67" s="725"/>
      <c r="Q67" s="725"/>
      <c r="R67" s="726"/>
      <c r="S67" s="104"/>
      <c r="T67" s="103"/>
    </row>
    <row r="68" spans="1:20">
      <c r="A68" s="730" t="s">
        <v>90</v>
      </c>
      <c r="B68" s="731"/>
      <c r="C68" s="732"/>
      <c r="D68" s="733"/>
      <c r="E68" s="733"/>
      <c r="F68" s="733"/>
      <c r="G68" s="733"/>
      <c r="H68" s="733"/>
      <c r="I68" s="733"/>
      <c r="J68" s="733"/>
      <c r="K68" s="733"/>
      <c r="L68" s="724"/>
      <c r="M68" s="725"/>
      <c r="N68" s="725"/>
      <c r="O68" s="725"/>
      <c r="P68" s="725"/>
      <c r="Q68" s="725"/>
      <c r="R68" s="726"/>
      <c r="S68" s="104"/>
      <c r="T68" s="103"/>
    </row>
    <row r="69" spans="1:20">
      <c r="A69" s="730" t="s">
        <v>91</v>
      </c>
      <c r="B69" s="731"/>
      <c r="C69" s="732"/>
      <c r="D69" s="733"/>
      <c r="E69" s="733"/>
      <c r="F69" s="733"/>
      <c r="G69" s="733"/>
      <c r="H69" s="733"/>
      <c r="I69" s="733"/>
      <c r="J69" s="733"/>
      <c r="K69" s="733"/>
      <c r="L69" s="724"/>
      <c r="M69" s="725"/>
      <c r="N69" s="725"/>
      <c r="O69" s="725"/>
      <c r="P69" s="725"/>
      <c r="Q69" s="725"/>
      <c r="R69" s="726"/>
      <c r="S69" s="104"/>
      <c r="T69" s="103"/>
    </row>
    <row r="70" spans="1:20">
      <c r="A70" s="730" t="s">
        <v>92</v>
      </c>
      <c r="B70" s="731"/>
      <c r="C70" s="732"/>
      <c r="D70" s="733"/>
      <c r="E70" s="733"/>
      <c r="F70" s="733"/>
      <c r="G70" s="733"/>
      <c r="H70" s="733"/>
      <c r="I70" s="733"/>
      <c r="J70" s="733"/>
      <c r="K70" s="733"/>
      <c r="L70" s="724"/>
      <c r="M70" s="725"/>
      <c r="N70" s="725"/>
      <c r="O70" s="725"/>
      <c r="P70" s="725"/>
      <c r="Q70" s="725"/>
      <c r="R70" s="726"/>
      <c r="S70" s="104"/>
      <c r="T70" s="103"/>
    </row>
    <row r="71" spans="1:20">
      <c r="A71" s="730" t="s">
        <v>93</v>
      </c>
      <c r="B71" s="731"/>
      <c r="C71" s="732"/>
      <c r="D71" s="733"/>
      <c r="E71" s="733"/>
      <c r="F71" s="733"/>
      <c r="G71" s="733"/>
      <c r="H71" s="733"/>
      <c r="I71" s="733"/>
      <c r="J71" s="733"/>
      <c r="K71" s="733"/>
      <c r="L71" s="724"/>
      <c r="M71" s="725"/>
      <c r="N71" s="725"/>
      <c r="O71" s="725"/>
      <c r="P71" s="725"/>
      <c r="Q71" s="725"/>
      <c r="R71" s="726"/>
      <c r="S71" s="104"/>
      <c r="T71" s="103"/>
    </row>
    <row r="72" spans="1:20">
      <c r="A72" s="730" t="s">
        <v>94</v>
      </c>
      <c r="B72" s="731"/>
      <c r="C72" s="732"/>
      <c r="D72" s="733"/>
      <c r="E72" s="733"/>
      <c r="F72" s="733"/>
      <c r="G72" s="733"/>
      <c r="H72" s="733"/>
      <c r="I72" s="733"/>
      <c r="J72" s="733"/>
      <c r="K72" s="733"/>
      <c r="L72" s="724"/>
      <c r="M72" s="725"/>
      <c r="N72" s="725"/>
      <c r="O72" s="725"/>
      <c r="P72" s="725"/>
      <c r="Q72" s="725"/>
      <c r="R72" s="726"/>
      <c r="S72" s="104"/>
      <c r="T72" s="103"/>
    </row>
    <row r="73" spans="1:20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5.75">
      <c r="A74" s="734" t="s">
        <v>66</v>
      </c>
      <c r="B74" s="734"/>
      <c r="C74" s="734"/>
      <c r="D74" s="734"/>
      <c r="E74" s="734"/>
      <c r="F74" s="734"/>
      <c r="G74" s="734"/>
      <c r="H74" s="734"/>
      <c r="I74" s="734"/>
      <c r="J74" s="734"/>
      <c r="K74" s="734"/>
      <c r="L74" s="734"/>
      <c r="M74" s="734"/>
      <c r="N74" s="734"/>
      <c r="O74" s="734"/>
      <c r="P74" s="734"/>
      <c r="Q74" s="734"/>
      <c r="R74" s="734"/>
      <c r="S74" s="734"/>
      <c r="T74" s="734"/>
    </row>
    <row r="75" spans="1:20" ht="25.5">
      <c r="A75" s="735" t="s">
        <v>120</v>
      </c>
      <c r="B75" s="735"/>
      <c r="C75" s="736"/>
      <c r="D75" s="737" t="s">
        <v>118</v>
      </c>
      <c r="E75" s="737"/>
      <c r="F75" s="737"/>
      <c r="G75" s="737"/>
      <c r="H75" s="737"/>
      <c r="I75" s="738" t="s">
        <v>57</v>
      </c>
      <c r="J75" s="738"/>
      <c r="K75" s="738"/>
      <c r="L75" s="739" t="s">
        <v>75</v>
      </c>
      <c r="M75" s="740"/>
      <c r="N75" s="740"/>
      <c r="O75" s="740"/>
      <c r="P75" s="740"/>
      <c r="Q75" s="740"/>
      <c r="R75" s="741"/>
      <c r="S75" s="99" t="s">
        <v>282</v>
      </c>
      <c r="T75" s="25" t="s">
        <v>64</v>
      </c>
    </row>
    <row r="76" spans="1:20" ht="18" customHeight="1">
      <c r="A76" s="502"/>
      <c r="B76" s="729"/>
      <c r="C76" s="447"/>
      <c r="D76" s="489"/>
      <c r="E76" s="489"/>
      <c r="F76" s="489"/>
      <c r="G76" s="489"/>
      <c r="H76" s="489"/>
      <c r="I76" s="489"/>
      <c r="J76" s="489"/>
      <c r="K76" s="489"/>
      <c r="L76" s="489"/>
      <c r="M76" s="489"/>
      <c r="N76" s="489"/>
      <c r="O76" s="489"/>
      <c r="P76" s="489"/>
      <c r="Q76" s="489"/>
      <c r="R76" s="489"/>
      <c r="S76" s="15"/>
      <c r="T76" s="15"/>
    </row>
    <row r="77" spans="1:20" ht="18" customHeight="1">
      <c r="A77" s="381"/>
      <c r="B77" s="381"/>
      <c r="C77" s="381"/>
      <c r="D77" s="489"/>
      <c r="E77" s="489"/>
      <c r="F77" s="489"/>
      <c r="G77" s="489"/>
      <c r="H77" s="489"/>
      <c r="I77" s="489"/>
      <c r="J77" s="489"/>
      <c r="K77" s="489"/>
      <c r="L77" s="489"/>
      <c r="M77" s="489"/>
      <c r="N77" s="489"/>
      <c r="O77" s="489"/>
      <c r="P77" s="489"/>
      <c r="Q77" s="489"/>
      <c r="R77" s="489"/>
      <c r="S77" s="15"/>
      <c r="T77" s="15"/>
    </row>
    <row r="78" spans="1:20" ht="18" customHeight="1">
      <c r="A78" s="381"/>
      <c r="B78" s="381"/>
      <c r="C78" s="381"/>
      <c r="D78" s="489"/>
      <c r="E78" s="489"/>
      <c r="F78" s="489"/>
      <c r="G78" s="489"/>
      <c r="H78" s="489"/>
      <c r="I78" s="489"/>
      <c r="J78" s="489"/>
      <c r="K78" s="489"/>
      <c r="L78" s="489"/>
      <c r="M78" s="489"/>
      <c r="N78" s="489"/>
      <c r="O78" s="489"/>
      <c r="P78" s="489"/>
      <c r="Q78" s="489"/>
      <c r="R78" s="489"/>
      <c r="S78" s="15"/>
      <c r="T78" s="15"/>
    </row>
    <row r="79" spans="1:20" ht="18" customHeight="1">
      <c r="A79" s="381"/>
      <c r="B79" s="381"/>
      <c r="C79" s="381"/>
      <c r="D79" s="489"/>
      <c r="E79" s="489"/>
      <c r="F79" s="489"/>
      <c r="G79" s="489"/>
      <c r="H79" s="489"/>
      <c r="I79" s="489"/>
      <c r="J79" s="489"/>
      <c r="K79" s="489"/>
      <c r="L79" s="489"/>
      <c r="M79" s="489"/>
      <c r="N79" s="489"/>
      <c r="O79" s="489"/>
      <c r="P79" s="489"/>
      <c r="Q79" s="489"/>
      <c r="R79" s="489"/>
      <c r="S79" s="15"/>
      <c r="T79" s="15"/>
    </row>
    <row r="80" spans="1:20" ht="18" customHeight="1">
      <c r="A80" s="381"/>
      <c r="B80" s="381"/>
      <c r="C80" s="381"/>
      <c r="D80" s="489"/>
      <c r="E80" s="489"/>
      <c r="F80" s="489"/>
      <c r="G80" s="489"/>
      <c r="H80" s="489"/>
      <c r="I80" s="489"/>
      <c r="J80" s="489"/>
      <c r="K80" s="489"/>
      <c r="L80" s="489"/>
      <c r="M80" s="489"/>
      <c r="N80" s="489"/>
      <c r="O80" s="489"/>
      <c r="P80" s="489"/>
      <c r="Q80" s="489"/>
      <c r="R80" s="489"/>
      <c r="S80" s="15"/>
      <c r="T80" s="15"/>
    </row>
    <row r="81" spans="1:21" ht="18" customHeight="1">
      <c r="A81" s="381"/>
      <c r="B81" s="381"/>
      <c r="C81" s="381"/>
      <c r="D81" s="489"/>
      <c r="E81" s="489"/>
      <c r="F81" s="489"/>
      <c r="G81" s="489"/>
      <c r="H81" s="489"/>
      <c r="I81" s="489"/>
      <c r="J81" s="489"/>
      <c r="K81" s="489"/>
      <c r="L81" s="489"/>
      <c r="M81" s="489"/>
      <c r="N81" s="489"/>
      <c r="O81" s="489"/>
      <c r="P81" s="489"/>
      <c r="Q81" s="489"/>
      <c r="R81" s="489"/>
      <c r="S81" s="15"/>
      <c r="T81" s="15"/>
    </row>
    <row r="82" spans="1:21" ht="18" customHeight="1">
      <c r="A82" s="381"/>
      <c r="B82" s="381"/>
      <c r="C82" s="381"/>
      <c r="D82" s="489"/>
      <c r="E82" s="489"/>
      <c r="F82" s="489"/>
      <c r="G82" s="489"/>
      <c r="H82" s="489"/>
      <c r="I82" s="489"/>
      <c r="J82" s="489"/>
      <c r="K82" s="489"/>
      <c r="L82" s="489"/>
      <c r="M82" s="489"/>
      <c r="N82" s="489"/>
      <c r="O82" s="489"/>
      <c r="P82" s="489"/>
      <c r="Q82" s="489"/>
      <c r="R82" s="489"/>
      <c r="S82" s="15"/>
      <c r="T82" s="15"/>
    </row>
    <row r="83" spans="1:21" ht="18" customHeight="1">
      <c r="A83" s="381"/>
      <c r="B83" s="381"/>
      <c r="C83" s="381"/>
      <c r="D83" s="489"/>
      <c r="E83" s="489"/>
      <c r="F83" s="489"/>
      <c r="G83" s="489"/>
      <c r="H83" s="489"/>
      <c r="I83" s="489"/>
      <c r="J83" s="489"/>
      <c r="K83" s="489"/>
      <c r="L83" s="489"/>
      <c r="M83" s="489"/>
      <c r="N83" s="489"/>
      <c r="O83" s="489"/>
      <c r="P83" s="489"/>
      <c r="Q83" s="489"/>
      <c r="R83" s="489"/>
      <c r="S83" s="15"/>
      <c r="T83" s="15"/>
    </row>
    <row r="84" spans="1:21" ht="18" customHeight="1">
      <c r="A84" s="381"/>
      <c r="B84" s="381"/>
      <c r="C84" s="381"/>
      <c r="D84" s="489"/>
      <c r="E84" s="489"/>
      <c r="F84" s="489"/>
      <c r="G84" s="489"/>
      <c r="H84" s="489"/>
      <c r="I84" s="489"/>
      <c r="J84" s="489"/>
      <c r="K84" s="489"/>
      <c r="L84" s="489"/>
      <c r="M84" s="489"/>
      <c r="N84" s="489"/>
      <c r="O84" s="489"/>
      <c r="P84" s="489"/>
      <c r="Q84" s="489"/>
      <c r="R84" s="489"/>
      <c r="S84" s="15"/>
      <c r="T84" s="15"/>
    </row>
    <row r="85" spans="1:21">
      <c r="A85" s="727"/>
      <c r="B85" s="727"/>
      <c r="C85" s="727"/>
      <c r="D85" s="728"/>
      <c r="E85" s="728"/>
      <c r="F85" s="728"/>
      <c r="G85" s="728"/>
      <c r="H85" s="728"/>
      <c r="I85" s="728"/>
      <c r="J85" s="728"/>
      <c r="K85" s="728"/>
      <c r="L85" s="728"/>
      <c r="M85" s="728"/>
      <c r="N85" s="728"/>
      <c r="O85" s="728"/>
      <c r="P85" s="728"/>
      <c r="Q85" s="728"/>
      <c r="R85" s="28"/>
      <c r="S85" s="28"/>
      <c r="T85" s="28"/>
    </row>
    <row r="86" spans="1:2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1" ht="21.75" customHeight="1">
      <c r="A87" s="513" t="s">
        <v>12</v>
      </c>
      <c r="B87" s="513"/>
      <c r="C87" s="513"/>
      <c r="D87" s="513"/>
      <c r="E87" s="513"/>
      <c r="F87" s="513"/>
      <c r="G87" s="513"/>
      <c r="H87" s="513"/>
      <c r="I87" s="513"/>
      <c r="J87" s="513"/>
      <c r="K87" s="513"/>
      <c r="L87" s="513"/>
      <c r="M87" s="513"/>
      <c r="N87" s="513"/>
      <c r="O87" s="513"/>
      <c r="P87" s="513"/>
      <c r="Q87" s="513"/>
      <c r="R87" s="513"/>
      <c r="S87" s="513"/>
      <c r="T87" s="513"/>
    </row>
    <row r="88" spans="1:21" ht="23.25" customHeight="1">
      <c r="A88" s="717" t="s">
        <v>379</v>
      </c>
      <c r="B88" s="718"/>
      <c r="C88" s="718"/>
      <c r="D88" s="718"/>
      <c r="E88" s="718"/>
      <c r="F88" s="718"/>
      <c r="G88" s="718"/>
      <c r="H88" s="718"/>
      <c r="I88" s="718"/>
      <c r="J88" s="718"/>
      <c r="K88" s="718"/>
      <c r="L88" s="718"/>
      <c r="M88" s="718"/>
      <c r="N88" s="718"/>
      <c r="O88" s="718"/>
      <c r="P88" s="718"/>
      <c r="Q88" s="718"/>
      <c r="R88" s="718"/>
      <c r="S88" s="718"/>
      <c r="T88" s="719"/>
    </row>
    <row r="89" spans="1:21" ht="15.75" thickBot="1">
      <c r="A89" s="254"/>
      <c r="B89" s="255"/>
      <c r="C89" s="255"/>
      <c r="D89" s="255"/>
      <c r="E89" s="255"/>
      <c r="F89" s="255"/>
      <c r="G89" s="255"/>
      <c r="H89" s="255"/>
      <c r="I89" s="255"/>
      <c r="J89" s="255"/>
      <c r="K89" s="255"/>
      <c r="L89" s="255"/>
      <c r="M89" s="255"/>
      <c r="N89" s="255"/>
      <c r="O89" s="255"/>
      <c r="P89" s="255"/>
      <c r="Q89" s="255"/>
      <c r="R89" s="255"/>
      <c r="S89" s="255"/>
      <c r="T89" s="255"/>
      <c r="U89" s="260"/>
    </row>
    <row r="90" spans="1:21" ht="38.25" customHeight="1" thickBot="1">
      <c r="A90" s="258" t="s">
        <v>372</v>
      </c>
      <c r="B90" s="720" t="s">
        <v>380</v>
      </c>
      <c r="C90" s="721"/>
      <c r="D90" s="722" t="s">
        <v>381</v>
      </c>
      <c r="E90" s="723"/>
      <c r="F90" s="720" t="s">
        <v>382</v>
      </c>
      <c r="G90" s="721"/>
      <c r="H90" s="720" t="s">
        <v>383</v>
      </c>
      <c r="I90" s="721"/>
      <c r="J90" s="720" t="s">
        <v>384</v>
      </c>
      <c r="K90" s="721"/>
      <c r="L90" s="720" t="s">
        <v>237</v>
      </c>
      <c r="M90" s="721"/>
      <c r="N90" s="720" t="s">
        <v>385</v>
      </c>
      <c r="O90" s="721"/>
      <c r="P90" s="720" t="s">
        <v>386</v>
      </c>
      <c r="Q90" s="721"/>
      <c r="R90" s="720" t="s">
        <v>241</v>
      </c>
      <c r="S90" s="721"/>
      <c r="T90" s="259" t="s">
        <v>113</v>
      </c>
      <c r="U90" s="261"/>
    </row>
    <row r="91" spans="1:21" ht="69" customHeight="1">
      <c r="A91" s="254">
        <v>1</v>
      </c>
      <c r="B91" s="715" t="s">
        <v>387</v>
      </c>
      <c r="C91" s="715"/>
      <c r="D91" s="715" t="s">
        <v>389</v>
      </c>
      <c r="E91" s="715"/>
      <c r="F91" s="715" t="s">
        <v>390</v>
      </c>
      <c r="G91" s="715"/>
      <c r="H91" s="715" t="s">
        <v>392</v>
      </c>
      <c r="I91" s="715"/>
      <c r="J91" s="716">
        <v>41688</v>
      </c>
      <c r="K91" s="715"/>
      <c r="L91" s="716">
        <v>41694</v>
      </c>
      <c r="M91" s="715"/>
      <c r="N91" s="715" t="s">
        <v>394</v>
      </c>
      <c r="O91" s="715"/>
      <c r="P91" s="715" t="s">
        <v>395</v>
      </c>
      <c r="Q91" s="715"/>
      <c r="R91" s="715" t="s">
        <v>397</v>
      </c>
      <c r="S91" s="715"/>
      <c r="T91" s="262" t="s">
        <v>399</v>
      </c>
      <c r="U91" s="260"/>
    </row>
    <row r="92" spans="1:21" ht="56.25" customHeight="1">
      <c r="A92" s="254">
        <v>2</v>
      </c>
      <c r="B92" s="713" t="s">
        <v>388</v>
      </c>
      <c r="C92" s="713"/>
      <c r="D92" s="713" t="s">
        <v>389</v>
      </c>
      <c r="E92" s="713"/>
      <c r="F92" s="713" t="s">
        <v>391</v>
      </c>
      <c r="G92" s="713"/>
      <c r="H92" s="713" t="s">
        <v>393</v>
      </c>
      <c r="I92" s="713"/>
      <c r="J92" s="714">
        <v>41688</v>
      </c>
      <c r="K92" s="713"/>
      <c r="L92" s="714">
        <v>41694</v>
      </c>
      <c r="M92" s="713"/>
      <c r="N92" s="713" t="s">
        <v>394</v>
      </c>
      <c r="O92" s="713"/>
      <c r="P92" s="713" t="s">
        <v>396</v>
      </c>
      <c r="Q92" s="713"/>
      <c r="R92" s="713" t="s">
        <v>398</v>
      </c>
      <c r="S92" s="713"/>
      <c r="T92" s="257" t="s">
        <v>400</v>
      </c>
    </row>
    <row r="93" spans="1:21">
      <c r="A93" s="254"/>
      <c r="B93" s="713"/>
      <c r="C93" s="713"/>
      <c r="D93" s="713"/>
      <c r="E93" s="713"/>
      <c r="F93" s="713"/>
      <c r="G93" s="713"/>
      <c r="H93" s="713"/>
      <c r="I93" s="713"/>
      <c r="J93" s="713"/>
      <c r="K93" s="713"/>
      <c r="L93" s="713"/>
      <c r="M93" s="713"/>
      <c r="N93" s="713"/>
      <c r="O93" s="713"/>
      <c r="P93" s="713"/>
      <c r="Q93" s="713"/>
      <c r="R93" s="713"/>
      <c r="S93" s="713"/>
      <c r="T93" s="256"/>
    </row>
    <row r="94" spans="1:21">
      <c r="A94" s="254"/>
      <c r="B94" s="713"/>
      <c r="C94" s="713"/>
      <c r="D94" s="713"/>
      <c r="E94" s="713"/>
      <c r="F94" s="713"/>
      <c r="G94" s="713"/>
      <c r="H94" s="713"/>
      <c r="I94" s="713"/>
      <c r="J94" s="713"/>
      <c r="K94" s="713"/>
      <c r="L94" s="713"/>
      <c r="M94" s="713"/>
      <c r="N94" s="713"/>
      <c r="O94" s="713"/>
      <c r="P94" s="713"/>
      <c r="Q94" s="713"/>
      <c r="R94" s="713"/>
      <c r="S94" s="713"/>
      <c r="T94" s="256"/>
    </row>
    <row r="95" spans="1:21">
      <c r="A95" s="254"/>
      <c r="B95" s="713"/>
      <c r="C95" s="713"/>
      <c r="D95" s="713"/>
      <c r="E95" s="713"/>
      <c r="F95" s="713"/>
      <c r="G95" s="713"/>
      <c r="H95" s="713"/>
      <c r="I95" s="713"/>
      <c r="J95" s="713"/>
      <c r="K95" s="713"/>
      <c r="L95" s="713"/>
      <c r="M95" s="713"/>
      <c r="N95" s="713"/>
      <c r="O95" s="713"/>
      <c r="P95" s="713"/>
      <c r="Q95" s="713"/>
      <c r="R95" s="713"/>
      <c r="S95" s="713"/>
      <c r="T95" s="256"/>
    </row>
    <row r="96" spans="1:21">
      <c r="A96" s="254"/>
      <c r="B96" s="713"/>
      <c r="C96" s="713"/>
      <c r="D96" s="713"/>
      <c r="E96" s="713"/>
      <c r="F96" s="713"/>
      <c r="G96" s="713"/>
      <c r="H96" s="713"/>
      <c r="I96" s="713"/>
      <c r="J96" s="713"/>
      <c r="K96" s="713"/>
      <c r="L96" s="713"/>
      <c r="M96" s="713"/>
      <c r="N96" s="713"/>
      <c r="O96" s="713"/>
      <c r="P96" s="713"/>
      <c r="Q96" s="713"/>
      <c r="R96" s="713"/>
      <c r="S96" s="713"/>
      <c r="T96" s="256"/>
    </row>
    <row r="97" spans="1:20">
      <c r="A97" s="254"/>
      <c r="B97" s="713"/>
      <c r="C97" s="713"/>
      <c r="D97" s="713"/>
      <c r="E97" s="713"/>
      <c r="F97" s="713"/>
      <c r="G97" s="713"/>
      <c r="H97" s="713"/>
      <c r="I97" s="713"/>
      <c r="J97" s="713"/>
      <c r="K97" s="713"/>
      <c r="L97" s="713"/>
      <c r="M97" s="713"/>
      <c r="N97" s="713"/>
      <c r="O97" s="713"/>
      <c r="P97" s="713"/>
      <c r="Q97" s="713"/>
      <c r="R97" s="713"/>
      <c r="S97" s="713"/>
      <c r="T97" s="256"/>
    </row>
    <row r="98" spans="1:20">
      <c r="A98" s="254"/>
      <c r="B98" s="713"/>
      <c r="C98" s="713"/>
      <c r="D98" s="713"/>
      <c r="E98" s="713"/>
      <c r="F98" s="713"/>
      <c r="G98" s="713"/>
      <c r="H98" s="713"/>
      <c r="I98" s="713"/>
      <c r="J98" s="713"/>
      <c r="K98" s="713"/>
      <c r="L98" s="713"/>
      <c r="M98" s="713"/>
      <c r="N98" s="713"/>
      <c r="O98" s="713"/>
      <c r="P98" s="713"/>
      <c r="Q98" s="713"/>
      <c r="R98" s="713"/>
      <c r="S98" s="713"/>
      <c r="T98" s="256"/>
    </row>
    <row r="99" spans="1:20">
      <c r="A99" s="254"/>
      <c r="B99" s="713"/>
      <c r="C99" s="713"/>
      <c r="D99" s="713"/>
      <c r="E99" s="713"/>
      <c r="F99" s="713"/>
      <c r="G99" s="713"/>
      <c r="H99" s="713"/>
      <c r="I99" s="713"/>
      <c r="J99" s="713"/>
      <c r="K99" s="713"/>
      <c r="L99" s="713"/>
      <c r="M99" s="713"/>
      <c r="N99" s="713"/>
      <c r="O99" s="713"/>
      <c r="P99" s="713"/>
      <c r="Q99" s="713"/>
      <c r="R99" s="713"/>
      <c r="S99" s="713"/>
      <c r="T99" s="256"/>
    </row>
    <row r="100" spans="1:20">
      <c r="A100" s="254"/>
      <c r="B100" s="713"/>
      <c r="C100" s="713"/>
      <c r="D100" s="713"/>
      <c r="E100" s="713"/>
      <c r="F100" s="713"/>
      <c r="G100" s="713"/>
      <c r="H100" s="713"/>
      <c r="I100" s="713"/>
      <c r="J100" s="713"/>
      <c r="K100" s="713"/>
      <c r="L100" s="713"/>
      <c r="M100" s="713"/>
      <c r="N100" s="713"/>
      <c r="O100" s="713"/>
      <c r="P100" s="713"/>
      <c r="Q100" s="713"/>
      <c r="R100" s="713"/>
      <c r="S100" s="713"/>
      <c r="T100" s="256"/>
    </row>
    <row r="101" spans="1:20">
      <c r="A101" s="254"/>
      <c r="B101" s="713"/>
      <c r="C101" s="713"/>
      <c r="D101" s="713"/>
      <c r="E101" s="713"/>
      <c r="F101" s="713"/>
      <c r="G101" s="713"/>
      <c r="H101" s="713"/>
      <c r="I101" s="713"/>
      <c r="J101" s="713"/>
      <c r="K101" s="713"/>
      <c r="L101" s="713"/>
      <c r="M101" s="713"/>
      <c r="N101" s="713"/>
      <c r="O101" s="713"/>
      <c r="P101" s="713"/>
      <c r="Q101" s="713"/>
      <c r="R101" s="713"/>
      <c r="S101" s="713"/>
      <c r="T101" s="256"/>
    </row>
    <row r="102" spans="1:20">
      <c r="A102" s="254"/>
      <c r="B102" s="713"/>
      <c r="C102" s="713"/>
      <c r="D102" s="713"/>
      <c r="E102" s="713"/>
      <c r="F102" s="713"/>
      <c r="G102" s="713"/>
      <c r="H102" s="713"/>
      <c r="I102" s="713"/>
      <c r="J102" s="713"/>
      <c r="K102" s="713"/>
      <c r="L102" s="713"/>
      <c r="M102" s="713"/>
      <c r="N102" s="713"/>
      <c r="O102" s="713"/>
      <c r="P102" s="713"/>
      <c r="Q102" s="713"/>
      <c r="R102" s="713"/>
      <c r="S102" s="713"/>
      <c r="T102" s="256"/>
    </row>
    <row r="103" spans="1:20">
      <c r="A103" s="254"/>
      <c r="B103" s="713"/>
      <c r="C103" s="713"/>
      <c r="D103" s="713"/>
      <c r="E103" s="713"/>
      <c r="F103" s="713"/>
      <c r="G103" s="713"/>
      <c r="H103" s="713"/>
      <c r="I103" s="713"/>
      <c r="J103" s="713"/>
      <c r="K103" s="713"/>
      <c r="L103" s="713"/>
      <c r="M103" s="713"/>
      <c r="N103" s="713"/>
      <c r="O103" s="713"/>
      <c r="P103" s="713"/>
      <c r="Q103" s="713"/>
      <c r="R103" s="713"/>
      <c r="S103" s="713"/>
      <c r="T103" s="256"/>
    </row>
    <row r="104" spans="1:20">
      <c r="A104" s="254"/>
      <c r="B104" s="713"/>
      <c r="C104" s="713"/>
      <c r="D104" s="713"/>
      <c r="E104" s="713"/>
      <c r="F104" s="713"/>
      <c r="G104" s="713"/>
      <c r="H104" s="713"/>
      <c r="I104" s="713"/>
      <c r="J104" s="713"/>
      <c r="K104" s="713"/>
      <c r="L104" s="713"/>
      <c r="M104" s="713"/>
      <c r="N104" s="713"/>
      <c r="O104" s="713"/>
      <c r="P104" s="713"/>
      <c r="Q104" s="713"/>
      <c r="R104" s="713"/>
      <c r="S104" s="713"/>
      <c r="T104" s="256"/>
    </row>
    <row r="105" spans="1:20">
      <c r="A105" s="254"/>
      <c r="B105" s="713"/>
      <c r="C105" s="713"/>
      <c r="D105" s="713"/>
      <c r="E105" s="713"/>
      <c r="F105" s="713"/>
      <c r="G105" s="713"/>
      <c r="H105" s="713"/>
      <c r="I105" s="713"/>
      <c r="J105" s="713"/>
      <c r="K105" s="713"/>
      <c r="L105" s="713"/>
      <c r="M105" s="713"/>
      <c r="N105" s="713"/>
      <c r="O105" s="713"/>
      <c r="P105" s="713"/>
      <c r="Q105" s="713"/>
      <c r="R105" s="713"/>
      <c r="S105" s="713"/>
      <c r="T105" s="256"/>
    </row>
    <row r="106" spans="1:20">
      <c r="A106" s="254"/>
      <c r="B106" s="713"/>
      <c r="C106" s="713"/>
      <c r="D106" s="713"/>
      <c r="E106" s="713"/>
      <c r="F106" s="713"/>
      <c r="G106" s="713"/>
      <c r="H106" s="713"/>
      <c r="I106" s="713"/>
      <c r="J106" s="713"/>
      <c r="K106" s="713"/>
      <c r="L106" s="713"/>
      <c r="M106" s="713"/>
      <c r="N106" s="713"/>
      <c r="O106" s="713"/>
      <c r="P106" s="713"/>
      <c r="Q106" s="713"/>
      <c r="R106" s="713"/>
      <c r="S106" s="713"/>
      <c r="T106" s="256"/>
    </row>
    <row r="107" spans="1:20">
      <c r="A107" s="254"/>
      <c r="B107" s="713"/>
      <c r="C107" s="713"/>
      <c r="D107" s="713"/>
      <c r="E107" s="713"/>
      <c r="F107" s="713"/>
      <c r="G107" s="713"/>
      <c r="H107" s="713"/>
      <c r="I107" s="713"/>
      <c r="J107" s="713"/>
      <c r="K107" s="713"/>
      <c r="L107" s="713"/>
      <c r="M107" s="713"/>
      <c r="N107" s="713"/>
      <c r="O107" s="713"/>
      <c r="P107" s="713"/>
      <c r="Q107" s="713"/>
      <c r="R107" s="713"/>
      <c r="S107" s="713"/>
      <c r="T107" s="256"/>
    </row>
    <row r="108" spans="1:20">
      <c r="A108" s="254"/>
      <c r="B108" s="713"/>
      <c r="C108" s="713"/>
      <c r="D108" s="713"/>
      <c r="E108" s="713"/>
      <c r="F108" s="713"/>
      <c r="G108" s="713"/>
      <c r="H108" s="713"/>
      <c r="I108" s="713"/>
      <c r="J108" s="713"/>
      <c r="K108" s="713"/>
      <c r="L108" s="713"/>
      <c r="M108" s="713"/>
      <c r="N108" s="713"/>
      <c r="O108" s="713"/>
      <c r="P108" s="713"/>
      <c r="Q108" s="713"/>
      <c r="R108" s="713"/>
      <c r="S108" s="713"/>
      <c r="T108" s="256"/>
    </row>
  </sheetData>
  <mergeCells count="424">
    <mergeCell ref="B11:R13"/>
    <mergeCell ref="S11:T11"/>
    <mergeCell ref="S12:T12"/>
    <mergeCell ref="S13:T13"/>
    <mergeCell ref="A15:H15"/>
    <mergeCell ref="N15:T15"/>
    <mergeCell ref="A2:T2"/>
    <mergeCell ref="A3:T3"/>
    <mergeCell ref="A4:T4"/>
    <mergeCell ref="A6:T6"/>
    <mergeCell ref="A7:T7"/>
    <mergeCell ref="B8:R10"/>
    <mergeCell ref="S8:T8"/>
    <mergeCell ref="S9:T9"/>
    <mergeCell ref="S10:T10"/>
    <mergeCell ref="A18:B18"/>
    <mergeCell ref="C18:G18"/>
    <mergeCell ref="I18:L18"/>
    <mergeCell ref="R18:T18"/>
    <mergeCell ref="A19:B19"/>
    <mergeCell ref="C19:G19"/>
    <mergeCell ref="I19:L19"/>
    <mergeCell ref="R19:T19"/>
    <mergeCell ref="A16:B17"/>
    <mergeCell ref="C16:G17"/>
    <mergeCell ref="H16:H17"/>
    <mergeCell ref="I16:L17"/>
    <mergeCell ref="N16:Q16"/>
    <mergeCell ref="R16:T16"/>
    <mergeCell ref="R17:T17"/>
    <mergeCell ref="A22:B22"/>
    <mergeCell ref="C22:G22"/>
    <mergeCell ref="I22:L22"/>
    <mergeCell ref="R22:T22"/>
    <mergeCell ref="A23:B23"/>
    <mergeCell ref="C23:G23"/>
    <mergeCell ref="I23:L23"/>
    <mergeCell ref="R23:T23"/>
    <mergeCell ref="A20:B20"/>
    <mergeCell ref="C20:G20"/>
    <mergeCell ref="I20:L20"/>
    <mergeCell ref="R20:T20"/>
    <mergeCell ref="A21:B21"/>
    <mergeCell ref="C21:G21"/>
    <mergeCell ref="I21:L21"/>
    <mergeCell ref="R21:T21"/>
    <mergeCell ref="A26:B26"/>
    <mergeCell ref="C26:G26"/>
    <mergeCell ref="I26:L26"/>
    <mergeCell ref="R26:T26"/>
    <mergeCell ref="A27:B27"/>
    <mergeCell ref="C27:G27"/>
    <mergeCell ref="I27:L27"/>
    <mergeCell ref="R27:T27"/>
    <mergeCell ref="A24:B24"/>
    <mergeCell ref="C24:G24"/>
    <mergeCell ref="I24:L24"/>
    <mergeCell ref="R24:T24"/>
    <mergeCell ref="A25:B25"/>
    <mergeCell ref="C25:G25"/>
    <mergeCell ref="I25:L25"/>
    <mergeCell ref="R25:T25"/>
    <mergeCell ref="A30:B30"/>
    <mergeCell ref="C30:G30"/>
    <mergeCell ref="I30:L30"/>
    <mergeCell ref="R30:T30"/>
    <mergeCell ref="A31:B31"/>
    <mergeCell ref="C31:G31"/>
    <mergeCell ref="I31:L31"/>
    <mergeCell ref="R31:T31"/>
    <mergeCell ref="A28:B28"/>
    <mergeCell ref="C28:G28"/>
    <mergeCell ref="I28:L28"/>
    <mergeCell ref="R28:T28"/>
    <mergeCell ref="A29:B29"/>
    <mergeCell ref="C29:G29"/>
    <mergeCell ref="I29:L29"/>
    <mergeCell ref="R29:T29"/>
    <mergeCell ref="A34:B34"/>
    <mergeCell ref="C34:G34"/>
    <mergeCell ref="I34:L34"/>
    <mergeCell ref="R34:T34"/>
    <mergeCell ref="A35:B35"/>
    <mergeCell ref="C35:G35"/>
    <mergeCell ref="I35:L35"/>
    <mergeCell ref="R35:T35"/>
    <mergeCell ref="A32:B32"/>
    <mergeCell ref="C32:G32"/>
    <mergeCell ref="I32:L32"/>
    <mergeCell ref="R32:T32"/>
    <mergeCell ref="A33:B33"/>
    <mergeCell ref="C33:G33"/>
    <mergeCell ref="I33:L33"/>
    <mergeCell ref="R33:T33"/>
    <mergeCell ref="A38:B38"/>
    <mergeCell ref="C38:G38"/>
    <mergeCell ref="I38:L38"/>
    <mergeCell ref="R38:T38"/>
    <mergeCell ref="A40:T40"/>
    <mergeCell ref="A41:T41"/>
    <mergeCell ref="A36:B36"/>
    <mergeCell ref="C36:G36"/>
    <mergeCell ref="I36:L36"/>
    <mergeCell ref="R36:T36"/>
    <mergeCell ref="A37:B37"/>
    <mergeCell ref="C37:G37"/>
    <mergeCell ref="I37:L37"/>
    <mergeCell ref="R37:T37"/>
    <mergeCell ref="A46:C46"/>
    <mergeCell ref="H46:J46"/>
    <mergeCell ref="O46:Q46"/>
    <mergeCell ref="A47:C47"/>
    <mergeCell ref="H47:J47"/>
    <mergeCell ref="O47:Q47"/>
    <mergeCell ref="A42:T42"/>
    <mergeCell ref="A44:C44"/>
    <mergeCell ref="H44:J44"/>
    <mergeCell ref="O44:Q44"/>
    <mergeCell ref="A45:C45"/>
    <mergeCell ref="H45:J45"/>
    <mergeCell ref="O45:Q45"/>
    <mergeCell ref="A50:C50"/>
    <mergeCell ref="H50:J50"/>
    <mergeCell ref="O50:Q50"/>
    <mergeCell ref="A51:C51"/>
    <mergeCell ref="H51:J51"/>
    <mergeCell ref="O51:Q51"/>
    <mergeCell ref="A48:C48"/>
    <mergeCell ref="H48:J48"/>
    <mergeCell ref="O48:Q48"/>
    <mergeCell ref="A49:C49"/>
    <mergeCell ref="H49:J49"/>
    <mergeCell ref="O49:Q49"/>
    <mergeCell ref="A54:C54"/>
    <mergeCell ref="H54:J54"/>
    <mergeCell ref="O54:Q54"/>
    <mergeCell ref="A55:C55"/>
    <mergeCell ref="H55:J55"/>
    <mergeCell ref="O55:Q55"/>
    <mergeCell ref="A52:C52"/>
    <mergeCell ref="H52:J52"/>
    <mergeCell ref="O52:Q52"/>
    <mergeCell ref="A53:C53"/>
    <mergeCell ref="H53:J53"/>
    <mergeCell ref="O53:Q53"/>
    <mergeCell ref="A60:C60"/>
    <mergeCell ref="D60:H60"/>
    <mergeCell ref="I60:K60"/>
    <mergeCell ref="A62:C62"/>
    <mergeCell ref="D62:H62"/>
    <mergeCell ref="I62:K62"/>
    <mergeCell ref="A57:Q57"/>
    <mergeCell ref="A58:C58"/>
    <mergeCell ref="D58:H58"/>
    <mergeCell ref="I58:K58"/>
    <mergeCell ref="A59:C59"/>
    <mergeCell ref="D59:H59"/>
    <mergeCell ref="I59:K59"/>
    <mergeCell ref="L58:R58"/>
    <mergeCell ref="A61:C61"/>
    <mergeCell ref="D61:H61"/>
    <mergeCell ref="I61:K61"/>
    <mergeCell ref="L61:R61"/>
    <mergeCell ref="A65:C65"/>
    <mergeCell ref="D65:H65"/>
    <mergeCell ref="I65:K65"/>
    <mergeCell ref="L65:R65"/>
    <mergeCell ref="A63:C63"/>
    <mergeCell ref="D63:H63"/>
    <mergeCell ref="I63:K63"/>
    <mergeCell ref="A64:C64"/>
    <mergeCell ref="D64:H64"/>
    <mergeCell ref="I64:K64"/>
    <mergeCell ref="A68:C68"/>
    <mergeCell ref="D68:H68"/>
    <mergeCell ref="I68:K68"/>
    <mergeCell ref="A69:C69"/>
    <mergeCell ref="D69:H69"/>
    <mergeCell ref="I69:K69"/>
    <mergeCell ref="L68:R68"/>
    <mergeCell ref="L69:R69"/>
    <mergeCell ref="A66:C66"/>
    <mergeCell ref="D66:H66"/>
    <mergeCell ref="I66:K66"/>
    <mergeCell ref="A67:C67"/>
    <mergeCell ref="D67:H67"/>
    <mergeCell ref="I67:K67"/>
    <mergeCell ref="L66:R66"/>
    <mergeCell ref="L67:R67"/>
    <mergeCell ref="A72:C72"/>
    <mergeCell ref="D72:H72"/>
    <mergeCell ref="I72:K72"/>
    <mergeCell ref="A74:T74"/>
    <mergeCell ref="A75:C75"/>
    <mergeCell ref="D75:H75"/>
    <mergeCell ref="I75:K75"/>
    <mergeCell ref="L72:R72"/>
    <mergeCell ref="A70:C70"/>
    <mergeCell ref="D70:H70"/>
    <mergeCell ref="I70:K70"/>
    <mergeCell ref="A71:C71"/>
    <mergeCell ref="D71:H71"/>
    <mergeCell ref="I71:K71"/>
    <mergeCell ref="L70:R70"/>
    <mergeCell ref="L71:R71"/>
    <mergeCell ref="L75:R75"/>
    <mergeCell ref="A78:C78"/>
    <mergeCell ref="D78:H78"/>
    <mergeCell ref="I78:K78"/>
    <mergeCell ref="A79:C79"/>
    <mergeCell ref="D79:H79"/>
    <mergeCell ref="I79:K79"/>
    <mergeCell ref="A76:C76"/>
    <mergeCell ref="D76:H76"/>
    <mergeCell ref="I76:K76"/>
    <mergeCell ref="A77:C77"/>
    <mergeCell ref="D77:H77"/>
    <mergeCell ref="I77:K77"/>
    <mergeCell ref="A82:C82"/>
    <mergeCell ref="D82:H82"/>
    <mergeCell ref="I82:K82"/>
    <mergeCell ref="A83:C83"/>
    <mergeCell ref="D83:H83"/>
    <mergeCell ref="I83:K83"/>
    <mergeCell ref="L82:R82"/>
    <mergeCell ref="L83:R83"/>
    <mergeCell ref="A80:C80"/>
    <mergeCell ref="D80:H80"/>
    <mergeCell ref="I80:K80"/>
    <mergeCell ref="A81:C81"/>
    <mergeCell ref="D81:H81"/>
    <mergeCell ref="I81:K81"/>
    <mergeCell ref="L81:R81"/>
    <mergeCell ref="A87:T87"/>
    <mergeCell ref="A84:C84"/>
    <mergeCell ref="D84:H84"/>
    <mergeCell ref="I84:K84"/>
    <mergeCell ref="A85:C85"/>
    <mergeCell ref="D85:H85"/>
    <mergeCell ref="I85:K85"/>
    <mergeCell ref="L85:Q85"/>
    <mergeCell ref="L84:R84"/>
    <mergeCell ref="L76:R76"/>
    <mergeCell ref="L77:R77"/>
    <mergeCell ref="L78:R78"/>
    <mergeCell ref="L79:R79"/>
    <mergeCell ref="L80:R80"/>
    <mergeCell ref="L59:R59"/>
    <mergeCell ref="L60:R60"/>
    <mergeCell ref="L62:R62"/>
    <mergeCell ref="L63:R63"/>
    <mergeCell ref="L64:R64"/>
    <mergeCell ref="A88:T88"/>
    <mergeCell ref="B90:C90"/>
    <mergeCell ref="D90:E90"/>
    <mergeCell ref="F90:G90"/>
    <mergeCell ref="H90:I90"/>
    <mergeCell ref="J90:K90"/>
    <mergeCell ref="L90:M90"/>
    <mergeCell ref="N90:O90"/>
    <mergeCell ref="P90:Q90"/>
    <mergeCell ref="R90:S90"/>
    <mergeCell ref="B91:C91"/>
    <mergeCell ref="D91:E91"/>
    <mergeCell ref="F91:G91"/>
    <mergeCell ref="H91:I91"/>
    <mergeCell ref="J91:K91"/>
    <mergeCell ref="L91:M91"/>
    <mergeCell ref="N91:O91"/>
    <mergeCell ref="P91:Q91"/>
    <mergeCell ref="R91:S91"/>
    <mergeCell ref="B92:C92"/>
    <mergeCell ref="D92:E92"/>
    <mergeCell ref="F92:G92"/>
    <mergeCell ref="H92:I92"/>
    <mergeCell ref="J92:K92"/>
    <mergeCell ref="L92:M92"/>
    <mergeCell ref="N92:O92"/>
    <mergeCell ref="P92:Q92"/>
    <mergeCell ref="R92:S92"/>
    <mergeCell ref="B93:C93"/>
    <mergeCell ref="D93:E93"/>
    <mergeCell ref="F93:G93"/>
    <mergeCell ref="H93:I93"/>
    <mergeCell ref="J93:K93"/>
    <mergeCell ref="L93:M93"/>
    <mergeCell ref="N93:O93"/>
    <mergeCell ref="P93:Q93"/>
    <mergeCell ref="R93:S93"/>
    <mergeCell ref="B94:C94"/>
    <mergeCell ref="D94:E94"/>
    <mergeCell ref="F94:G94"/>
    <mergeCell ref="H94:I94"/>
    <mergeCell ref="J94:K94"/>
    <mergeCell ref="L94:M94"/>
    <mergeCell ref="N94:O94"/>
    <mergeCell ref="P94:Q94"/>
    <mergeCell ref="R94:S94"/>
    <mergeCell ref="B95:C95"/>
    <mergeCell ref="D95:E95"/>
    <mergeCell ref="F95:G95"/>
    <mergeCell ref="H95:I95"/>
    <mergeCell ref="J95:K95"/>
    <mergeCell ref="L95:M95"/>
    <mergeCell ref="N95:O95"/>
    <mergeCell ref="P95:Q95"/>
    <mergeCell ref="R95:S95"/>
    <mergeCell ref="B96:C96"/>
    <mergeCell ref="D96:E96"/>
    <mergeCell ref="F96:G96"/>
    <mergeCell ref="H96:I96"/>
    <mergeCell ref="J96:K96"/>
    <mergeCell ref="L96:M96"/>
    <mergeCell ref="N96:O96"/>
    <mergeCell ref="P96:Q96"/>
    <mergeCell ref="R96:S96"/>
    <mergeCell ref="B97:C97"/>
    <mergeCell ref="D97:E97"/>
    <mergeCell ref="F97:G97"/>
    <mergeCell ref="H97:I97"/>
    <mergeCell ref="J97:K97"/>
    <mergeCell ref="L97:M97"/>
    <mergeCell ref="N97:O97"/>
    <mergeCell ref="P97:Q97"/>
    <mergeCell ref="R97:S97"/>
    <mergeCell ref="B98:C98"/>
    <mergeCell ref="D98:E98"/>
    <mergeCell ref="F98:G98"/>
    <mergeCell ref="H98:I98"/>
    <mergeCell ref="J98:K98"/>
    <mergeCell ref="L98:M98"/>
    <mergeCell ref="N98:O98"/>
    <mergeCell ref="P98:Q98"/>
    <mergeCell ref="R98:S98"/>
    <mergeCell ref="B99:C99"/>
    <mergeCell ref="D99:E99"/>
    <mergeCell ref="F99:G99"/>
    <mergeCell ref="H99:I99"/>
    <mergeCell ref="J99:K99"/>
    <mergeCell ref="L99:M99"/>
    <mergeCell ref="N99:O99"/>
    <mergeCell ref="P99:Q99"/>
    <mergeCell ref="R99:S99"/>
    <mergeCell ref="B100:C100"/>
    <mergeCell ref="D100:E100"/>
    <mergeCell ref="F100:G100"/>
    <mergeCell ref="H100:I100"/>
    <mergeCell ref="J100:K100"/>
    <mergeCell ref="L100:M100"/>
    <mergeCell ref="N100:O100"/>
    <mergeCell ref="P100:Q100"/>
    <mergeCell ref="R100:S100"/>
    <mergeCell ref="B101:C101"/>
    <mergeCell ref="D101:E101"/>
    <mergeCell ref="F101:G101"/>
    <mergeCell ref="H101:I101"/>
    <mergeCell ref="J101:K101"/>
    <mergeCell ref="L101:M101"/>
    <mergeCell ref="N101:O101"/>
    <mergeCell ref="P101:Q101"/>
    <mergeCell ref="R101:S101"/>
    <mergeCell ref="B102:C102"/>
    <mergeCell ref="D102:E102"/>
    <mergeCell ref="F102:G102"/>
    <mergeCell ref="H102:I102"/>
    <mergeCell ref="J102:K102"/>
    <mergeCell ref="L102:M102"/>
    <mergeCell ref="N102:O102"/>
    <mergeCell ref="P102:Q102"/>
    <mergeCell ref="R102:S102"/>
    <mergeCell ref="B103:C103"/>
    <mergeCell ref="D103:E103"/>
    <mergeCell ref="F103:G103"/>
    <mergeCell ref="H103:I103"/>
    <mergeCell ref="J103:K103"/>
    <mergeCell ref="L103:M103"/>
    <mergeCell ref="N103:O103"/>
    <mergeCell ref="P103:Q103"/>
    <mergeCell ref="R103:S103"/>
    <mergeCell ref="B104:C104"/>
    <mergeCell ref="D104:E104"/>
    <mergeCell ref="F104:G104"/>
    <mergeCell ref="H104:I104"/>
    <mergeCell ref="J104:K104"/>
    <mergeCell ref="L104:M104"/>
    <mergeCell ref="N104:O104"/>
    <mergeCell ref="P104:Q104"/>
    <mergeCell ref="R104:S104"/>
    <mergeCell ref="B105:C105"/>
    <mergeCell ref="D105:E105"/>
    <mergeCell ref="F105:G105"/>
    <mergeCell ref="H105:I105"/>
    <mergeCell ref="J105:K105"/>
    <mergeCell ref="L105:M105"/>
    <mergeCell ref="N105:O105"/>
    <mergeCell ref="P105:Q105"/>
    <mergeCell ref="R105:S105"/>
    <mergeCell ref="B106:C106"/>
    <mergeCell ref="D106:E106"/>
    <mergeCell ref="F106:G106"/>
    <mergeCell ref="H106:I106"/>
    <mergeCell ref="J106:K106"/>
    <mergeCell ref="L106:M106"/>
    <mergeCell ref="N106:O106"/>
    <mergeCell ref="P106:Q106"/>
    <mergeCell ref="R106:S106"/>
    <mergeCell ref="B107:C107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B108:C108"/>
    <mergeCell ref="D108:E108"/>
    <mergeCell ref="F108:G108"/>
    <mergeCell ref="H108:I108"/>
    <mergeCell ref="J108:K108"/>
    <mergeCell ref="L108:M108"/>
    <mergeCell ref="N108:O108"/>
    <mergeCell ref="P108:Q108"/>
    <mergeCell ref="R108:S108"/>
  </mergeCells>
  <pageMargins left="0.11811023622047245" right="0.11811023622047245" top="0.35433070866141736" bottom="0.74803149606299213" header="0.31496062992125984" footer="0.31496062992125984"/>
  <pageSetup paperSize="9" scale="4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Q88"/>
  <sheetViews>
    <sheetView topLeftCell="A27" zoomScale="75" workbookViewId="0">
      <selection activeCell="O46" sqref="O46"/>
    </sheetView>
  </sheetViews>
  <sheetFormatPr baseColWidth="10" defaultRowHeight="12.75"/>
  <cols>
    <col min="1" max="1" width="4.42578125" style="275" customWidth="1"/>
    <col min="2" max="2" width="11.85546875" style="275" customWidth="1"/>
    <col min="3" max="3" width="11.28515625" style="275" customWidth="1"/>
    <col min="4" max="6" width="15.28515625" style="275" customWidth="1"/>
    <col min="7" max="7" width="12.42578125" style="275" customWidth="1"/>
    <col min="8" max="8" width="4.7109375" style="275" customWidth="1"/>
    <col min="9" max="9" width="4" style="275" customWidth="1"/>
    <col min="10" max="12" width="11.42578125" style="275"/>
    <col min="13" max="13" width="11.42578125" style="275" customWidth="1"/>
    <col min="14" max="256" width="11.42578125" style="275"/>
    <col min="257" max="257" width="4.42578125" style="275" customWidth="1"/>
    <col min="258" max="258" width="11.85546875" style="275" customWidth="1"/>
    <col min="259" max="259" width="11.28515625" style="275" customWidth="1"/>
    <col min="260" max="262" width="15.28515625" style="275" customWidth="1"/>
    <col min="263" max="263" width="12.42578125" style="275" customWidth="1"/>
    <col min="264" max="264" width="4.7109375" style="275" customWidth="1"/>
    <col min="265" max="265" width="4" style="275" customWidth="1"/>
    <col min="266" max="268" width="11.42578125" style="275"/>
    <col min="269" max="269" width="0" style="275" hidden="1" customWidth="1"/>
    <col min="270" max="512" width="11.42578125" style="275"/>
    <col min="513" max="513" width="4.42578125" style="275" customWidth="1"/>
    <col min="514" max="514" width="11.85546875" style="275" customWidth="1"/>
    <col min="515" max="515" width="11.28515625" style="275" customWidth="1"/>
    <col min="516" max="518" width="15.28515625" style="275" customWidth="1"/>
    <col min="519" max="519" width="12.42578125" style="275" customWidth="1"/>
    <col min="520" max="520" width="4.7109375" style="275" customWidth="1"/>
    <col min="521" max="521" width="4" style="275" customWidth="1"/>
    <col min="522" max="524" width="11.42578125" style="275"/>
    <col min="525" max="525" width="0" style="275" hidden="1" customWidth="1"/>
    <col min="526" max="768" width="11.42578125" style="275"/>
    <col min="769" max="769" width="4.42578125" style="275" customWidth="1"/>
    <col min="770" max="770" width="11.85546875" style="275" customWidth="1"/>
    <col min="771" max="771" width="11.28515625" style="275" customWidth="1"/>
    <col min="772" max="774" width="15.28515625" style="275" customWidth="1"/>
    <col min="775" max="775" width="12.42578125" style="275" customWidth="1"/>
    <col min="776" max="776" width="4.7109375" style="275" customWidth="1"/>
    <col min="777" max="777" width="4" style="275" customWidth="1"/>
    <col min="778" max="780" width="11.42578125" style="275"/>
    <col min="781" max="781" width="0" style="275" hidden="1" customWidth="1"/>
    <col min="782" max="1024" width="11.42578125" style="275"/>
    <col min="1025" max="1025" width="4.42578125" style="275" customWidth="1"/>
    <col min="1026" max="1026" width="11.85546875" style="275" customWidth="1"/>
    <col min="1027" max="1027" width="11.28515625" style="275" customWidth="1"/>
    <col min="1028" max="1030" width="15.28515625" style="275" customWidth="1"/>
    <col min="1031" max="1031" width="12.42578125" style="275" customWidth="1"/>
    <col min="1032" max="1032" width="4.7109375" style="275" customWidth="1"/>
    <col min="1033" max="1033" width="4" style="275" customWidth="1"/>
    <col min="1034" max="1036" width="11.42578125" style="275"/>
    <col min="1037" max="1037" width="0" style="275" hidden="1" customWidth="1"/>
    <col min="1038" max="1280" width="11.42578125" style="275"/>
    <col min="1281" max="1281" width="4.42578125" style="275" customWidth="1"/>
    <col min="1282" max="1282" width="11.85546875" style="275" customWidth="1"/>
    <col min="1283" max="1283" width="11.28515625" style="275" customWidth="1"/>
    <col min="1284" max="1286" width="15.28515625" style="275" customWidth="1"/>
    <col min="1287" max="1287" width="12.42578125" style="275" customWidth="1"/>
    <col min="1288" max="1288" width="4.7109375" style="275" customWidth="1"/>
    <col min="1289" max="1289" width="4" style="275" customWidth="1"/>
    <col min="1290" max="1292" width="11.42578125" style="275"/>
    <col min="1293" max="1293" width="0" style="275" hidden="1" customWidth="1"/>
    <col min="1294" max="1536" width="11.42578125" style="275"/>
    <col min="1537" max="1537" width="4.42578125" style="275" customWidth="1"/>
    <col min="1538" max="1538" width="11.85546875" style="275" customWidth="1"/>
    <col min="1539" max="1539" width="11.28515625" style="275" customWidth="1"/>
    <col min="1540" max="1542" width="15.28515625" style="275" customWidth="1"/>
    <col min="1543" max="1543" width="12.42578125" style="275" customWidth="1"/>
    <col min="1544" max="1544" width="4.7109375" style="275" customWidth="1"/>
    <col min="1545" max="1545" width="4" style="275" customWidth="1"/>
    <col min="1546" max="1548" width="11.42578125" style="275"/>
    <col min="1549" max="1549" width="0" style="275" hidden="1" customWidth="1"/>
    <col min="1550" max="1792" width="11.42578125" style="275"/>
    <col min="1793" max="1793" width="4.42578125" style="275" customWidth="1"/>
    <col min="1794" max="1794" width="11.85546875" style="275" customWidth="1"/>
    <col min="1795" max="1795" width="11.28515625" style="275" customWidth="1"/>
    <col min="1796" max="1798" width="15.28515625" style="275" customWidth="1"/>
    <col min="1799" max="1799" width="12.42578125" style="275" customWidth="1"/>
    <col min="1800" max="1800" width="4.7109375" style="275" customWidth="1"/>
    <col min="1801" max="1801" width="4" style="275" customWidth="1"/>
    <col min="1802" max="1804" width="11.42578125" style="275"/>
    <col min="1805" max="1805" width="0" style="275" hidden="1" customWidth="1"/>
    <col min="1806" max="2048" width="11.42578125" style="275"/>
    <col min="2049" max="2049" width="4.42578125" style="275" customWidth="1"/>
    <col min="2050" max="2050" width="11.85546875" style="275" customWidth="1"/>
    <col min="2051" max="2051" width="11.28515625" style="275" customWidth="1"/>
    <col min="2052" max="2054" width="15.28515625" style="275" customWidth="1"/>
    <col min="2055" max="2055" width="12.42578125" style="275" customWidth="1"/>
    <col min="2056" max="2056" width="4.7109375" style="275" customWidth="1"/>
    <col min="2057" max="2057" width="4" style="275" customWidth="1"/>
    <col min="2058" max="2060" width="11.42578125" style="275"/>
    <col min="2061" max="2061" width="0" style="275" hidden="1" customWidth="1"/>
    <col min="2062" max="2304" width="11.42578125" style="275"/>
    <col min="2305" max="2305" width="4.42578125" style="275" customWidth="1"/>
    <col min="2306" max="2306" width="11.85546875" style="275" customWidth="1"/>
    <col min="2307" max="2307" width="11.28515625" style="275" customWidth="1"/>
    <col min="2308" max="2310" width="15.28515625" style="275" customWidth="1"/>
    <col min="2311" max="2311" width="12.42578125" style="275" customWidth="1"/>
    <col min="2312" max="2312" width="4.7109375" style="275" customWidth="1"/>
    <col min="2313" max="2313" width="4" style="275" customWidth="1"/>
    <col min="2314" max="2316" width="11.42578125" style="275"/>
    <col min="2317" max="2317" width="0" style="275" hidden="1" customWidth="1"/>
    <col min="2318" max="2560" width="11.42578125" style="275"/>
    <col min="2561" max="2561" width="4.42578125" style="275" customWidth="1"/>
    <col min="2562" max="2562" width="11.85546875" style="275" customWidth="1"/>
    <col min="2563" max="2563" width="11.28515625" style="275" customWidth="1"/>
    <col min="2564" max="2566" width="15.28515625" style="275" customWidth="1"/>
    <col min="2567" max="2567" width="12.42578125" style="275" customWidth="1"/>
    <col min="2568" max="2568" width="4.7109375" style="275" customWidth="1"/>
    <col min="2569" max="2569" width="4" style="275" customWidth="1"/>
    <col min="2570" max="2572" width="11.42578125" style="275"/>
    <col min="2573" max="2573" width="0" style="275" hidden="1" customWidth="1"/>
    <col min="2574" max="2816" width="11.42578125" style="275"/>
    <col min="2817" max="2817" width="4.42578125" style="275" customWidth="1"/>
    <col min="2818" max="2818" width="11.85546875" style="275" customWidth="1"/>
    <col min="2819" max="2819" width="11.28515625" style="275" customWidth="1"/>
    <col min="2820" max="2822" width="15.28515625" style="275" customWidth="1"/>
    <col min="2823" max="2823" width="12.42578125" style="275" customWidth="1"/>
    <col min="2824" max="2824" width="4.7109375" style="275" customWidth="1"/>
    <col min="2825" max="2825" width="4" style="275" customWidth="1"/>
    <col min="2826" max="2828" width="11.42578125" style="275"/>
    <col min="2829" max="2829" width="0" style="275" hidden="1" customWidth="1"/>
    <col min="2830" max="3072" width="11.42578125" style="275"/>
    <col min="3073" max="3073" width="4.42578125" style="275" customWidth="1"/>
    <col min="3074" max="3074" width="11.85546875" style="275" customWidth="1"/>
    <col min="3075" max="3075" width="11.28515625" style="275" customWidth="1"/>
    <col min="3076" max="3078" width="15.28515625" style="275" customWidth="1"/>
    <col min="3079" max="3079" width="12.42578125" style="275" customWidth="1"/>
    <col min="3080" max="3080" width="4.7109375" style="275" customWidth="1"/>
    <col min="3081" max="3081" width="4" style="275" customWidth="1"/>
    <col min="3082" max="3084" width="11.42578125" style="275"/>
    <col min="3085" max="3085" width="0" style="275" hidden="1" customWidth="1"/>
    <col min="3086" max="3328" width="11.42578125" style="275"/>
    <col min="3329" max="3329" width="4.42578125" style="275" customWidth="1"/>
    <col min="3330" max="3330" width="11.85546875" style="275" customWidth="1"/>
    <col min="3331" max="3331" width="11.28515625" style="275" customWidth="1"/>
    <col min="3332" max="3334" width="15.28515625" style="275" customWidth="1"/>
    <col min="3335" max="3335" width="12.42578125" style="275" customWidth="1"/>
    <col min="3336" max="3336" width="4.7109375" style="275" customWidth="1"/>
    <col min="3337" max="3337" width="4" style="275" customWidth="1"/>
    <col min="3338" max="3340" width="11.42578125" style="275"/>
    <col min="3341" max="3341" width="0" style="275" hidden="1" customWidth="1"/>
    <col min="3342" max="3584" width="11.42578125" style="275"/>
    <col min="3585" max="3585" width="4.42578125" style="275" customWidth="1"/>
    <col min="3586" max="3586" width="11.85546875" style="275" customWidth="1"/>
    <col min="3587" max="3587" width="11.28515625" style="275" customWidth="1"/>
    <col min="3588" max="3590" width="15.28515625" style="275" customWidth="1"/>
    <col min="3591" max="3591" width="12.42578125" style="275" customWidth="1"/>
    <col min="3592" max="3592" width="4.7109375" style="275" customWidth="1"/>
    <col min="3593" max="3593" width="4" style="275" customWidth="1"/>
    <col min="3594" max="3596" width="11.42578125" style="275"/>
    <col min="3597" max="3597" width="0" style="275" hidden="1" customWidth="1"/>
    <col min="3598" max="3840" width="11.42578125" style="275"/>
    <col min="3841" max="3841" width="4.42578125" style="275" customWidth="1"/>
    <col min="3842" max="3842" width="11.85546875" style="275" customWidth="1"/>
    <col min="3843" max="3843" width="11.28515625" style="275" customWidth="1"/>
    <col min="3844" max="3846" width="15.28515625" style="275" customWidth="1"/>
    <col min="3847" max="3847" width="12.42578125" style="275" customWidth="1"/>
    <col min="3848" max="3848" width="4.7109375" style="275" customWidth="1"/>
    <col min="3849" max="3849" width="4" style="275" customWidth="1"/>
    <col min="3850" max="3852" width="11.42578125" style="275"/>
    <col min="3853" max="3853" width="0" style="275" hidden="1" customWidth="1"/>
    <col min="3854" max="4096" width="11.42578125" style="275"/>
    <col min="4097" max="4097" width="4.42578125" style="275" customWidth="1"/>
    <col min="4098" max="4098" width="11.85546875" style="275" customWidth="1"/>
    <col min="4099" max="4099" width="11.28515625" style="275" customWidth="1"/>
    <col min="4100" max="4102" width="15.28515625" style="275" customWidth="1"/>
    <col min="4103" max="4103" width="12.42578125" style="275" customWidth="1"/>
    <col min="4104" max="4104" width="4.7109375" style="275" customWidth="1"/>
    <col min="4105" max="4105" width="4" style="275" customWidth="1"/>
    <col min="4106" max="4108" width="11.42578125" style="275"/>
    <col min="4109" max="4109" width="0" style="275" hidden="1" customWidth="1"/>
    <col min="4110" max="4352" width="11.42578125" style="275"/>
    <col min="4353" max="4353" width="4.42578125" style="275" customWidth="1"/>
    <col min="4354" max="4354" width="11.85546875" style="275" customWidth="1"/>
    <col min="4355" max="4355" width="11.28515625" style="275" customWidth="1"/>
    <col min="4356" max="4358" width="15.28515625" style="275" customWidth="1"/>
    <col min="4359" max="4359" width="12.42578125" style="275" customWidth="1"/>
    <col min="4360" max="4360" width="4.7109375" style="275" customWidth="1"/>
    <col min="4361" max="4361" width="4" style="275" customWidth="1"/>
    <col min="4362" max="4364" width="11.42578125" style="275"/>
    <col min="4365" max="4365" width="0" style="275" hidden="1" customWidth="1"/>
    <col min="4366" max="4608" width="11.42578125" style="275"/>
    <col min="4609" max="4609" width="4.42578125" style="275" customWidth="1"/>
    <col min="4610" max="4610" width="11.85546875" style="275" customWidth="1"/>
    <col min="4611" max="4611" width="11.28515625" style="275" customWidth="1"/>
    <col min="4612" max="4614" width="15.28515625" style="275" customWidth="1"/>
    <col min="4615" max="4615" width="12.42578125" style="275" customWidth="1"/>
    <col min="4616" max="4616" width="4.7109375" style="275" customWidth="1"/>
    <col min="4617" max="4617" width="4" style="275" customWidth="1"/>
    <col min="4618" max="4620" width="11.42578125" style="275"/>
    <col min="4621" max="4621" width="0" style="275" hidden="1" customWidth="1"/>
    <col min="4622" max="4864" width="11.42578125" style="275"/>
    <col min="4865" max="4865" width="4.42578125" style="275" customWidth="1"/>
    <col min="4866" max="4866" width="11.85546875" style="275" customWidth="1"/>
    <col min="4867" max="4867" width="11.28515625" style="275" customWidth="1"/>
    <col min="4868" max="4870" width="15.28515625" style="275" customWidth="1"/>
    <col min="4871" max="4871" width="12.42578125" style="275" customWidth="1"/>
    <col min="4872" max="4872" width="4.7109375" style="275" customWidth="1"/>
    <col min="4873" max="4873" width="4" style="275" customWidth="1"/>
    <col min="4874" max="4876" width="11.42578125" style="275"/>
    <col min="4877" max="4877" width="0" style="275" hidden="1" customWidth="1"/>
    <col min="4878" max="5120" width="11.42578125" style="275"/>
    <col min="5121" max="5121" width="4.42578125" style="275" customWidth="1"/>
    <col min="5122" max="5122" width="11.85546875" style="275" customWidth="1"/>
    <col min="5123" max="5123" width="11.28515625" style="275" customWidth="1"/>
    <col min="5124" max="5126" width="15.28515625" style="275" customWidth="1"/>
    <col min="5127" max="5127" width="12.42578125" style="275" customWidth="1"/>
    <col min="5128" max="5128" width="4.7109375" style="275" customWidth="1"/>
    <col min="5129" max="5129" width="4" style="275" customWidth="1"/>
    <col min="5130" max="5132" width="11.42578125" style="275"/>
    <col min="5133" max="5133" width="0" style="275" hidden="1" customWidth="1"/>
    <col min="5134" max="5376" width="11.42578125" style="275"/>
    <col min="5377" max="5377" width="4.42578125" style="275" customWidth="1"/>
    <col min="5378" max="5378" width="11.85546875" style="275" customWidth="1"/>
    <col min="5379" max="5379" width="11.28515625" style="275" customWidth="1"/>
    <col min="5380" max="5382" width="15.28515625" style="275" customWidth="1"/>
    <col min="5383" max="5383" width="12.42578125" style="275" customWidth="1"/>
    <col min="5384" max="5384" width="4.7109375" style="275" customWidth="1"/>
    <col min="5385" max="5385" width="4" style="275" customWidth="1"/>
    <col min="5386" max="5388" width="11.42578125" style="275"/>
    <col min="5389" max="5389" width="0" style="275" hidden="1" customWidth="1"/>
    <col min="5390" max="5632" width="11.42578125" style="275"/>
    <col min="5633" max="5633" width="4.42578125" style="275" customWidth="1"/>
    <col min="5634" max="5634" width="11.85546875" style="275" customWidth="1"/>
    <col min="5635" max="5635" width="11.28515625" style="275" customWidth="1"/>
    <col min="5636" max="5638" width="15.28515625" style="275" customWidth="1"/>
    <col min="5639" max="5639" width="12.42578125" style="275" customWidth="1"/>
    <col min="5640" max="5640" width="4.7109375" style="275" customWidth="1"/>
    <col min="5641" max="5641" width="4" style="275" customWidth="1"/>
    <col min="5642" max="5644" width="11.42578125" style="275"/>
    <col min="5645" max="5645" width="0" style="275" hidden="1" customWidth="1"/>
    <col min="5646" max="5888" width="11.42578125" style="275"/>
    <col min="5889" max="5889" width="4.42578125" style="275" customWidth="1"/>
    <col min="5890" max="5890" width="11.85546875" style="275" customWidth="1"/>
    <col min="5891" max="5891" width="11.28515625" style="275" customWidth="1"/>
    <col min="5892" max="5894" width="15.28515625" style="275" customWidth="1"/>
    <col min="5895" max="5895" width="12.42578125" style="275" customWidth="1"/>
    <col min="5896" max="5896" width="4.7109375" style="275" customWidth="1"/>
    <col min="5897" max="5897" width="4" style="275" customWidth="1"/>
    <col min="5898" max="5900" width="11.42578125" style="275"/>
    <col min="5901" max="5901" width="0" style="275" hidden="1" customWidth="1"/>
    <col min="5902" max="6144" width="11.42578125" style="275"/>
    <col min="6145" max="6145" width="4.42578125" style="275" customWidth="1"/>
    <col min="6146" max="6146" width="11.85546875" style="275" customWidth="1"/>
    <col min="6147" max="6147" width="11.28515625" style="275" customWidth="1"/>
    <col min="6148" max="6150" width="15.28515625" style="275" customWidth="1"/>
    <col min="6151" max="6151" width="12.42578125" style="275" customWidth="1"/>
    <col min="6152" max="6152" width="4.7109375" style="275" customWidth="1"/>
    <col min="6153" max="6153" width="4" style="275" customWidth="1"/>
    <col min="6154" max="6156" width="11.42578125" style="275"/>
    <col min="6157" max="6157" width="0" style="275" hidden="1" customWidth="1"/>
    <col min="6158" max="6400" width="11.42578125" style="275"/>
    <col min="6401" max="6401" width="4.42578125" style="275" customWidth="1"/>
    <col min="6402" max="6402" width="11.85546875" style="275" customWidth="1"/>
    <col min="6403" max="6403" width="11.28515625" style="275" customWidth="1"/>
    <col min="6404" max="6406" width="15.28515625" style="275" customWidth="1"/>
    <col min="6407" max="6407" width="12.42578125" style="275" customWidth="1"/>
    <col min="6408" max="6408" width="4.7109375" style="275" customWidth="1"/>
    <col min="6409" max="6409" width="4" style="275" customWidth="1"/>
    <col min="6410" max="6412" width="11.42578125" style="275"/>
    <col min="6413" max="6413" width="0" style="275" hidden="1" customWidth="1"/>
    <col min="6414" max="6656" width="11.42578125" style="275"/>
    <col min="6657" max="6657" width="4.42578125" style="275" customWidth="1"/>
    <col min="6658" max="6658" width="11.85546875" style="275" customWidth="1"/>
    <col min="6659" max="6659" width="11.28515625" style="275" customWidth="1"/>
    <col min="6660" max="6662" width="15.28515625" style="275" customWidth="1"/>
    <col min="6663" max="6663" width="12.42578125" style="275" customWidth="1"/>
    <col min="6664" max="6664" width="4.7109375" style="275" customWidth="1"/>
    <col min="6665" max="6665" width="4" style="275" customWidth="1"/>
    <col min="6666" max="6668" width="11.42578125" style="275"/>
    <col min="6669" max="6669" width="0" style="275" hidden="1" customWidth="1"/>
    <col min="6670" max="6912" width="11.42578125" style="275"/>
    <col min="6913" max="6913" width="4.42578125" style="275" customWidth="1"/>
    <col min="6914" max="6914" width="11.85546875" style="275" customWidth="1"/>
    <col min="6915" max="6915" width="11.28515625" style="275" customWidth="1"/>
    <col min="6916" max="6918" width="15.28515625" style="275" customWidth="1"/>
    <col min="6919" max="6919" width="12.42578125" style="275" customWidth="1"/>
    <col min="6920" max="6920" width="4.7109375" style="275" customWidth="1"/>
    <col min="6921" max="6921" width="4" style="275" customWidth="1"/>
    <col min="6922" max="6924" width="11.42578125" style="275"/>
    <col min="6925" max="6925" width="0" style="275" hidden="1" customWidth="1"/>
    <col min="6926" max="7168" width="11.42578125" style="275"/>
    <col min="7169" max="7169" width="4.42578125" style="275" customWidth="1"/>
    <col min="7170" max="7170" width="11.85546875" style="275" customWidth="1"/>
    <col min="7171" max="7171" width="11.28515625" style="275" customWidth="1"/>
    <col min="7172" max="7174" width="15.28515625" style="275" customWidth="1"/>
    <col min="7175" max="7175" width="12.42578125" style="275" customWidth="1"/>
    <col min="7176" max="7176" width="4.7109375" style="275" customWidth="1"/>
    <col min="7177" max="7177" width="4" style="275" customWidth="1"/>
    <col min="7178" max="7180" width="11.42578125" style="275"/>
    <col min="7181" max="7181" width="0" style="275" hidden="1" customWidth="1"/>
    <col min="7182" max="7424" width="11.42578125" style="275"/>
    <col min="7425" max="7425" width="4.42578125" style="275" customWidth="1"/>
    <col min="7426" max="7426" width="11.85546875" style="275" customWidth="1"/>
    <col min="7427" max="7427" width="11.28515625" style="275" customWidth="1"/>
    <col min="7428" max="7430" width="15.28515625" style="275" customWidth="1"/>
    <col min="7431" max="7431" width="12.42578125" style="275" customWidth="1"/>
    <col min="7432" max="7432" width="4.7109375" style="275" customWidth="1"/>
    <col min="7433" max="7433" width="4" style="275" customWidth="1"/>
    <col min="7434" max="7436" width="11.42578125" style="275"/>
    <col min="7437" max="7437" width="0" style="275" hidden="1" customWidth="1"/>
    <col min="7438" max="7680" width="11.42578125" style="275"/>
    <col min="7681" max="7681" width="4.42578125" style="275" customWidth="1"/>
    <col min="7682" max="7682" width="11.85546875" style="275" customWidth="1"/>
    <col min="7683" max="7683" width="11.28515625" style="275" customWidth="1"/>
    <col min="7684" max="7686" width="15.28515625" style="275" customWidth="1"/>
    <col min="7687" max="7687" width="12.42578125" style="275" customWidth="1"/>
    <col min="7688" max="7688" width="4.7109375" style="275" customWidth="1"/>
    <col min="7689" max="7689" width="4" style="275" customWidth="1"/>
    <col min="7690" max="7692" width="11.42578125" style="275"/>
    <col min="7693" max="7693" width="0" style="275" hidden="1" customWidth="1"/>
    <col min="7694" max="7936" width="11.42578125" style="275"/>
    <col min="7937" max="7937" width="4.42578125" style="275" customWidth="1"/>
    <col min="7938" max="7938" width="11.85546875" style="275" customWidth="1"/>
    <col min="7939" max="7939" width="11.28515625" style="275" customWidth="1"/>
    <col min="7940" max="7942" width="15.28515625" style="275" customWidth="1"/>
    <col min="7943" max="7943" width="12.42578125" style="275" customWidth="1"/>
    <col min="7944" max="7944" width="4.7109375" style="275" customWidth="1"/>
    <col min="7945" max="7945" width="4" style="275" customWidth="1"/>
    <col min="7946" max="7948" width="11.42578125" style="275"/>
    <col min="7949" max="7949" width="0" style="275" hidden="1" customWidth="1"/>
    <col min="7950" max="8192" width="11.42578125" style="275"/>
    <col min="8193" max="8193" width="4.42578125" style="275" customWidth="1"/>
    <col min="8194" max="8194" width="11.85546875" style="275" customWidth="1"/>
    <col min="8195" max="8195" width="11.28515625" style="275" customWidth="1"/>
    <col min="8196" max="8198" width="15.28515625" style="275" customWidth="1"/>
    <col min="8199" max="8199" width="12.42578125" style="275" customWidth="1"/>
    <col min="8200" max="8200" width="4.7109375" style="275" customWidth="1"/>
    <col min="8201" max="8201" width="4" style="275" customWidth="1"/>
    <col min="8202" max="8204" width="11.42578125" style="275"/>
    <col min="8205" max="8205" width="0" style="275" hidden="1" customWidth="1"/>
    <col min="8206" max="8448" width="11.42578125" style="275"/>
    <col min="8449" max="8449" width="4.42578125" style="275" customWidth="1"/>
    <col min="8450" max="8450" width="11.85546875" style="275" customWidth="1"/>
    <col min="8451" max="8451" width="11.28515625" style="275" customWidth="1"/>
    <col min="8452" max="8454" width="15.28515625" style="275" customWidth="1"/>
    <col min="8455" max="8455" width="12.42578125" style="275" customWidth="1"/>
    <col min="8456" max="8456" width="4.7109375" style="275" customWidth="1"/>
    <col min="8457" max="8457" width="4" style="275" customWidth="1"/>
    <col min="8458" max="8460" width="11.42578125" style="275"/>
    <col min="8461" max="8461" width="0" style="275" hidden="1" customWidth="1"/>
    <col min="8462" max="8704" width="11.42578125" style="275"/>
    <col min="8705" max="8705" width="4.42578125" style="275" customWidth="1"/>
    <col min="8706" max="8706" width="11.85546875" style="275" customWidth="1"/>
    <col min="8707" max="8707" width="11.28515625" style="275" customWidth="1"/>
    <col min="8708" max="8710" width="15.28515625" style="275" customWidth="1"/>
    <col min="8711" max="8711" width="12.42578125" style="275" customWidth="1"/>
    <col min="8712" max="8712" width="4.7109375" style="275" customWidth="1"/>
    <col min="8713" max="8713" width="4" style="275" customWidth="1"/>
    <col min="8714" max="8716" width="11.42578125" style="275"/>
    <col min="8717" max="8717" width="0" style="275" hidden="1" customWidth="1"/>
    <col min="8718" max="8960" width="11.42578125" style="275"/>
    <col min="8961" max="8961" width="4.42578125" style="275" customWidth="1"/>
    <col min="8962" max="8962" width="11.85546875" style="275" customWidth="1"/>
    <col min="8963" max="8963" width="11.28515625" style="275" customWidth="1"/>
    <col min="8964" max="8966" width="15.28515625" style="275" customWidth="1"/>
    <col min="8967" max="8967" width="12.42578125" style="275" customWidth="1"/>
    <col min="8968" max="8968" width="4.7109375" style="275" customWidth="1"/>
    <col min="8969" max="8969" width="4" style="275" customWidth="1"/>
    <col min="8970" max="8972" width="11.42578125" style="275"/>
    <col min="8973" max="8973" width="0" style="275" hidden="1" customWidth="1"/>
    <col min="8974" max="9216" width="11.42578125" style="275"/>
    <col min="9217" max="9217" width="4.42578125" style="275" customWidth="1"/>
    <col min="9218" max="9218" width="11.85546875" style="275" customWidth="1"/>
    <col min="9219" max="9219" width="11.28515625" style="275" customWidth="1"/>
    <col min="9220" max="9222" width="15.28515625" style="275" customWidth="1"/>
    <col min="9223" max="9223" width="12.42578125" style="275" customWidth="1"/>
    <col min="9224" max="9224" width="4.7109375" style="275" customWidth="1"/>
    <col min="9225" max="9225" width="4" style="275" customWidth="1"/>
    <col min="9226" max="9228" width="11.42578125" style="275"/>
    <col min="9229" max="9229" width="0" style="275" hidden="1" customWidth="1"/>
    <col min="9230" max="9472" width="11.42578125" style="275"/>
    <col min="9473" max="9473" width="4.42578125" style="275" customWidth="1"/>
    <col min="9474" max="9474" width="11.85546875" style="275" customWidth="1"/>
    <col min="9475" max="9475" width="11.28515625" style="275" customWidth="1"/>
    <col min="9476" max="9478" width="15.28515625" style="275" customWidth="1"/>
    <col min="9479" max="9479" width="12.42578125" style="275" customWidth="1"/>
    <col min="9480" max="9480" width="4.7109375" style="275" customWidth="1"/>
    <col min="9481" max="9481" width="4" style="275" customWidth="1"/>
    <col min="9482" max="9484" width="11.42578125" style="275"/>
    <col min="9485" max="9485" width="0" style="275" hidden="1" customWidth="1"/>
    <col min="9486" max="9728" width="11.42578125" style="275"/>
    <col min="9729" max="9729" width="4.42578125" style="275" customWidth="1"/>
    <col min="9730" max="9730" width="11.85546875" style="275" customWidth="1"/>
    <col min="9731" max="9731" width="11.28515625" style="275" customWidth="1"/>
    <col min="9732" max="9734" width="15.28515625" style="275" customWidth="1"/>
    <col min="9735" max="9735" width="12.42578125" style="275" customWidth="1"/>
    <col min="9736" max="9736" width="4.7109375" style="275" customWidth="1"/>
    <col min="9737" max="9737" width="4" style="275" customWidth="1"/>
    <col min="9738" max="9740" width="11.42578125" style="275"/>
    <col min="9741" max="9741" width="0" style="275" hidden="1" customWidth="1"/>
    <col min="9742" max="9984" width="11.42578125" style="275"/>
    <col min="9985" max="9985" width="4.42578125" style="275" customWidth="1"/>
    <col min="9986" max="9986" width="11.85546875" style="275" customWidth="1"/>
    <col min="9987" max="9987" width="11.28515625" style="275" customWidth="1"/>
    <col min="9988" max="9990" width="15.28515625" style="275" customWidth="1"/>
    <col min="9991" max="9991" width="12.42578125" style="275" customWidth="1"/>
    <col min="9992" max="9992" width="4.7109375" style="275" customWidth="1"/>
    <col min="9993" max="9993" width="4" style="275" customWidth="1"/>
    <col min="9994" max="9996" width="11.42578125" style="275"/>
    <col min="9997" max="9997" width="0" style="275" hidden="1" customWidth="1"/>
    <col min="9998" max="10240" width="11.42578125" style="275"/>
    <col min="10241" max="10241" width="4.42578125" style="275" customWidth="1"/>
    <col min="10242" max="10242" width="11.85546875" style="275" customWidth="1"/>
    <col min="10243" max="10243" width="11.28515625" style="275" customWidth="1"/>
    <col min="10244" max="10246" width="15.28515625" style="275" customWidth="1"/>
    <col min="10247" max="10247" width="12.42578125" style="275" customWidth="1"/>
    <col min="10248" max="10248" width="4.7109375" style="275" customWidth="1"/>
    <col min="10249" max="10249" width="4" style="275" customWidth="1"/>
    <col min="10250" max="10252" width="11.42578125" style="275"/>
    <col min="10253" max="10253" width="0" style="275" hidden="1" customWidth="1"/>
    <col min="10254" max="10496" width="11.42578125" style="275"/>
    <col min="10497" max="10497" width="4.42578125" style="275" customWidth="1"/>
    <col min="10498" max="10498" width="11.85546875" style="275" customWidth="1"/>
    <col min="10499" max="10499" width="11.28515625" style="275" customWidth="1"/>
    <col min="10500" max="10502" width="15.28515625" style="275" customWidth="1"/>
    <col min="10503" max="10503" width="12.42578125" style="275" customWidth="1"/>
    <col min="10504" max="10504" width="4.7109375" style="275" customWidth="1"/>
    <col min="10505" max="10505" width="4" style="275" customWidth="1"/>
    <col min="10506" max="10508" width="11.42578125" style="275"/>
    <col min="10509" max="10509" width="0" style="275" hidden="1" customWidth="1"/>
    <col min="10510" max="10752" width="11.42578125" style="275"/>
    <col min="10753" max="10753" width="4.42578125" style="275" customWidth="1"/>
    <col min="10754" max="10754" width="11.85546875" style="275" customWidth="1"/>
    <col min="10755" max="10755" width="11.28515625" style="275" customWidth="1"/>
    <col min="10756" max="10758" width="15.28515625" style="275" customWidth="1"/>
    <col min="10759" max="10759" width="12.42578125" style="275" customWidth="1"/>
    <col min="10760" max="10760" width="4.7109375" style="275" customWidth="1"/>
    <col min="10761" max="10761" width="4" style="275" customWidth="1"/>
    <col min="10762" max="10764" width="11.42578125" style="275"/>
    <col min="10765" max="10765" width="0" style="275" hidden="1" customWidth="1"/>
    <col min="10766" max="11008" width="11.42578125" style="275"/>
    <col min="11009" max="11009" width="4.42578125" style="275" customWidth="1"/>
    <col min="11010" max="11010" width="11.85546875" style="275" customWidth="1"/>
    <col min="11011" max="11011" width="11.28515625" style="275" customWidth="1"/>
    <col min="11012" max="11014" width="15.28515625" style="275" customWidth="1"/>
    <col min="11015" max="11015" width="12.42578125" style="275" customWidth="1"/>
    <col min="11016" max="11016" width="4.7109375" style="275" customWidth="1"/>
    <col min="11017" max="11017" width="4" style="275" customWidth="1"/>
    <col min="11018" max="11020" width="11.42578125" style="275"/>
    <col min="11021" max="11021" width="0" style="275" hidden="1" customWidth="1"/>
    <col min="11022" max="11264" width="11.42578125" style="275"/>
    <col min="11265" max="11265" width="4.42578125" style="275" customWidth="1"/>
    <col min="11266" max="11266" width="11.85546875" style="275" customWidth="1"/>
    <col min="11267" max="11267" width="11.28515625" style="275" customWidth="1"/>
    <col min="11268" max="11270" width="15.28515625" style="275" customWidth="1"/>
    <col min="11271" max="11271" width="12.42578125" style="275" customWidth="1"/>
    <col min="11272" max="11272" width="4.7109375" style="275" customWidth="1"/>
    <col min="11273" max="11273" width="4" style="275" customWidth="1"/>
    <col min="11274" max="11276" width="11.42578125" style="275"/>
    <col min="11277" max="11277" width="0" style="275" hidden="1" customWidth="1"/>
    <col min="11278" max="11520" width="11.42578125" style="275"/>
    <col min="11521" max="11521" width="4.42578125" style="275" customWidth="1"/>
    <col min="11522" max="11522" width="11.85546875" style="275" customWidth="1"/>
    <col min="11523" max="11523" width="11.28515625" style="275" customWidth="1"/>
    <col min="11524" max="11526" width="15.28515625" style="275" customWidth="1"/>
    <col min="11527" max="11527" width="12.42578125" style="275" customWidth="1"/>
    <col min="11528" max="11528" width="4.7109375" style="275" customWidth="1"/>
    <col min="11529" max="11529" width="4" style="275" customWidth="1"/>
    <col min="11530" max="11532" width="11.42578125" style="275"/>
    <col min="11533" max="11533" width="0" style="275" hidden="1" customWidth="1"/>
    <col min="11534" max="11776" width="11.42578125" style="275"/>
    <col min="11777" max="11777" width="4.42578125" style="275" customWidth="1"/>
    <col min="11778" max="11778" width="11.85546875" style="275" customWidth="1"/>
    <col min="11779" max="11779" width="11.28515625" style="275" customWidth="1"/>
    <col min="11780" max="11782" width="15.28515625" style="275" customWidth="1"/>
    <col min="11783" max="11783" width="12.42578125" style="275" customWidth="1"/>
    <col min="11784" max="11784" width="4.7109375" style="275" customWidth="1"/>
    <col min="11785" max="11785" width="4" style="275" customWidth="1"/>
    <col min="11786" max="11788" width="11.42578125" style="275"/>
    <col min="11789" max="11789" width="0" style="275" hidden="1" customWidth="1"/>
    <col min="11790" max="12032" width="11.42578125" style="275"/>
    <col min="12033" max="12033" width="4.42578125" style="275" customWidth="1"/>
    <col min="12034" max="12034" width="11.85546875" style="275" customWidth="1"/>
    <col min="12035" max="12035" width="11.28515625" style="275" customWidth="1"/>
    <col min="12036" max="12038" width="15.28515625" style="275" customWidth="1"/>
    <col min="12039" max="12039" width="12.42578125" style="275" customWidth="1"/>
    <col min="12040" max="12040" width="4.7109375" style="275" customWidth="1"/>
    <col min="12041" max="12041" width="4" style="275" customWidth="1"/>
    <col min="12042" max="12044" width="11.42578125" style="275"/>
    <col min="12045" max="12045" width="0" style="275" hidden="1" customWidth="1"/>
    <col min="12046" max="12288" width="11.42578125" style="275"/>
    <col min="12289" max="12289" width="4.42578125" style="275" customWidth="1"/>
    <col min="12290" max="12290" width="11.85546875" style="275" customWidth="1"/>
    <col min="12291" max="12291" width="11.28515625" style="275" customWidth="1"/>
    <col min="12292" max="12294" width="15.28515625" style="275" customWidth="1"/>
    <col min="12295" max="12295" width="12.42578125" style="275" customWidth="1"/>
    <col min="12296" max="12296" width="4.7109375" style="275" customWidth="1"/>
    <col min="12297" max="12297" width="4" style="275" customWidth="1"/>
    <col min="12298" max="12300" width="11.42578125" style="275"/>
    <col min="12301" max="12301" width="0" style="275" hidden="1" customWidth="1"/>
    <col min="12302" max="12544" width="11.42578125" style="275"/>
    <col min="12545" max="12545" width="4.42578125" style="275" customWidth="1"/>
    <col min="12546" max="12546" width="11.85546875" style="275" customWidth="1"/>
    <col min="12547" max="12547" width="11.28515625" style="275" customWidth="1"/>
    <col min="12548" max="12550" width="15.28515625" style="275" customWidth="1"/>
    <col min="12551" max="12551" width="12.42578125" style="275" customWidth="1"/>
    <col min="12552" max="12552" width="4.7109375" style="275" customWidth="1"/>
    <col min="12553" max="12553" width="4" style="275" customWidth="1"/>
    <col min="12554" max="12556" width="11.42578125" style="275"/>
    <col min="12557" max="12557" width="0" style="275" hidden="1" customWidth="1"/>
    <col min="12558" max="12800" width="11.42578125" style="275"/>
    <col min="12801" max="12801" width="4.42578125" style="275" customWidth="1"/>
    <col min="12802" max="12802" width="11.85546875" style="275" customWidth="1"/>
    <col min="12803" max="12803" width="11.28515625" style="275" customWidth="1"/>
    <col min="12804" max="12806" width="15.28515625" style="275" customWidth="1"/>
    <col min="12807" max="12807" width="12.42578125" style="275" customWidth="1"/>
    <col min="12808" max="12808" width="4.7109375" style="275" customWidth="1"/>
    <col min="12809" max="12809" width="4" style="275" customWidth="1"/>
    <col min="12810" max="12812" width="11.42578125" style="275"/>
    <col min="12813" max="12813" width="0" style="275" hidden="1" customWidth="1"/>
    <col min="12814" max="13056" width="11.42578125" style="275"/>
    <col min="13057" max="13057" width="4.42578125" style="275" customWidth="1"/>
    <col min="13058" max="13058" width="11.85546875" style="275" customWidth="1"/>
    <col min="13059" max="13059" width="11.28515625" style="275" customWidth="1"/>
    <col min="13060" max="13062" width="15.28515625" style="275" customWidth="1"/>
    <col min="13063" max="13063" width="12.42578125" style="275" customWidth="1"/>
    <col min="13064" max="13064" width="4.7109375" style="275" customWidth="1"/>
    <col min="13065" max="13065" width="4" style="275" customWidth="1"/>
    <col min="13066" max="13068" width="11.42578125" style="275"/>
    <col min="13069" max="13069" width="0" style="275" hidden="1" customWidth="1"/>
    <col min="13070" max="13312" width="11.42578125" style="275"/>
    <col min="13313" max="13313" width="4.42578125" style="275" customWidth="1"/>
    <col min="13314" max="13314" width="11.85546875" style="275" customWidth="1"/>
    <col min="13315" max="13315" width="11.28515625" style="275" customWidth="1"/>
    <col min="13316" max="13318" width="15.28515625" style="275" customWidth="1"/>
    <col min="13319" max="13319" width="12.42578125" style="275" customWidth="1"/>
    <col min="13320" max="13320" width="4.7109375" style="275" customWidth="1"/>
    <col min="13321" max="13321" width="4" style="275" customWidth="1"/>
    <col min="13322" max="13324" width="11.42578125" style="275"/>
    <col min="13325" max="13325" width="0" style="275" hidden="1" customWidth="1"/>
    <col min="13326" max="13568" width="11.42578125" style="275"/>
    <col min="13569" max="13569" width="4.42578125" style="275" customWidth="1"/>
    <col min="13570" max="13570" width="11.85546875" style="275" customWidth="1"/>
    <col min="13571" max="13571" width="11.28515625" style="275" customWidth="1"/>
    <col min="13572" max="13574" width="15.28515625" style="275" customWidth="1"/>
    <col min="13575" max="13575" width="12.42578125" style="275" customWidth="1"/>
    <col min="13576" max="13576" width="4.7109375" style="275" customWidth="1"/>
    <col min="13577" max="13577" width="4" style="275" customWidth="1"/>
    <col min="13578" max="13580" width="11.42578125" style="275"/>
    <col min="13581" max="13581" width="0" style="275" hidden="1" customWidth="1"/>
    <col min="13582" max="13824" width="11.42578125" style="275"/>
    <col min="13825" max="13825" width="4.42578125" style="275" customWidth="1"/>
    <col min="13826" max="13826" width="11.85546875" style="275" customWidth="1"/>
    <col min="13827" max="13827" width="11.28515625" style="275" customWidth="1"/>
    <col min="13828" max="13830" width="15.28515625" style="275" customWidth="1"/>
    <col min="13831" max="13831" width="12.42578125" style="275" customWidth="1"/>
    <col min="13832" max="13832" width="4.7109375" style="275" customWidth="1"/>
    <col min="13833" max="13833" width="4" style="275" customWidth="1"/>
    <col min="13834" max="13836" width="11.42578125" style="275"/>
    <col min="13837" max="13837" width="0" style="275" hidden="1" customWidth="1"/>
    <col min="13838" max="14080" width="11.42578125" style="275"/>
    <col min="14081" max="14081" width="4.42578125" style="275" customWidth="1"/>
    <col min="14082" max="14082" width="11.85546875" style="275" customWidth="1"/>
    <col min="14083" max="14083" width="11.28515625" style="275" customWidth="1"/>
    <col min="14084" max="14086" width="15.28515625" style="275" customWidth="1"/>
    <col min="14087" max="14087" width="12.42578125" style="275" customWidth="1"/>
    <col min="14088" max="14088" width="4.7109375" style="275" customWidth="1"/>
    <col min="14089" max="14089" width="4" style="275" customWidth="1"/>
    <col min="14090" max="14092" width="11.42578125" style="275"/>
    <col min="14093" max="14093" width="0" style="275" hidden="1" customWidth="1"/>
    <col min="14094" max="14336" width="11.42578125" style="275"/>
    <col min="14337" max="14337" width="4.42578125" style="275" customWidth="1"/>
    <col min="14338" max="14338" width="11.85546875" style="275" customWidth="1"/>
    <col min="14339" max="14339" width="11.28515625" style="275" customWidth="1"/>
    <col min="14340" max="14342" width="15.28515625" style="275" customWidth="1"/>
    <col min="14343" max="14343" width="12.42578125" style="275" customWidth="1"/>
    <col min="14344" max="14344" width="4.7109375" style="275" customWidth="1"/>
    <col min="14345" max="14345" width="4" style="275" customWidth="1"/>
    <col min="14346" max="14348" width="11.42578125" style="275"/>
    <col min="14349" max="14349" width="0" style="275" hidden="1" customWidth="1"/>
    <col min="14350" max="14592" width="11.42578125" style="275"/>
    <col min="14593" max="14593" width="4.42578125" style="275" customWidth="1"/>
    <col min="14594" max="14594" width="11.85546875" style="275" customWidth="1"/>
    <col min="14595" max="14595" width="11.28515625" style="275" customWidth="1"/>
    <col min="14596" max="14598" width="15.28515625" style="275" customWidth="1"/>
    <col min="14599" max="14599" width="12.42578125" style="275" customWidth="1"/>
    <col min="14600" max="14600" width="4.7109375" style="275" customWidth="1"/>
    <col min="14601" max="14601" width="4" style="275" customWidth="1"/>
    <col min="14602" max="14604" width="11.42578125" style="275"/>
    <col min="14605" max="14605" width="0" style="275" hidden="1" customWidth="1"/>
    <col min="14606" max="14848" width="11.42578125" style="275"/>
    <col min="14849" max="14849" width="4.42578125" style="275" customWidth="1"/>
    <col min="14850" max="14850" width="11.85546875" style="275" customWidth="1"/>
    <col min="14851" max="14851" width="11.28515625" style="275" customWidth="1"/>
    <col min="14852" max="14854" width="15.28515625" style="275" customWidth="1"/>
    <col min="14855" max="14855" width="12.42578125" style="275" customWidth="1"/>
    <col min="14856" max="14856" width="4.7109375" style="275" customWidth="1"/>
    <col min="14857" max="14857" width="4" style="275" customWidth="1"/>
    <col min="14858" max="14860" width="11.42578125" style="275"/>
    <col min="14861" max="14861" width="0" style="275" hidden="1" customWidth="1"/>
    <col min="14862" max="15104" width="11.42578125" style="275"/>
    <col min="15105" max="15105" width="4.42578125" style="275" customWidth="1"/>
    <col min="15106" max="15106" width="11.85546875" style="275" customWidth="1"/>
    <col min="15107" max="15107" width="11.28515625" style="275" customWidth="1"/>
    <col min="15108" max="15110" width="15.28515625" style="275" customWidth="1"/>
    <col min="15111" max="15111" width="12.42578125" style="275" customWidth="1"/>
    <col min="15112" max="15112" width="4.7109375" style="275" customWidth="1"/>
    <col min="15113" max="15113" width="4" style="275" customWidth="1"/>
    <col min="15114" max="15116" width="11.42578125" style="275"/>
    <col min="15117" max="15117" width="0" style="275" hidden="1" customWidth="1"/>
    <col min="15118" max="15360" width="11.42578125" style="275"/>
    <col min="15361" max="15361" width="4.42578125" style="275" customWidth="1"/>
    <col min="15362" max="15362" width="11.85546875" style="275" customWidth="1"/>
    <col min="15363" max="15363" width="11.28515625" style="275" customWidth="1"/>
    <col min="15364" max="15366" width="15.28515625" style="275" customWidth="1"/>
    <col min="15367" max="15367" width="12.42578125" style="275" customWidth="1"/>
    <col min="15368" max="15368" width="4.7109375" style="275" customWidth="1"/>
    <col min="15369" max="15369" width="4" style="275" customWidth="1"/>
    <col min="15370" max="15372" width="11.42578125" style="275"/>
    <col min="15373" max="15373" width="0" style="275" hidden="1" customWidth="1"/>
    <col min="15374" max="15616" width="11.42578125" style="275"/>
    <col min="15617" max="15617" width="4.42578125" style="275" customWidth="1"/>
    <col min="15618" max="15618" width="11.85546875" style="275" customWidth="1"/>
    <col min="15619" max="15619" width="11.28515625" style="275" customWidth="1"/>
    <col min="15620" max="15622" width="15.28515625" style="275" customWidth="1"/>
    <col min="15623" max="15623" width="12.42578125" style="275" customWidth="1"/>
    <col min="15624" max="15624" width="4.7109375" style="275" customWidth="1"/>
    <col min="15625" max="15625" width="4" style="275" customWidth="1"/>
    <col min="15626" max="15628" width="11.42578125" style="275"/>
    <col min="15629" max="15629" width="0" style="275" hidden="1" customWidth="1"/>
    <col min="15630" max="15872" width="11.42578125" style="275"/>
    <col min="15873" max="15873" width="4.42578125" style="275" customWidth="1"/>
    <col min="15874" max="15874" width="11.85546875" style="275" customWidth="1"/>
    <col min="15875" max="15875" width="11.28515625" style="275" customWidth="1"/>
    <col min="15876" max="15878" width="15.28515625" style="275" customWidth="1"/>
    <col min="15879" max="15879" width="12.42578125" style="275" customWidth="1"/>
    <col min="15880" max="15880" width="4.7109375" style="275" customWidth="1"/>
    <col min="15881" max="15881" width="4" style="275" customWidth="1"/>
    <col min="15882" max="15884" width="11.42578125" style="275"/>
    <col min="15885" max="15885" width="0" style="275" hidden="1" customWidth="1"/>
    <col min="15886" max="16128" width="11.42578125" style="275"/>
    <col min="16129" max="16129" width="4.42578125" style="275" customWidth="1"/>
    <col min="16130" max="16130" width="11.85546875" style="275" customWidth="1"/>
    <col min="16131" max="16131" width="11.28515625" style="275" customWidth="1"/>
    <col min="16132" max="16134" width="15.28515625" style="275" customWidth="1"/>
    <col min="16135" max="16135" width="12.42578125" style="275" customWidth="1"/>
    <col min="16136" max="16136" width="4.7109375" style="275" customWidth="1"/>
    <col min="16137" max="16137" width="4" style="275" customWidth="1"/>
    <col min="16138" max="16140" width="11.42578125" style="275"/>
    <col min="16141" max="16141" width="0" style="275" hidden="1" customWidth="1"/>
    <col min="16142" max="16384" width="11.42578125" style="275"/>
  </cols>
  <sheetData>
    <row r="6" spans="1:15" s="264" customFormat="1">
      <c r="A6" s="263" t="s">
        <v>401</v>
      </c>
      <c r="E6" s="265"/>
      <c r="J6" s="263" t="s">
        <v>401</v>
      </c>
      <c r="M6" s="265"/>
    </row>
    <row r="7" spans="1:15" s="264" customFormat="1">
      <c r="A7" s="263" t="s">
        <v>402</v>
      </c>
      <c r="E7" s="266" t="s">
        <v>403</v>
      </c>
      <c r="F7" s="267"/>
      <c r="G7" s="267"/>
      <c r="H7" s="267"/>
      <c r="I7" s="268"/>
      <c r="J7" s="263" t="s">
        <v>402</v>
      </c>
      <c r="M7" s="266" t="s">
        <v>403</v>
      </c>
      <c r="N7" s="267"/>
      <c r="O7" s="267"/>
    </row>
    <row r="8" spans="1:15" s="264" customFormat="1">
      <c r="A8" s="263" t="s">
        <v>404</v>
      </c>
      <c r="E8" s="266" t="s">
        <v>405</v>
      </c>
      <c r="F8" s="269"/>
      <c r="J8" s="263" t="s">
        <v>404</v>
      </c>
      <c r="M8" s="266" t="s">
        <v>405</v>
      </c>
      <c r="N8" s="269"/>
    </row>
    <row r="9" spans="1:15" s="264" customFormat="1">
      <c r="A9" s="263"/>
      <c r="E9" s="266"/>
      <c r="F9" s="269"/>
      <c r="J9" s="263"/>
      <c r="M9" s="266"/>
      <c r="N9" s="269"/>
    </row>
    <row r="10" spans="1:15" s="272" customFormat="1">
      <c r="A10" s="270"/>
      <c r="B10" s="781" t="s">
        <v>406</v>
      </c>
      <c r="C10" s="781"/>
      <c r="D10" s="271"/>
      <c r="E10" s="271" t="s">
        <v>407</v>
      </c>
      <c r="F10" s="269"/>
      <c r="J10" s="270"/>
      <c r="K10" s="781" t="s">
        <v>406</v>
      </c>
      <c r="L10" s="781"/>
      <c r="M10" s="271" t="s">
        <v>407</v>
      </c>
      <c r="N10" s="269"/>
    </row>
    <row r="11" spans="1:15" s="272" customFormat="1">
      <c r="A11" s="270"/>
      <c r="B11" s="781" t="s">
        <v>408</v>
      </c>
      <c r="C11" s="781"/>
      <c r="D11" s="271"/>
      <c r="E11" s="271" t="s">
        <v>409</v>
      </c>
      <c r="F11" s="269"/>
      <c r="J11" s="270"/>
      <c r="K11" s="781" t="s">
        <v>408</v>
      </c>
      <c r="L11" s="781"/>
      <c r="M11" s="271" t="s">
        <v>409</v>
      </c>
      <c r="N11" s="269"/>
    </row>
    <row r="12" spans="1:15" s="264" customFormat="1">
      <c r="A12" s="263"/>
      <c r="B12" s="782" t="s">
        <v>410</v>
      </c>
      <c r="C12" s="782"/>
      <c r="D12" s="273"/>
      <c r="E12" s="273" t="s">
        <v>411</v>
      </c>
      <c r="F12" s="269"/>
      <c r="J12" s="263"/>
      <c r="K12" s="782" t="s">
        <v>410</v>
      </c>
      <c r="L12" s="782"/>
      <c r="M12" s="273" t="s">
        <v>411</v>
      </c>
      <c r="N12" s="269"/>
    </row>
    <row r="13" spans="1:15" s="264" customFormat="1">
      <c r="A13" s="263"/>
      <c r="E13" s="266"/>
      <c r="F13" s="269"/>
      <c r="J13" s="263"/>
      <c r="M13" s="266"/>
      <c r="N13" s="269"/>
    </row>
    <row r="14" spans="1:15" ht="15.75">
      <c r="A14" s="779" t="s">
        <v>412</v>
      </c>
      <c r="B14" s="780"/>
      <c r="C14" s="780"/>
      <c r="D14" s="780"/>
      <c r="E14" s="780"/>
      <c r="F14" s="780"/>
      <c r="G14" s="274"/>
      <c r="H14" s="274"/>
      <c r="I14" s="274"/>
    </row>
    <row r="16" spans="1:15" ht="25.5">
      <c r="B16" s="276" t="s">
        <v>413</v>
      </c>
      <c r="C16" s="276" t="s">
        <v>414</v>
      </c>
      <c r="D16" s="276" t="s">
        <v>415</v>
      </c>
      <c r="E16" s="276" t="s">
        <v>416</v>
      </c>
      <c r="F16" s="277" t="s">
        <v>417</v>
      </c>
    </row>
    <row r="17" spans="2:9">
      <c r="B17" s="278">
        <v>1</v>
      </c>
      <c r="C17" s="279">
        <v>39370</v>
      </c>
      <c r="D17" s="280">
        <v>2.5812866823355604E-3</v>
      </c>
      <c r="E17" s="281">
        <v>0.25</v>
      </c>
      <c r="F17" s="282">
        <f t="shared" ref="F17:F55" si="0">+D17-E17</f>
        <v>-0.24741871331766443</v>
      </c>
      <c r="G17" s="283"/>
    </row>
    <row r="18" spans="2:9">
      <c r="B18" s="278">
        <v>2</v>
      </c>
      <c r="C18" s="284">
        <f t="shared" ref="C18:C50" si="1">+C17+7</f>
        <v>39377</v>
      </c>
      <c r="D18" s="280">
        <v>8.6561511860362515E-3</v>
      </c>
      <c r="E18" s="281">
        <v>0.25</v>
      </c>
      <c r="F18" s="282">
        <f t="shared" si="0"/>
        <v>-0.24134384881396376</v>
      </c>
      <c r="G18" s="283"/>
    </row>
    <row r="19" spans="2:9">
      <c r="B19" s="278">
        <v>3</v>
      </c>
      <c r="C19" s="284">
        <f t="shared" si="1"/>
        <v>39384</v>
      </c>
      <c r="D19" s="280">
        <v>1.81424207724094E-2</v>
      </c>
      <c r="E19" s="281">
        <v>0.25</v>
      </c>
      <c r="F19" s="282">
        <f t="shared" si="0"/>
        <v>-0.23185757922759059</v>
      </c>
      <c r="G19" s="283"/>
      <c r="I19" s="285"/>
    </row>
    <row r="20" spans="2:9">
      <c r="B20" s="278">
        <v>4</v>
      </c>
      <c r="C20" s="284">
        <f t="shared" si="1"/>
        <v>39391</v>
      </c>
      <c r="D20" s="280">
        <v>2.8511239380268599E-2</v>
      </c>
      <c r="E20" s="281">
        <v>0.25</v>
      </c>
      <c r="F20" s="282">
        <f t="shared" si="0"/>
        <v>-0.22148876061973141</v>
      </c>
      <c r="G20" s="283"/>
      <c r="I20" s="285"/>
    </row>
    <row r="21" spans="2:9">
      <c r="B21" s="278">
        <v>5</v>
      </c>
      <c r="C21" s="284">
        <f t="shared" si="1"/>
        <v>39398</v>
      </c>
      <c r="D21" s="280">
        <v>3.9646266050965398E-2</v>
      </c>
      <c r="E21" s="281">
        <v>0.25</v>
      </c>
      <c r="F21" s="282">
        <f t="shared" si="0"/>
        <v>-0.21035373394903462</v>
      </c>
      <c r="G21" s="283"/>
      <c r="I21" s="285"/>
    </row>
    <row r="22" spans="2:9" s="286" customFormat="1">
      <c r="B22" s="278">
        <v>6</v>
      </c>
      <c r="C22" s="284">
        <f t="shared" si="1"/>
        <v>39405</v>
      </c>
      <c r="D22" s="280">
        <v>5.1086531341930801E-2</v>
      </c>
      <c r="E22" s="281">
        <v>0.25</v>
      </c>
      <c r="F22" s="282">
        <f t="shared" si="0"/>
        <v>-0.19891346865806919</v>
      </c>
      <c r="I22" s="287"/>
    </row>
    <row r="23" spans="2:9" s="286" customFormat="1">
      <c r="B23" s="278">
        <v>7</v>
      </c>
      <c r="C23" s="284">
        <f t="shared" si="1"/>
        <v>39412</v>
      </c>
      <c r="D23" s="280">
        <v>6.2542009273729299E-2</v>
      </c>
      <c r="E23" s="281">
        <v>0.25</v>
      </c>
      <c r="F23" s="282">
        <f t="shared" si="0"/>
        <v>-0.1874579907262707</v>
      </c>
      <c r="I23" s="287"/>
    </row>
    <row r="24" spans="2:9" s="286" customFormat="1">
      <c r="B24" s="278">
        <v>8</v>
      </c>
      <c r="C24" s="284">
        <f t="shared" si="1"/>
        <v>39419</v>
      </c>
      <c r="D24" s="280">
        <v>7.3997487205527901E-2</v>
      </c>
      <c r="E24" s="281">
        <v>0.25</v>
      </c>
      <c r="F24" s="282">
        <f t="shared" si="0"/>
        <v>-0.1760025127944721</v>
      </c>
      <c r="I24" s="287"/>
    </row>
    <row r="25" spans="2:9" s="286" customFormat="1">
      <c r="B25" s="278">
        <v>9</v>
      </c>
      <c r="C25" s="284">
        <f t="shared" si="1"/>
        <v>39426</v>
      </c>
      <c r="D25" s="280">
        <v>8.5733650460715405E-2</v>
      </c>
      <c r="E25" s="281">
        <v>0.25</v>
      </c>
      <c r="F25" s="282">
        <f t="shared" si="0"/>
        <v>-0.1642663495392846</v>
      </c>
      <c r="I25" s="287"/>
    </row>
    <row r="26" spans="2:9" s="286" customFormat="1">
      <c r="B26" s="278">
        <v>10</v>
      </c>
      <c r="C26" s="284">
        <f t="shared" si="1"/>
        <v>39433</v>
      </c>
      <c r="D26" s="280">
        <v>9.97336888836904E-2</v>
      </c>
      <c r="E26" s="281">
        <v>0.25</v>
      </c>
      <c r="F26" s="282">
        <f t="shared" si="0"/>
        <v>-0.15026631111630961</v>
      </c>
      <c r="I26" s="287"/>
    </row>
    <row r="27" spans="2:9" s="286" customFormat="1">
      <c r="B27" s="278">
        <v>11</v>
      </c>
      <c r="C27" s="284">
        <f t="shared" si="1"/>
        <v>39440</v>
      </c>
      <c r="D27" s="280">
        <v>0.11563693409802901</v>
      </c>
      <c r="E27" s="281">
        <v>0.25</v>
      </c>
      <c r="F27" s="282">
        <f t="shared" si="0"/>
        <v>-0.134363065901971</v>
      </c>
      <c r="I27" s="287"/>
    </row>
    <row r="28" spans="2:9" s="286" customFormat="1">
      <c r="B28" s="278">
        <v>12</v>
      </c>
      <c r="C28" s="284">
        <f t="shared" si="1"/>
        <v>39447</v>
      </c>
      <c r="D28" s="280">
        <v>0.13369527617060201</v>
      </c>
      <c r="E28" s="281">
        <v>0.25</v>
      </c>
      <c r="F28" s="282">
        <f t="shared" si="0"/>
        <v>-0.11630472382939799</v>
      </c>
      <c r="I28" s="287"/>
    </row>
    <row r="29" spans="2:9" s="286" customFormat="1">
      <c r="B29" s="278">
        <v>13</v>
      </c>
      <c r="C29" s="284">
        <f t="shared" si="1"/>
        <v>39454</v>
      </c>
      <c r="D29" s="280">
        <v>0.15861419937347501</v>
      </c>
      <c r="E29" s="281">
        <v>0.25</v>
      </c>
      <c r="F29" s="282">
        <f t="shared" si="0"/>
        <v>-9.1385800626524988E-2</v>
      </c>
      <c r="I29" s="287"/>
    </row>
    <row r="30" spans="2:9" s="286" customFormat="1">
      <c r="B30" s="278">
        <v>14</v>
      </c>
      <c r="C30" s="284">
        <f t="shared" si="1"/>
        <v>39461</v>
      </c>
      <c r="D30" s="280">
        <v>0.18495143193483901</v>
      </c>
      <c r="E30" s="281">
        <v>0.8</v>
      </c>
      <c r="F30" s="282">
        <f t="shared" si="0"/>
        <v>-0.61504856806516106</v>
      </c>
      <c r="I30" s="287"/>
    </row>
    <row r="31" spans="2:9" s="286" customFormat="1">
      <c r="B31" s="278">
        <v>15</v>
      </c>
      <c r="C31" s="284">
        <f t="shared" si="1"/>
        <v>39468</v>
      </c>
      <c r="D31" s="280">
        <v>0.21231358258436503</v>
      </c>
      <c r="E31" s="281">
        <v>0.8</v>
      </c>
      <c r="F31" s="282">
        <f t="shared" si="0"/>
        <v>-0.58768641741563499</v>
      </c>
      <c r="I31" s="287"/>
    </row>
    <row r="32" spans="2:9" s="286" customFormat="1">
      <c r="B32" s="278">
        <v>16</v>
      </c>
      <c r="C32" s="284">
        <f t="shared" si="1"/>
        <v>39475</v>
      </c>
      <c r="D32" s="280">
        <v>0.24328249377064301</v>
      </c>
      <c r="E32" s="281">
        <v>0.8</v>
      </c>
      <c r="F32" s="282">
        <f t="shared" si="0"/>
        <v>-0.55671750622935701</v>
      </c>
      <c r="I32" s="287"/>
    </row>
    <row r="33" spans="2:17" s="286" customFormat="1">
      <c r="B33" s="278">
        <v>17</v>
      </c>
      <c r="C33" s="284">
        <f t="shared" si="1"/>
        <v>39482</v>
      </c>
      <c r="D33" s="280">
        <v>0.269516976333884</v>
      </c>
      <c r="E33" s="281">
        <v>0.8</v>
      </c>
      <c r="F33" s="282">
        <f t="shared" si="0"/>
        <v>-0.53048302366611599</v>
      </c>
      <c r="I33" s="287"/>
    </row>
    <row r="34" spans="2:17" s="286" customFormat="1">
      <c r="B34" s="278">
        <v>18</v>
      </c>
      <c r="C34" s="284">
        <f t="shared" si="1"/>
        <v>39489</v>
      </c>
      <c r="D34" s="280">
        <v>0.29585374047163904</v>
      </c>
      <c r="E34" s="281">
        <v>0.8</v>
      </c>
      <c r="F34" s="282">
        <f t="shared" si="0"/>
        <v>-0.50414625952836101</v>
      </c>
      <c r="I34" s="287"/>
    </row>
    <row r="35" spans="2:17" s="286" customFormat="1">
      <c r="B35" s="278">
        <v>19</v>
      </c>
      <c r="C35" s="284">
        <f t="shared" si="1"/>
        <v>39496</v>
      </c>
      <c r="D35" s="280">
        <v>0.33241642564412904</v>
      </c>
      <c r="E35" s="281">
        <v>0.8</v>
      </c>
      <c r="F35" s="282">
        <f t="shared" si="0"/>
        <v>-0.467583574355871</v>
      </c>
      <c r="I35" s="287"/>
    </row>
    <row r="36" spans="2:17" s="286" customFormat="1">
      <c r="B36" s="278">
        <v>20</v>
      </c>
      <c r="C36" s="284">
        <f t="shared" si="1"/>
        <v>39503</v>
      </c>
      <c r="D36" s="280">
        <v>0.37172782055282999</v>
      </c>
      <c r="E36" s="281">
        <v>0.8</v>
      </c>
      <c r="F36" s="282">
        <f t="shared" si="0"/>
        <v>-0.42827217944717005</v>
      </c>
      <c r="I36" s="287"/>
    </row>
    <row r="37" spans="2:17" s="286" customFormat="1">
      <c r="B37" s="278">
        <v>21</v>
      </c>
      <c r="C37" s="284">
        <f t="shared" si="1"/>
        <v>39510</v>
      </c>
      <c r="D37" s="280">
        <v>0.41332084177006501</v>
      </c>
      <c r="E37" s="281">
        <v>0.8</v>
      </c>
      <c r="F37" s="282">
        <f t="shared" si="0"/>
        <v>-0.38667915822993504</v>
      </c>
      <c r="I37" s="287"/>
    </row>
    <row r="38" spans="2:17" s="286" customFormat="1">
      <c r="B38" s="278">
        <v>22</v>
      </c>
      <c r="C38" s="284">
        <f t="shared" si="1"/>
        <v>39517</v>
      </c>
      <c r="D38" s="280">
        <v>0.45783803074434504</v>
      </c>
      <c r="E38" s="281">
        <v>0.8</v>
      </c>
      <c r="F38" s="288">
        <f t="shared" si="0"/>
        <v>-0.34216196925565501</v>
      </c>
      <c r="I38" s="287"/>
    </row>
    <row r="39" spans="2:17" s="286" customFormat="1">
      <c r="B39" s="278">
        <v>23</v>
      </c>
      <c r="C39" s="284">
        <f t="shared" si="1"/>
        <v>39524</v>
      </c>
      <c r="D39" s="280">
        <v>0.50564715564080509</v>
      </c>
      <c r="E39" s="281">
        <v>0.8</v>
      </c>
      <c r="F39" s="288">
        <f t="shared" si="0"/>
        <v>-0.29435284435919495</v>
      </c>
      <c r="I39" s="287"/>
    </row>
    <row r="40" spans="2:17" s="286" customFormat="1">
      <c r="B40" s="278">
        <v>24</v>
      </c>
      <c r="C40" s="284">
        <f t="shared" si="1"/>
        <v>39531</v>
      </c>
      <c r="D40" s="280">
        <v>0.55549510764613996</v>
      </c>
      <c r="E40" s="281">
        <v>1</v>
      </c>
      <c r="F40" s="288">
        <f t="shared" si="0"/>
        <v>-0.44450489235386004</v>
      </c>
      <c r="I40" s="287"/>
    </row>
    <row r="41" spans="2:17" s="286" customFormat="1" ht="13.5" customHeight="1">
      <c r="B41" s="278">
        <v>25</v>
      </c>
      <c r="C41" s="284">
        <f t="shared" si="1"/>
        <v>39538</v>
      </c>
      <c r="D41" s="280">
        <v>0.60716068400307999</v>
      </c>
      <c r="E41" s="281">
        <v>1</v>
      </c>
      <c r="F41" s="288">
        <f t="shared" si="0"/>
        <v>-0.39283931599692001</v>
      </c>
      <c r="I41" s="287"/>
      <c r="J41" s="289"/>
    </row>
    <row r="42" spans="2:17" s="286" customFormat="1">
      <c r="B42" s="278">
        <v>26</v>
      </c>
      <c r="C42" s="284">
        <f t="shared" si="1"/>
        <v>39545</v>
      </c>
      <c r="D42" s="280">
        <v>0.65936739699839508</v>
      </c>
      <c r="E42" s="281">
        <v>1</v>
      </c>
      <c r="F42" s="288">
        <f t="shared" si="0"/>
        <v>-0.34063260300160492</v>
      </c>
      <c r="I42" s="287"/>
    </row>
    <row r="43" spans="2:17" s="286" customFormat="1">
      <c r="B43" s="290">
        <v>27</v>
      </c>
      <c r="C43" s="291">
        <f t="shared" si="1"/>
        <v>39552</v>
      </c>
      <c r="D43" s="292">
        <v>0.70499999999999996</v>
      </c>
      <c r="E43" s="281">
        <v>1</v>
      </c>
      <c r="F43" s="293">
        <f t="shared" si="0"/>
        <v>-0.29500000000000004</v>
      </c>
      <c r="I43" s="287"/>
      <c r="M43" s="294" t="s">
        <v>418</v>
      </c>
      <c r="N43" s="295"/>
      <c r="O43" s="295"/>
      <c r="P43" s="295"/>
      <c r="Q43" s="296"/>
    </row>
    <row r="44" spans="2:17" s="286" customFormat="1" ht="63">
      <c r="B44" s="290">
        <v>28</v>
      </c>
      <c r="C44" s="291">
        <f t="shared" si="1"/>
        <v>39559</v>
      </c>
      <c r="D44" s="292">
        <v>0.75600000000000001</v>
      </c>
      <c r="E44" s="281">
        <v>1</v>
      </c>
      <c r="F44" s="293">
        <f t="shared" si="0"/>
        <v>-0.24399999999999999</v>
      </c>
      <c r="I44" s="287"/>
      <c r="M44" s="297" t="s">
        <v>296</v>
      </c>
      <c r="N44" s="297" t="s">
        <v>419</v>
      </c>
      <c r="O44" s="297" t="s">
        <v>420</v>
      </c>
      <c r="P44" s="297" t="s">
        <v>421</v>
      </c>
      <c r="Q44" s="297" t="s">
        <v>422</v>
      </c>
    </row>
    <row r="45" spans="2:17" s="286" customFormat="1" ht="15.75">
      <c r="B45" s="290">
        <v>29</v>
      </c>
      <c r="C45" s="291">
        <f t="shared" si="1"/>
        <v>39566</v>
      </c>
      <c r="D45" s="292">
        <v>0.79300000000000004</v>
      </c>
      <c r="E45" s="281">
        <v>1</v>
      </c>
      <c r="F45" s="293">
        <f t="shared" si="0"/>
        <v>-0.20699999999999996</v>
      </c>
      <c r="I45" s="287"/>
      <c r="M45" s="298">
        <v>1</v>
      </c>
      <c r="N45" s="299" t="s">
        <v>200</v>
      </c>
      <c r="O45" s="298">
        <v>100</v>
      </c>
      <c r="P45" s="298">
        <v>90</v>
      </c>
      <c r="Q45" s="298">
        <v>5</v>
      </c>
    </row>
    <row r="46" spans="2:17" s="286" customFormat="1" ht="15.75">
      <c r="B46" s="290">
        <v>30</v>
      </c>
      <c r="C46" s="291">
        <f t="shared" si="1"/>
        <v>39573</v>
      </c>
      <c r="D46" s="292">
        <v>0.82900000000000007</v>
      </c>
      <c r="E46" s="281">
        <v>1</v>
      </c>
      <c r="F46" s="293">
        <f t="shared" si="0"/>
        <v>-0.17099999999999993</v>
      </c>
      <c r="I46" s="287"/>
      <c r="M46" s="298">
        <v>2</v>
      </c>
      <c r="N46" s="299" t="s">
        <v>201</v>
      </c>
      <c r="O46" s="298">
        <v>85</v>
      </c>
      <c r="P46" s="298">
        <v>68</v>
      </c>
      <c r="Q46" s="298">
        <v>5</v>
      </c>
    </row>
    <row r="47" spans="2:17" s="286" customFormat="1" ht="15.75">
      <c r="B47" s="290">
        <v>31</v>
      </c>
      <c r="C47" s="291">
        <f t="shared" si="1"/>
        <v>39580</v>
      </c>
      <c r="D47" s="292">
        <v>0.85799999999999998</v>
      </c>
      <c r="E47" s="281">
        <v>1</v>
      </c>
      <c r="F47" s="293">
        <f t="shared" si="0"/>
        <v>-0.14200000000000002</v>
      </c>
      <c r="I47" s="287"/>
      <c r="M47" s="298">
        <v>3</v>
      </c>
      <c r="N47" s="300" t="s">
        <v>202</v>
      </c>
      <c r="O47" s="298">
        <v>96</v>
      </c>
      <c r="P47" s="298">
        <v>90</v>
      </c>
      <c r="Q47" s="298">
        <v>2</v>
      </c>
    </row>
    <row r="48" spans="2:17" s="286" customFormat="1" ht="15.75">
      <c r="B48" s="290">
        <v>32</v>
      </c>
      <c r="C48" s="291">
        <f t="shared" si="1"/>
        <v>39587</v>
      </c>
      <c r="D48" s="292">
        <v>0.88</v>
      </c>
      <c r="E48" s="281">
        <v>1</v>
      </c>
      <c r="F48" s="293">
        <f t="shared" si="0"/>
        <v>-0.12</v>
      </c>
      <c r="M48" s="298">
        <v>4</v>
      </c>
      <c r="N48" s="300" t="s">
        <v>203</v>
      </c>
      <c r="O48" s="298">
        <v>100</v>
      </c>
      <c r="P48" s="298">
        <v>26</v>
      </c>
      <c r="Q48" s="298">
        <v>2</v>
      </c>
    </row>
    <row r="49" spans="1:17" s="286" customFormat="1" ht="15.75">
      <c r="B49" s="290">
        <v>33</v>
      </c>
      <c r="C49" s="291">
        <f t="shared" si="1"/>
        <v>39594</v>
      </c>
      <c r="D49" s="292">
        <v>0.90900000000000003</v>
      </c>
      <c r="E49" s="281">
        <v>1</v>
      </c>
      <c r="F49" s="293">
        <f t="shared" si="0"/>
        <v>-9.099999999999997E-2</v>
      </c>
      <c r="M49" s="298">
        <v>5</v>
      </c>
      <c r="N49" s="300"/>
      <c r="O49" s="298"/>
      <c r="P49" s="298"/>
      <c r="Q49" s="298"/>
    </row>
    <row r="50" spans="1:17" s="286" customFormat="1" ht="15.75">
      <c r="B50" s="290">
        <v>34</v>
      </c>
      <c r="C50" s="291">
        <f t="shared" si="1"/>
        <v>39601</v>
      </c>
      <c r="D50" s="292">
        <v>0.92</v>
      </c>
      <c r="E50" s="281">
        <v>1</v>
      </c>
      <c r="F50" s="293">
        <f t="shared" si="0"/>
        <v>-7.999999999999996E-2</v>
      </c>
      <c r="M50" s="298">
        <v>6</v>
      </c>
      <c r="N50" s="300"/>
      <c r="O50" s="298"/>
      <c r="P50" s="298"/>
      <c r="Q50" s="298"/>
    </row>
    <row r="51" spans="1:17" s="286" customFormat="1">
      <c r="A51" s="301"/>
      <c r="B51" s="302">
        <v>35</v>
      </c>
      <c r="C51" s="303">
        <v>39610</v>
      </c>
      <c r="D51" s="304">
        <v>0.93800000000000006</v>
      </c>
      <c r="E51" s="281">
        <v>1</v>
      </c>
      <c r="F51" s="305">
        <f t="shared" si="0"/>
        <v>-6.1999999999999944E-2</v>
      </c>
    </row>
    <row r="52" spans="1:17" s="308" customFormat="1" ht="12">
      <c r="A52" s="306"/>
      <c r="B52" s="290">
        <v>36</v>
      </c>
      <c r="C52" s="307">
        <v>39615</v>
      </c>
      <c r="D52" s="292">
        <v>0.94499999999999995</v>
      </c>
      <c r="E52" s="281">
        <v>1</v>
      </c>
      <c r="F52" s="293">
        <f t="shared" si="0"/>
        <v>-5.5000000000000049E-2</v>
      </c>
      <c r="G52" s="306"/>
    </row>
    <row r="53" spans="1:17" s="308" customFormat="1" ht="12">
      <c r="A53" s="306"/>
      <c r="B53" s="290">
        <v>37</v>
      </c>
      <c r="C53" s="307">
        <v>39622</v>
      </c>
      <c r="D53" s="292">
        <v>0.95600000000000007</v>
      </c>
      <c r="E53" s="281">
        <v>1</v>
      </c>
      <c r="F53" s="293">
        <f t="shared" si="0"/>
        <v>-4.3999999999999928E-2</v>
      </c>
      <c r="G53" s="306"/>
    </row>
    <row r="54" spans="1:17" s="308" customFormat="1" ht="12">
      <c r="A54" s="306"/>
      <c r="B54" s="290">
        <v>38</v>
      </c>
      <c r="C54" s="307">
        <v>39629</v>
      </c>
      <c r="D54" s="292">
        <v>0.96699999999999997</v>
      </c>
      <c r="E54" s="281">
        <v>1</v>
      </c>
      <c r="F54" s="293">
        <f t="shared" si="0"/>
        <v>-3.3000000000000029E-2</v>
      </c>
      <c r="G54" s="309"/>
      <c r="H54" s="310"/>
    </row>
    <row r="55" spans="1:17" s="308" customFormat="1" ht="12">
      <c r="A55" s="306"/>
      <c r="B55" s="290">
        <v>39</v>
      </c>
      <c r="C55" s="307">
        <v>39636</v>
      </c>
      <c r="D55" s="292">
        <v>0.97499999999999998</v>
      </c>
      <c r="E55" s="281">
        <v>1</v>
      </c>
      <c r="F55" s="293">
        <f t="shared" si="0"/>
        <v>-2.5000000000000022E-2</v>
      </c>
      <c r="G55" s="306"/>
    </row>
    <row r="56" spans="1:17" s="308" customFormat="1" ht="12">
      <c r="A56" s="306"/>
      <c r="B56" s="290">
        <v>40</v>
      </c>
      <c r="C56" s="307">
        <v>39643</v>
      </c>
      <c r="D56" s="292">
        <v>0.98899999999999999</v>
      </c>
      <c r="E56" s="281">
        <v>1</v>
      </c>
      <c r="F56" s="293"/>
      <c r="G56" s="306"/>
    </row>
    <row r="57" spans="1:17" s="308" customFormat="1" ht="12">
      <c r="A57" s="306"/>
      <c r="B57" s="290">
        <v>41</v>
      </c>
      <c r="C57" s="307">
        <v>39649</v>
      </c>
      <c r="D57" s="292">
        <v>1</v>
      </c>
      <c r="E57" s="281">
        <v>1</v>
      </c>
      <c r="F57" s="293"/>
      <c r="G57" s="309"/>
      <c r="H57" s="310"/>
    </row>
    <row r="58" spans="1:17" s="286" customFormat="1">
      <c r="E58" s="311"/>
    </row>
    <row r="59" spans="1:17" s="286" customFormat="1"/>
    <row r="60" spans="1:17" s="286" customFormat="1">
      <c r="G60" s="287"/>
      <c r="H60" s="287"/>
    </row>
    <row r="61" spans="1:17" s="286" customFormat="1"/>
    <row r="62" spans="1:17" s="286" customFormat="1">
      <c r="D62" s="287"/>
    </row>
    <row r="63" spans="1:17" s="286" customFormat="1">
      <c r="D63" s="287"/>
      <c r="G63" s="287"/>
      <c r="H63" s="287"/>
    </row>
    <row r="64" spans="1:17" s="286" customFormat="1">
      <c r="D64" s="312"/>
    </row>
    <row r="65" s="286" customFormat="1"/>
    <row r="66" s="286" customFormat="1"/>
    <row r="67" s="286" customFormat="1"/>
    <row r="68" s="286" customFormat="1"/>
    <row r="69" s="286" customFormat="1"/>
    <row r="70" s="286" customFormat="1"/>
    <row r="71" s="286" customFormat="1"/>
    <row r="72" s="286" customFormat="1"/>
    <row r="73" s="286" customFormat="1"/>
    <row r="74" s="286" customFormat="1"/>
    <row r="75" s="286" customFormat="1"/>
    <row r="76" s="286" customFormat="1"/>
    <row r="77" s="286" customFormat="1"/>
    <row r="78" s="286" customFormat="1"/>
    <row r="79" s="286" customFormat="1"/>
    <row r="80" s="286" customFormat="1"/>
    <row r="81" s="286" customFormat="1"/>
    <row r="82" s="286" customFormat="1"/>
    <row r="83" s="286" customFormat="1"/>
    <row r="84" s="286" customFormat="1"/>
    <row r="85" s="286" customFormat="1"/>
    <row r="86" s="286" customFormat="1"/>
    <row r="87" s="286" customFormat="1"/>
    <row r="88" s="286" customFormat="1"/>
  </sheetData>
  <mergeCells count="7">
    <mergeCell ref="A14:F14"/>
    <mergeCell ref="B10:C10"/>
    <mergeCell ref="K10:L10"/>
    <mergeCell ref="B11:C11"/>
    <mergeCell ref="K11:L11"/>
    <mergeCell ref="B12:C12"/>
    <mergeCell ref="K12:L12"/>
  </mergeCells>
  <pageMargins left="0.98425196850393704" right="0.78740157480314965" top="0.98425196850393704" bottom="0.98425196850393704" header="0" footer="0"/>
  <pageSetup scale="8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16</vt:i4>
      </vt:variant>
    </vt:vector>
  </HeadingPairs>
  <TitlesOfParts>
    <vt:vector size="20" baseType="lpstr">
      <vt:lpstr>1_RESUMEN EJECUTIVO</vt:lpstr>
      <vt:lpstr>2_DETALLES SEMANA XX-XX-20XX</vt:lpstr>
      <vt:lpstr>2,1_DETALLES SEMANA XX-XX-20XX</vt:lpstr>
      <vt:lpstr>CURVA SEGUN ITO</vt:lpstr>
      <vt:lpstr>'1_RESUMEN EJECUTIVO'!_Hlt401629576</vt:lpstr>
      <vt:lpstr>'1_RESUMEN EJECUTIVO'!_Hlt401629629</vt:lpstr>
      <vt:lpstr>'1_RESUMEN EJECUTIVO'!_Hlt401629661</vt:lpstr>
      <vt:lpstr>'1_RESUMEN EJECUTIVO'!_Hlt437870802</vt:lpstr>
      <vt:lpstr>'1_RESUMEN EJECUTIVO'!_Hlt437871363</vt:lpstr>
      <vt:lpstr>'1_RESUMEN EJECUTIVO'!_Hlt437871664</vt:lpstr>
      <vt:lpstr>'1_RESUMEN EJECUTIVO'!_Ref403668748</vt:lpstr>
      <vt:lpstr>'1_RESUMEN EJECUTIVO'!_Ref403704679</vt:lpstr>
      <vt:lpstr>'1_RESUMEN EJECUTIVO'!_Ref403705852</vt:lpstr>
      <vt:lpstr>'1_RESUMEN EJECUTIVO'!_Ref403706097</vt:lpstr>
      <vt:lpstr>'1_RESUMEN EJECUTIVO'!_Toc153800159</vt:lpstr>
      <vt:lpstr>'1_RESUMEN EJECUTIVO'!_Toc381928176</vt:lpstr>
      <vt:lpstr>'1_RESUMEN EJECUTIVO'!_Toc415842538</vt:lpstr>
      <vt:lpstr>'1_RESUMEN EJECUTIVO'!Área_de_impresión</vt:lpstr>
      <vt:lpstr>'2,1_DETALLES SEMANA XX-XX-20XX'!Área_de_impresión</vt:lpstr>
      <vt:lpstr>'2_DETALLES SEMANA XX-XX-20XX'!Área_de_impresión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2014-08-13T20:21:18Z</dcterms:created>
  <dcterms:modified xsi:type="dcterms:W3CDTF">2016-03-14T18:24:35Z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