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060" yWindow="2325" windowWidth="13035" windowHeight="10755"/>
  </bookViews>
  <sheets>
    <sheet name="STATS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AS108" i="1"/>
  <c r="AN108"/>
  <c r="AI108"/>
  <c r="E108" l="1"/>
  <c r="I48"/>
  <c r="K84"/>
  <c r="J84"/>
  <c r="I84"/>
  <c r="H84"/>
  <c r="G84"/>
  <c r="F84"/>
  <c r="E84"/>
  <c r="D84"/>
  <c r="C84"/>
  <c r="K80"/>
  <c r="J80"/>
  <c r="I80"/>
  <c r="H80"/>
  <c r="G80"/>
  <c r="F80"/>
  <c r="E80"/>
  <c r="D80"/>
  <c r="C80"/>
  <c r="K76"/>
  <c r="J76"/>
  <c r="I76"/>
  <c r="H76"/>
  <c r="G76"/>
  <c r="F76"/>
  <c r="E76"/>
  <c r="D76"/>
  <c r="C76"/>
  <c r="K72"/>
  <c r="J72"/>
  <c r="H72"/>
  <c r="G72"/>
  <c r="F72"/>
  <c r="E72"/>
  <c r="D72"/>
  <c r="C72"/>
  <c r="K68"/>
  <c r="J68"/>
  <c r="J54" s="1"/>
  <c r="E243" s="1"/>
  <c r="I68"/>
  <c r="I54" s="1"/>
  <c r="H68"/>
  <c r="G68"/>
  <c r="F68"/>
  <c r="F54" s="1"/>
  <c r="E68"/>
  <c r="D68"/>
  <c r="C68"/>
  <c r="K64"/>
  <c r="J64"/>
  <c r="I64"/>
  <c r="I52" s="1"/>
  <c r="H64"/>
  <c r="G64"/>
  <c r="F64"/>
  <c r="F52" s="1"/>
  <c r="E64"/>
  <c r="D64"/>
  <c r="C64"/>
  <c r="C52" s="1"/>
  <c r="K60"/>
  <c r="K50" s="1"/>
  <c r="J60"/>
  <c r="J50" s="1"/>
  <c r="I60"/>
  <c r="H60"/>
  <c r="G60"/>
  <c r="G50" s="1"/>
  <c r="F60"/>
  <c r="F50" s="1"/>
  <c r="E60"/>
  <c r="D60"/>
  <c r="C60"/>
  <c r="K56"/>
  <c r="K48" s="1"/>
  <c r="J56"/>
  <c r="J48" s="1"/>
  <c r="H56"/>
  <c r="G56"/>
  <c r="F56"/>
  <c r="F48" s="1"/>
  <c r="E56"/>
  <c r="D56"/>
  <c r="C56"/>
  <c r="K13"/>
  <c r="J13"/>
  <c r="J5" s="1"/>
  <c r="I13"/>
  <c r="H13"/>
  <c r="G13"/>
  <c r="G5" s="1"/>
  <c r="F13"/>
  <c r="F5" s="1"/>
  <c r="E13"/>
  <c r="D13"/>
  <c r="C13"/>
  <c r="G41"/>
  <c r="H41"/>
  <c r="I41"/>
  <c r="J41"/>
  <c r="K41"/>
  <c r="F41"/>
  <c r="E41"/>
  <c r="D41"/>
  <c r="K37"/>
  <c r="J37"/>
  <c r="I37"/>
  <c r="H37"/>
  <c r="G37"/>
  <c r="F37"/>
  <c r="E37"/>
  <c r="D37"/>
  <c r="K33"/>
  <c r="J33"/>
  <c r="I33"/>
  <c r="H33"/>
  <c r="G33"/>
  <c r="F33"/>
  <c r="E33"/>
  <c r="D33"/>
  <c r="C33"/>
  <c r="K29"/>
  <c r="J29"/>
  <c r="I29"/>
  <c r="H29"/>
  <c r="G29"/>
  <c r="F29"/>
  <c r="E29"/>
  <c r="D29"/>
  <c r="C29"/>
  <c r="K25"/>
  <c r="J25"/>
  <c r="I25"/>
  <c r="H25"/>
  <c r="K21"/>
  <c r="J21"/>
  <c r="J9" s="1"/>
  <c r="I21"/>
  <c r="H21"/>
  <c r="H9" s="1"/>
  <c r="K17"/>
  <c r="J17"/>
  <c r="J7" s="1"/>
  <c r="I17"/>
  <c r="I7" s="1"/>
  <c r="H17"/>
  <c r="H5" l="1"/>
  <c r="C48"/>
  <c r="C5"/>
  <c r="J11"/>
  <c r="C54"/>
  <c r="G48"/>
  <c r="J52"/>
  <c r="D5"/>
  <c r="K5"/>
  <c r="D54"/>
  <c r="G54"/>
  <c r="K11"/>
  <c r="E54"/>
  <c r="H54"/>
  <c r="E195" s="1"/>
  <c r="H11"/>
  <c r="I9"/>
  <c r="E50"/>
  <c r="H52"/>
  <c r="K54"/>
  <c r="E259" s="1"/>
  <c r="E5"/>
  <c r="I5"/>
  <c r="D48"/>
  <c r="H48"/>
  <c r="K52"/>
  <c r="H7"/>
  <c r="Y108" s="1"/>
  <c r="H50"/>
  <c r="G52"/>
  <c r="I50"/>
  <c r="I11"/>
  <c r="D50"/>
  <c r="D52"/>
  <c r="E48"/>
  <c r="K7"/>
  <c r="C50"/>
  <c r="K9"/>
  <c r="E52"/>
  <c r="E125"/>
  <c r="G25" l="1"/>
  <c r="G21"/>
  <c r="G17"/>
  <c r="G11" l="1"/>
  <c r="G7"/>
  <c r="G9"/>
  <c r="F25"/>
  <c r="F21"/>
  <c r="F17"/>
  <c r="AD108" l="1"/>
  <c r="F7"/>
  <c r="O108" s="1"/>
  <c r="F9"/>
  <c r="F11"/>
  <c r="E25"/>
  <c r="E21"/>
  <c r="E17"/>
  <c r="E9" l="1"/>
  <c r="E11"/>
  <c r="E7"/>
  <c r="T108" s="1"/>
  <c r="D25"/>
  <c r="D21"/>
  <c r="D17"/>
  <c r="C41"/>
  <c r="C37"/>
  <c r="C25"/>
  <c r="C21"/>
  <c r="C17"/>
  <c r="C11" l="1"/>
  <c r="D9"/>
  <c r="D11"/>
  <c r="C7"/>
  <c r="E109" s="1"/>
  <c r="E110" s="1"/>
  <c r="E111" s="1"/>
  <c r="C9"/>
  <c r="D7"/>
  <c r="J108" s="1"/>
  <c r="E112" l="1"/>
  <c r="E113" s="1"/>
  <c r="E114" s="1"/>
  <c r="E115" s="1"/>
  <c r="E116" s="1"/>
  <c r="E126"/>
  <c r="E121" l="1"/>
  <c r="E120"/>
  <c r="E122" l="1"/>
  <c r="E117"/>
  <c r="E127" s="1"/>
  <c r="E128" s="1"/>
  <c r="E131" l="1"/>
  <c r="E129"/>
  <c r="E130" l="1"/>
  <c r="E132" s="1"/>
  <c r="E133" s="1"/>
  <c r="E134" s="1"/>
  <c r="E140" l="1"/>
  <c r="E280" s="1"/>
  <c r="E139"/>
  <c r="E136" l="1"/>
  <c r="E144" s="1"/>
  <c r="E147" s="1"/>
  <c r="E135"/>
  <c r="E141" s="1"/>
  <c r="E281" s="1"/>
  <c r="E279" s="1"/>
  <c r="E145" l="1"/>
  <c r="E146" s="1"/>
  <c r="E148" l="1"/>
  <c r="E149" s="1"/>
  <c r="E150" s="1"/>
  <c r="E155" l="1"/>
  <c r="E156"/>
  <c r="E275" s="1"/>
  <c r="E151"/>
  <c r="E157" s="1"/>
  <c r="E276" s="1"/>
  <c r="E152"/>
  <c r="E160" s="1"/>
  <c r="E274" l="1"/>
  <c r="E161"/>
  <c r="E162" s="1"/>
  <c r="E163"/>
  <c r="E164" l="1"/>
  <c r="E165" s="1"/>
  <c r="E166" s="1"/>
  <c r="E171" l="1"/>
  <c r="E167"/>
  <c r="E173" s="1"/>
  <c r="E291" s="1"/>
  <c r="E172"/>
  <c r="E290" s="1"/>
  <c r="E168"/>
  <c r="E176" s="1"/>
  <c r="E289" l="1"/>
  <c r="J111" s="1"/>
  <c r="E179"/>
  <c r="E177"/>
  <c r="E178" s="1"/>
  <c r="E180" l="1"/>
  <c r="E181" s="1"/>
  <c r="E182" s="1"/>
  <c r="E183" s="1"/>
  <c r="E187" l="1"/>
  <c r="E184"/>
  <c r="E192" s="1"/>
  <c r="E193" s="1"/>
  <c r="E194" s="1"/>
  <c r="E189"/>
  <c r="E286" s="1"/>
  <c r="E188"/>
  <c r="E285" s="1"/>
  <c r="E284" l="1"/>
  <c r="J109" s="1"/>
  <c r="J110" s="1"/>
  <c r="E196"/>
  <c r="E197" s="1"/>
  <c r="J112" l="1"/>
  <c r="J113" s="1"/>
  <c r="J114" s="1"/>
  <c r="E198"/>
  <c r="E203"/>
  <c r="J119" l="1"/>
  <c r="J120"/>
  <c r="J290" s="1"/>
  <c r="J115"/>
  <c r="J121" s="1"/>
  <c r="J291" s="1"/>
  <c r="J116"/>
  <c r="J124" s="1"/>
  <c r="J127" s="1"/>
  <c r="E200"/>
  <c r="E199"/>
  <c r="E205" s="1"/>
  <c r="E301" s="1"/>
  <c r="E299" s="1"/>
  <c r="E204"/>
  <c r="E300" s="1"/>
  <c r="J289" l="1"/>
  <c r="J143"/>
  <c r="J125"/>
  <c r="J126" s="1"/>
  <c r="J128" s="1"/>
  <c r="J129" s="1"/>
  <c r="E208"/>
  <c r="J130" l="1"/>
  <c r="J135"/>
  <c r="E209"/>
  <c r="E211"/>
  <c r="J136" l="1"/>
  <c r="J285" s="1"/>
  <c r="J131"/>
  <c r="J137" s="1"/>
  <c r="J286" s="1"/>
  <c r="J284" s="1"/>
  <c r="J132"/>
  <c r="J140" s="1"/>
  <c r="J141" s="1"/>
  <c r="E210"/>
  <c r="E212" s="1"/>
  <c r="E213" s="1"/>
  <c r="O111" l="1"/>
  <c r="O109"/>
  <c r="J144"/>
  <c r="J145" s="1"/>
  <c r="J146" s="1"/>
  <c r="J147" s="1"/>
  <c r="J142"/>
  <c r="E219"/>
  <c r="E214"/>
  <c r="O110" l="1"/>
  <c r="O112" s="1"/>
  <c r="O113" s="1"/>
  <c r="J151"/>
  <c r="E216"/>
  <c r="E224" s="1"/>
  <c r="E215"/>
  <c r="E221" s="1"/>
  <c r="E296" s="1"/>
  <c r="E294" s="1"/>
  <c r="E220"/>
  <c r="E295" s="1"/>
  <c r="O114" l="1"/>
  <c r="O120" s="1"/>
  <c r="O285" s="1"/>
  <c r="O119"/>
  <c r="E225"/>
  <c r="E226" s="1"/>
  <c r="E227"/>
  <c r="J153"/>
  <c r="J301" s="1"/>
  <c r="J299" s="1"/>
  <c r="O143" s="1"/>
  <c r="J152"/>
  <c r="J300" s="1"/>
  <c r="J148"/>
  <c r="J156" s="1"/>
  <c r="J159" s="1"/>
  <c r="O115" l="1"/>
  <c r="O121" s="1"/>
  <c r="O286" s="1"/>
  <c r="O284" s="1"/>
  <c r="T159" s="1"/>
  <c r="O116"/>
  <c r="O124" s="1"/>
  <c r="O127" s="1"/>
  <c r="E228"/>
  <c r="E229" s="1"/>
  <c r="E235" s="1"/>
  <c r="J157"/>
  <c r="J158" s="1"/>
  <c r="J160" s="1"/>
  <c r="J161" s="1"/>
  <c r="O125" l="1"/>
  <c r="O126" s="1"/>
  <c r="O128" s="1"/>
  <c r="O129" s="1"/>
  <c r="E230"/>
  <c r="E236" s="1"/>
  <c r="E305" s="1"/>
  <c r="J167"/>
  <c r="J162"/>
  <c r="O130" l="1"/>
  <c r="O135"/>
  <c r="E231"/>
  <c r="E237" s="1"/>
  <c r="E306" s="1"/>
  <c r="E304" s="1"/>
  <c r="E232"/>
  <c r="E240" s="1"/>
  <c r="E241" s="1"/>
  <c r="E244" s="1"/>
  <c r="E245" s="1"/>
  <c r="J168"/>
  <c r="J295" s="1"/>
  <c r="J164"/>
  <c r="J172" s="1"/>
  <c r="J163"/>
  <c r="O131" l="1"/>
  <c r="O137" s="1"/>
  <c r="O291" s="1"/>
  <c r="O289" s="1"/>
  <c r="T143" s="1"/>
  <c r="O132"/>
  <c r="O140" s="1"/>
  <c r="O141" s="1"/>
  <c r="O136"/>
  <c r="O290" s="1"/>
  <c r="E242"/>
  <c r="J173"/>
  <c r="J174" s="1"/>
  <c r="J169"/>
  <c r="J296" s="1"/>
  <c r="J294" s="1"/>
  <c r="J175"/>
  <c r="E251"/>
  <c r="E246"/>
  <c r="O142" l="1"/>
  <c r="O144"/>
  <c r="O145" s="1"/>
  <c r="J176"/>
  <c r="J177" s="1"/>
  <c r="J178" s="1"/>
  <c r="E252"/>
  <c r="E310" s="1"/>
  <c r="E247"/>
  <c r="E253" s="1"/>
  <c r="E311" s="1"/>
  <c r="E309" s="1"/>
  <c r="E248"/>
  <c r="E256" s="1"/>
  <c r="E257" s="1"/>
  <c r="O146" l="1"/>
  <c r="O151"/>
  <c r="J183"/>
  <c r="J191"/>
  <c r="E260"/>
  <c r="E261" s="1"/>
  <c r="E258"/>
  <c r="J184"/>
  <c r="J305" s="1"/>
  <c r="J180"/>
  <c r="J188" s="1"/>
  <c r="J189" s="1"/>
  <c r="J179"/>
  <c r="J185" s="1"/>
  <c r="J306" s="1"/>
  <c r="O148" l="1"/>
  <c r="O156" s="1"/>
  <c r="O152"/>
  <c r="O300" s="1"/>
  <c r="O147"/>
  <c r="O153" s="1"/>
  <c r="O301" s="1"/>
  <c r="O299" s="1"/>
  <c r="T175" s="1"/>
  <c r="J304"/>
  <c r="E262"/>
  <c r="E267"/>
  <c r="J190"/>
  <c r="J192"/>
  <c r="J193" s="1"/>
  <c r="O157" l="1"/>
  <c r="O158" s="1"/>
  <c r="O160" s="1"/>
  <c r="O161" s="1"/>
  <c r="O159"/>
  <c r="J194"/>
  <c r="J199"/>
  <c r="E263"/>
  <c r="E269" s="1"/>
  <c r="E316" s="1"/>
  <c r="E314" s="1"/>
  <c r="E264"/>
  <c r="E268"/>
  <c r="E315" s="1"/>
  <c r="O162" l="1"/>
  <c r="O167"/>
  <c r="J207"/>
  <c r="J195"/>
  <c r="J201" s="1"/>
  <c r="J311" s="1"/>
  <c r="J309" s="1"/>
  <c r="J200"/>
  <c r="J310" s="1"/>
  <c r="J196"/>
  <c r="J204" s="1"/>
  <c r="J205" s="1"/>
  <c r="O163" l="1"/>
  <c r="O169" s="1"/>
  <c r="O296" s="1"/>
  <c r="O294" s="1"/>
  <c r="T191" s="1"/>
  <c r="O168"/>
  <c r="O295" s="1"/>
  <c r="O164"/>
  <c r="O172" s="1"/>
  <c r="O191"/>
  <c r="J206"/>
  <c r="J208"/>
  <c r="J209" s="1"/>
  <c r="J210" s="1"/>
  <c r="O173" l="1"/>
  <c r="O175"/>
  <c r="J215"/>
  <c r="O174" l="1"/>
  <c r="O176" s="1"/>
  <c r="O177" s="1"/>
  <c r="J211"/>
  <c r="J217" s="1"/>
  <c r="J316" s="1"/>
  <c r="J314" s="1"/>
  <c r="J216"/>
  <c r="J315" s="1"/>
  <c r="J212"/>
  <c r="J220" s="1"/>
  <c r="O178" l="1"/>
  <c r="O183"/>
  <c r="O207"/>
  <c r="O179" l="1"/>
  <c r="O185" s="1"/>
  <c r="O306" s="1"/>
  <c r="O304" s="1"/>
  <c r="O184"/>
  <c r="O305" s="1"/>
  <c r="O180"/>
  <c r="O188" s="1"/>
  <c r="O189" s="1"/>
  <c r="O192" l="1"/>
  <c r="O193" s="1"/>
  <c r="O190"/>
  <c r="O194" l="1"/>
  <c r="O199"/>
  <c r="J221"/>
  <c r="J222" s="1"/>
  <c r="J223"/>
  <c r="O200" l="1"/>
  <c r="O310" s="1"/>
  <c r="O196"/>
  <c r="O204" s="1"/>
  <c r="O205" s="1"/>
  <c r="O195"/>
  <c r="O201" s="1"/>
  <c r="O311" s="1"/>
  <c r="O309" s="1"/>
  <c r="T223" s="1"/>
  <c r="J224"/>
  <c r="J225" s="1"/>
  <c r="J226" s="1"/>
  <c r="O208" l="1"/>
  <c r="O209" s="1"/>
  <c r="O206"/>
  <c r="J231"/>
  <c r="J227"/>
  <c r="J233" s="1"/>
  <c r="J281" s="1"/>
  <c r="J232"/>
  <c r="J280" s="1"/>
  <c r="J228"/>
  <c r="J236" s="1"/>
  <c r="O215" l="1"/>
  <c r="O210"/>
  <c r="J239"/>
  <c r="J237"/>
  <c r="J238" s="1"/>
  <c r="J279"/>
  <c r="J240" l="1"/>
  <c r="J241" s="1"/>
  <c r="J242" s="1"/>
  <c r="O211"/>
  <c r="O217" s="1"/>
  <c r="O316" s="1"/>
  <c r="O314" s="1"/>
  <c r="T239" s="1"/>
  <c r="O212"/>
  <c r="O220" s="1"/>
  <c r="O221" s="1"/>
  <c r="O222" s="1"/>
  <c r="O216"/>
  <c r="O315" s="1"/>
  <c r="J247" l="1"/>
  <c r="O223"/>
  <c r="O224" s="1"/>
  <c r="O225" s="1"/>
  <c r="O231" s="1"/>
  <c r="J248"/>
  <c r="J275" s="1"/>
  <c r="J244"/>
  <c r="J243"/>
  <c r="J249" s="1"/>
  <c r="J276" s="1"/>
  <c r="J274" l="1"/>
  <c r="O226"/>
  <c r="O227" s="1"/>
  <c r="O233" s="1"/>
  <c r="O281" s="1"/>
  <c r="O279" s="1"/>
  <c r="T111" s="1"/>
  <c r="O232" l="1"/>
  <c r="O280" s="1"/>
  <c r="O228"/>
  <c r="O236" s="1"/>
  <c r="O237" s="1"/>
  <c r="O238" s="1"/>
  <c r="O240" s="1"/>
  <c r="O241" s="1"/>
  <c r="O239"/>
  <c r="O242" l="1"/>
  <c r="O247"/>
  <c r="O248" l="1"/>
  <c r="O275" s="1"/>
  <c r="O244"/>
  <c r="O243"/>
  <c r="O249" s="1"/>
  <c r="O276" s="1"/>
  <c r="O274" s="1"/>
  <c r="T127" s="1"/>
  <c r="T109" l="1"/>
  <c r="T112" s="1"/>
  <c r="T113" s="1"/>
  <c r="T110" l="1"/>
  <c r="T114"/>
  <c r="T119"/>
  <c r="T116" l="1"/>
  <c r="T124" s="1"/>
  <c r="T125" s="1"/>
  <c r="T115"/>
  <c r="T121" s="1"/>
  <c r="T281" s="1"/>
  <c r="T279" s="1"/>
  <c r="Y223" s="1"/>
  <c r="T120"/>
  <c r="T280" s="1"/>
  <c r="T126" l="1"/>
  <c r="T128"/>
  <c r="T129" s="1"/>
  <c r="T130" l="1"/>
  <c r="T135"/>
  <c r="T136" l="1"/>
  <c r="T275" s="1"/>
  <c r="T131"/>
  <c r="T137" s="1"/>
  <c r="T276" s="1"/>
  <c r="T274" s="1"/>
  <c r="Y239" s="1"/>
  <c r="T132"/>
  <c r="T140" s="1"/>
  <c r="T141" s="1"/>
  <c r="T144" l="1"/>
  <c r="T145" s="1"/>
  <c r="T142"/>
  <c r="T151" l="1"/>
  <c r="T146"/>
  <c r="T152" l="1"/>
  <c r="T290" s="1"/>
  <c r="T147"/>
  <c r="T153" s="1"/>
  <c r="T291" s="1"/>
  <c r="T289" s="1"/>
  <c r="Y191" s="1"/>
  <c r="T148"/>
  <c r="T156" s="1"/>
  <c r="T157" s="1"/>
  <c r="T160" l="1"/>
  <c r="T161" s="1"/>
  <c r="T158"/>
  <c r="T167" l="1"/>
  <c r="T162"/>
  <c r="T163" l="1"/>
  <c r="T169" s="1"/>
  <c r="T286" s="1"/>
  <c r="T284" s="1"/>
  <c r="Y207" s="1"/>
  <c r="T168"/>
  <c r="T285" s="1"/>
  <c r="T164"/>
  <c r="T172" s="1"/>
  <c r="T173" s="1"/>
  <c r="T176" l="1"/>
  <c r="T177" s="1"/>
  <c r="T174"/>
  <c r="T183" l="1"/>
  <c r="T178"/>
  <c r="T179" l="1"/>
  <c r="T185" s="1"/>
  <c r="T301" s="1"/>
  <c r="T299" s="1"/>
  <c r="T184"/>
  <c r="T300" s="1"/>
  <c r="T180"/>
  <c r="T188" s="1"/>
  <c r="T189" s="1"/>
  <c r="Y159" l="1"/>
  <c r="T192"/>
  <c r="T193" s="1"/>
  <c r="T190"/>
  <c r="T199" l="1"/>
  <c r="T194"/>
  <c r="T200" l="1"/>
  <c r="T295" s="1"/>
  <c r="T195"/>
  <c r="T201" s="1"/>
  <c r="T296" s="1"/>
  <c r="T294" s="1"/>
  <c r="Y175" s="1"/>
  <c r="T196"/>
  <c r="T204" s="1"/>
  <c r="T207" l="1"/>
  <c r="T205"/>
  <c r="T208" l="1"/>
  <c r="T209" s="1"/>
  <c r="T206"/>
  <c r="T215" l="1"/>
  <c r="T210"/>
  <c r="T212" l="1"/>
  <c r="T220" s="1"/>
  <c r="T221" s="1"/>
  <c r="T216"/>
  <c r="T305" s="1"/>
  <c r="T211"/>
  <c r="T217" s="1"/>
  <c r="T306" s="1"/>
  <c r="T304" s="1"/>
  <c r="Y109" l="1"/>
  <c r="Y111"/>
  <c r="T224"/>
  <c r="T225" s="1"/>
  <c r="T222"/>
  <c r="Y110" l="1"/>
  <c r="Y112"/>
  <c r="Y113" s="1"/>
  <c r="T226"/>
  <c r="T231"/>
  <c r="Y119" l="1"/>
  <c r="Y114"/>
  <c r="T232"/>
  <c r="T310" s="1"/>
  <c r="T228"/>
  <c r="T236" s="1"/>
  <c r="T237" s="1"/>
  <c r="T227"/>
  <c r="T233" s="1"/>
  <c r="T311" s="1"/>
  <c r="T309" s="1"/>
  <c r="Y127" s="1"/>
  <c r="Y120" l="1"/>
  <c r="Y305" s="1"/>
  <c r="Y115"/>
  <c r="Y121" s="1"/>
  <c r="Y306" s="1"/>
  <c r="Y304" s="1"/>
  <c r="AD191" s="1"/>
  <c r="Y116"/>
  <c r="T240"/>
  <c r="T241" s="1"/>
  <c r="T238"/>
  <c r="Y125" l="1"/>
  <c r="Y124"/>
  <c r="T242"/>
  <c r="T247"/>
  <c r="Y128" l="1"/>
  <c r="Y129" s="1"/>
  <c r="Y126"/>
  <c r="T243"/>
  <c r="T249" s="1"/>
  <c r="T316" s="1"/>
  <c r="T314" s="1"/>
  <c r="Y143" s="1"/>
  <c r="T248"/>
  <c r="T315" s="1"/>
  <c r="T244"/>
  <c r="Y130" l="1"/>
  <c r="Y135"/>
  <c r="Y136" l="1"/>
  <c r="Y310" s="1"/>
  <c r="Y131"/>
  <c r="Y137" s="1"/>
  <c r="Y311" s="1"/>
  <c r="Y309" s="1"/>
  <c r="AD207" s="1"/>
  <c r="Y132"/>
  <c r="Y141" l="1"/>
  <c r="Y140"/>
  <c r="Y144" l="1"/>
  <c r="Y145" s="1"/>
  <c r="Y142"/>
  <c r="Y151" l="1"/>
  <c r="Y146"/>
  <c r="Y147" l="1"/>
  <c r="Y153" s="1"/>
  <c r="Y316" s="1"/>
  <c r="Y314" s="1"/>
  <c r="AD223" s="1"/>
  <c r="Y152"/>
  <c r="Y315" s="1"/>
  <c r="Y148"/>
  <c r="Y156" s="1"/>
  <c r="Y157" s="1"/>
  <c r="Y158" l="1"/>
  <c r="Y160"/>
  <c r="Y161" s="1"/>
  <c r="Y162" l="1"/>
  <c r="Y167"/>
  <c r="Y168" l="1"/>
  <c r="Y300" s="1"/>
  <c r="Y163"/>
  <c r="Y169" s="1"/>
  <c r="Y301" s="1"/>
  <c r="Y299" s="1"/>
  <c r="AD159" s="1"/>
  <c r="Y164"/>
  <c r="Y173" l="1"/>
  <c r="Y172"/>
  <c r="Y176" l="1"/>
  <c r="Y177" s="1"/>
  <c r="Y174"/>
  <c r="Y178" l="1"/>
  <c r="Y183"/>
  <c r="Y180" l="1"/>
  <c r="Y188" s="1"/>
  <c r="Y189" s="1"/>
  <c r="Y179"/>
  <c r="Y185" s="1"/>
  <c r="Y296" s="1"/>
  <c r="Y294" s="1"/>
  <c r="AD175" s="1"/>
  <c r="Y184"/>
  <c r="Y295" s="1"/>
  <c r="Y192" l="1"/>
  <c r="Y193" s="1"/>
  <c r="Y190"/>
  <c r="Y194" l="1"/>
  <c r="Y199"/>
  <c r="Y195" l="1"/>
  <c r="Y201" s="1"/>
  <c r="Y291" s="1"/>
  <c r="Y289" s="1"/>
  <c r="AD111" s="1"/>
  <c r="Y200"/>
  <c r="Y290" s="1"/>
  <c r="Y196"/>
  <c r="Y205" l="1"/>
  <c r="Y204"/>
  <c r="Y208" l="1"/>
  <c r="Y209" s="1"/>
  <c r="Y206"/>
  <c r="Y210" l="1"/>
  <c r="Y215"/>
  <c r="Y212" l="1"/>
  <c r="Y220" s="1"/>
  <c r="Y221" s="1"/>
  <c r="Y216"/>
  <c r="Y285" s="1"/>
  <c r="Y211"/>
  <c r="Y217" s="1"/>
  <c r="Y286" s="1"/>
  <c r="Y284" s="1"/>
  <c r="AD127" s="1"/>
  <c r="Y222" l="1"/>
  <c r="Y224"/>
  <c r="Y225" s="1"/>
  <c r="Y231" l="1"/>
  <c r="Y226"/>
  <c r="Y228" l="1"/>
  <c r="Y232"/>
  <c r="Y280" s="1"/>
  <c r="Y227"/>
  <c r="Y233" s="1"/>
  <c r="Y281" s="1"/>
  <c r="Y279" s="1"/>
  <c r="AD143" s="1"/>
  <c r="Y237" l="1"/>
  <c r="Y236"/>
  <c r="Y238" l="1"/>
  <c r="Y240"/>
  <c r="Y241" s="1"/>
  <c r="Y247" l="1"/>
  <c r="Y242"/>
  <c r="Y243" l="1"/>
  <c r="Y249" s="1"/>
  <c r="Y276" s="1"/>
  <c r="Y274" s="1"/>
  <c r="AD239" s="1"/>
  <c r="Y248"/>
  <c r="Y275" s="1"/>
  <c r="Y244"/>
  <c r="AD110"/>
  <c r="AD109"/>
  <c r="AD112" s="1"/>
  <c r="AD113" s="1"/>
  <c r="AD119" l="1"/>
  <c r="AD114"/>
  <c r="AD120" l="1"/>
  <c r="AD290" s="1"/>
  <c r="AD115"/>
  <c r="AD121" s="1"/>
  <c r="AD291" s="1"/>
  <c r="AD289" s="1"/>
  <c r="AD116"/>
  <c r="AD124" s="1"/>
  <c r="AD125" s="1"/>
  <c r="AI191" l="1"/>
  <c r="AD128"/>
  <c r="AD129" s="1"/>
  <c r="AD126"/>
  <c r="AD135" l="1"/>
  <c r="AD130"/>
  <c r="AD131" l="1"/>
  <c r="AD137" s="1"/>
  <c r="AD286" s="1"/>
  <c r="AD284" s="1"/>
  <c r="AD132"/>
  <c r="AD140" s="1"/>
  <c r="AD141" s="1"/>
  <c r="AD136"/>
  <c r="AD285" s="1"/>
  <c r="AI207" l="1"/>
  <c r="AD144"/>
  <c r="AD145" s="1"/>
  <c r="AD142"/>
  <c r="AD151" l="1"/>
  <c r="AD146"/>
  <c r="AD147" l="1"/>
  <c r="AD153" s="1"/>
  <c r="AD281" s="1"/>
  <c r="AD279" s="1"/>
  <c r="AD152"/>
  <c r="AD280" s="1"/>
  <c r="AD148"/>
  <c r="AD156" s="1"/>
  <c r="AD157" s="1"/>
  <c r="AI223" l="1"/>
  <c r="AD160"/>
  <c r="AD161" s="1"/>
  <c r="AD158"/>
  <c r="AD162" l="1"/>
  <c r="AD167"/>
  <c r="AD168" l="1"/>
  <c r="AD300" s="1"/>
  <c r="AD164"/>
  <c r="AD172" s="1"/>
  <c r="AD173" s="1"/>
  <c r="AD163"/>
  <c r="AD169" s="1"/>
  <c r="AD301" s="1"/>
  <c r="AD299" s="1"/>
  <c r="AI111" l="1"/>
  <c r="AD174"/>
  <c r="AD176"/>
  <c r="AD177" s="1"/>
  <c r="AD183" l="1"/>
  <c r="AD178"/>
  <c r="AD179" l="1"/>
  <c r="AD185" s="1"/>
  <c r="AD296" s="1"/>
  <c r="AD294" s="1"/>
  <c r="AD184"/>
  <c r="AD295" s="1"/>
  <c r="AD180"/>
  <c r="AD188" s="1"/>
  <c r="AD189" s="1"/>
  <c r="AI175" l="1"/>
  <c r="AD192"/>
  <c r="AD193" s="1"/>
  <c r="AD190"/>
  <c r="AD199" l="1"/>
  <c r="AD194"/>
  <c r="AD200" l="1"/>
  <c r="AD305" s="1"/>
  <c r="AD195"/>
  <c r="AD201" s="1"/>
  <c r="AD306" s="1"/>
  <c r="AD304" s="1"/>
  <c r="AD196"/>
  <c r="AD204" s="1"/>
  <c r="AD205" s="1"/>
  <c r="AI127" l="1"/>
  <c r="AD208"/>
  <c r="AD209" s="1"/>
  <c r="AD206"/>
  <c r="AD215" l="1"/>
  <c r="AD210"/>
  <c r="AD216" l="1"/>
  <c r="AD310" s="1"/>
  <c r="AD212"/>
  <c r="AD220" s="1"/>
  <c r="AD221" s="1"/>
  <c r="AD211"/>
  <c r="AD217" s="1"/>
  <c r="AD311" s="1"/>
  <c r="AD309" s="1"/>
  <c r="AI143" l="1"/>
  <c r="AD222"/>
  <c r="AD224"/>
  <c r="AD225" s="1"/>
  <c r="AD226" l="1"/>
  <c r="AD231"/>
  <c r="AD227" l="1"/>
  <c r="AD233" s="1"/>
  <c r="AD316" s="1"/>
  <c r="AD314" s="1"/>
  <c r="AD228"/>
  <c r="AD236" s="1"/>
  <c r="AD237" s="1"/>
  <c r="AD232"/>
  <c r="AD315" s="1"/>
  <c r="AI159" l="1"/>
  <c r="AD238"/>
  <c r="AD240"/>
  <c r="AD241" s="1"/>
  <c r="AD242" l="1"/>
  <c r="AD247"/>
  <c r="AD243" l="1"/>
  <c r="AD249" s="1"/>
  <c r="AD276" s="1"/>
  <c r="AD274" s="1"/>
  <c r="AD244"/>
  <c r="AD248"/>
  <c r="AD275" s="1"/>
  <c r="AI239" l="1"/>
  <c r="AI109"/>
  <c r="AI112" s="1"/>
  <c r="AI113" s="1"/>
  <c r="AI119" s="1"/>
  <c r="AI110" l="1"/>
  <c r="AI114"/>
  <c r="AI120" l="1"/>
  <c r="AI300" s="1"/>
  <c r="AI116"/>
  <c r="AI124" s="1"/>
  <c r="AI125" s="1"/>
  <c r="AI115"/>
  <c r="AI121" s="1"/>
  <c r="AI301" s="1"/>
  <c r="AI299" s="1"/>
  <c r="AN159" s="1"/>
  <c r="AI126" l="1"/>
  <c r="AI128"/>
  <c r="AI129" s="1"/>
  <c r="AI135" l="1"/>
  <c r="AI130"/>
  <c r="AI131" l="1"/>
  <c r="AI137" s="1"/>
  <c r="AI306" s="1"/>
  <c r="AI304" s="1"/>
  <c r="AN191" s="1"/>
  <c r="AI132"/>
  <c r="AI140" s="1"/>
  <c r="AI141" s="1"/>
  <c r="AI136"/>
  <c r="AI305" s="1"/>
  <c r="AI142" l="1"/>
  <c r="AI144"/>
  <c r="AI145" s="1"/>
  <c r="AI146" l="1"/>
  <c r="AI151"/>
  <c r="AI147" l="1"/>
  <c r="AI153" s="1"/>
  <c r="AI311" s="1"/>
  <c r="AI309" s="1"/>
  <c r="AN207" s="1"/>
  <c r="AI148"/>
  <c r="AI156" s="1"/>
  <c r="AI157" s="1"/>
  <c r="AI152"/>
  <c r="AI310" s="1"/>
  <c r="AI158" l="1"/>
  <c r="AI160"/>
  <c r="AI161" s="1"/>
  <c r="AI167" l="1"/>
  <c r="AI162"/>
  <c r="AI168" l="1"/>
  <c r="AI315" s="1"/>
  <c r="AI164"/>
  <c r="AI172" s="1"/>
  <c r="AI173" s="1"/>
  <c r="AI163"/>
  <c r="AI169" s="1"/>
  <c r="AI316" s="1"/>
  <c r="AI314" s="1"/>
  <c r="AN223" s="1"/>
  <c r="AI174" l="1"/>
  <c r="AI176"/>
  <c r="AI177" s="1"/>
  <c r="AI183" l="1"/>
  <c r="AI178"/>
  <c r="AI184" l="1"/>
  <c r="AI295" s="1"/>
  <c r="AI180"/>
  <c r="AI188" s="1"/>
  <c r="AI189" s="1"/>
  <c r="AI179"/>
  <c r="AI185" s="1"/>
  <c r="AI296" s="1"/>
  <c r="AI294" s="1"/>
  <c r="AN175" s="1"/>
  <c r="AI190" l="1"/>
  <c r="AI192"/>
  <c r="AI193" s="1"/>
  <c r="AI194" l="1"/>
  <c r="AI199"/>
  <c r="AI196" l="1"/>
  <c r="AI204" s="1"/>
  <c r="AI205" s="1"/>
  <c r="AI195"/>
  <c r="AI201" s="1"/>
  <c r="AI291" s="1"/>
  <c r="AI289" s="1"/>
  <c r="AN111" s="1"/>
  <c r="AI200"/>
  <c r="AI290" s="1"/>
  <c r="AI206" l="1"/>
  <c r="AI208"/>
  <c r="AI209" s="1"/>
  <c r="AI215" l="1"/>
  <c r="AI210"/>
  <c r="AI211" l="1"/>
  <c r="AI217" s="1"/>
  <c r="AI286" s="1"/>
  <c r="AI284" s="1"/>
  <c r="AN127" s="1"/>
  <c r="AI216"/>
  <c r="AI285" s="1"/>
  <c r="AI212"/>
  <c r="AI220" s="1"/>
  <c r="AI221" s="1"/>
  <c r="AI224" l="1"/>
  <c r="AI225" s="1"/>
  <c r="AI222"/>
  <c r="AI226" l="1"/>
  <c r="AI231"/>
  <c r="AI227" l="1"/>
  <c r="AI233" s="1"/>
  <c r="AI281" s="1"/>
  <c r="AI279" s="1"/>
  <c r="AN143" s="1"/>
  <c r="AI228"/>
  <c r="AI236" s="1"/>
  <c r="AI237" s="1"/>
  <c r="AI232"/>
  <c r="AI280" s="1"/>
  <c r="AI240" l="1"/>
  <c r="AI241" s="1"/>
  <c r="AI238"/>
  <c r="AI247" l="1"/>
  <c r="AI242"/>
  <c r="AI243" l="1"/>
  <c r="AI249" s="1"/>
  <c r="AI276" s="1"/>
  <c r="AI274" s="1"/>
  <c r="AN239" s="1"/>
  <c r="AI248"/>
  <c r="AI275" s="1"/>
  <c r="AI244"/>
  <c r="AN109"/>
  <c r="AN110" s="1"/>
  <c r="AN112" l="1"/>
  <c r="AN113" s="1"/>
  <c r="AN114" s="1"/>
  <c r="AN119" l="1"/>
  <c r="AN115"/>
  <c r="AN121" s="1"/>
  <c r="AN291" s="1"/>
  <c r="AN120"/>
  <c r="AN290" s="1"/>
  <c r="AN116"/>
  <c r="AN124" s="1"/>
  <c r="AN125" s="1"/>
  <c r="AN289" l="1"/>
  <c r="AS109" s="1"/>
  <c r="AN128"/>
  <c r="AN129" s="1"/>
  <c r="AN126"/>
  <c r="AS111" l="1"/>
  <c r="AS112" s="1"/>
  <c r="AS113" s="1"/>
  <c r="AS110"/>
  <c r="AN135"/>
  <c r="AN130"/>
  <c r="AS114" l="1"/>
  <c r="AS119"/>
  <c r="AN136"/>
  <c r="AN285" s="1"/>
  <c r="AN132"/>
  <c r="AN140" s="1"/>
  <c r="AN141" s="1"/>
  <c r="AN131"/>
  <c r="AN137" s="1"/>
  <c r="AN286" s="1"/>
  <c r="AN284" s="1"/>
  <c r="AS127" l="1"/>
  <c r="AS116"/>
  <c r="AS124" s="1"/>
  <c r="AS125" s="1"/>
  <c r="AS120"/>
  <c r="AS290" s="1"/>
  <c r="AS115"/>
  <c r="AS121" s="1"/>
  <c r="AS291" s="1"/>
  <c r="AN144"/>
  <c r="AN145" s="1"/>
  <c r="AN142"/>
  <c r="AS289"/>
  <c r="AS126" l="1"/>
  <c r="AS128"/>
  <c r="AS129" s="1"/>
  <c r="AN151"/>
  <c r="AN146"/>
  <c r="AS130" l="1"/>
  <c r="AS135"/>
  <c r="AN147"/>
  <c r="AN153" s="1"/>
  <c r="AN281" s="1"/>
  <c r="AN279" s="1"/>
  <c r="AN152"/>
  <c r="AN280" s="1"/>
  <c r="AN148"/>
  <c r="AN156" s="1"/>
  <c r="AN157" s="1"/>
  <c r="AS143" l="1"/>
  <c r="AS131"/>
  <c r="AS137" s="1"/>
  <c r="AS286" s="1"/>
  <c r="AS284" s="1"/>
  <c r="AS132"/>
  <c r="AS140" s="1"/>
  <c r="AS141" s="1"/>
  <c r="AS136"/>
  <c r="AS285" s="1"/>
  <c r="AN160"/>
  <c r="AN161" s="1"/>
  <c r="AN158"/>
  <c r="AS142" l="1"/>
  <c r="AS144"/>
  <c r="AS145" s="1"/>
  <c r="AN162"/>
  <c r="AN167"/>
  <c r="AS146" l="1"/>
  <c r="AS151"/>
  <c r="AN168"/>
  <c r="AN300" s="1"/>
  <c r="AN164"/>
  <c r="AN172" s="1"/>
  <c r="AN173" s="1"/>
  <c r="AN163"/>
  <c r="AN169" s="1"/>
  <c r="AN301" s="1"/>
  <c r="AN299" s="1"/>
  <c r="AS159" l="1"/>
  <c r="AS148"/>
  <c r="AS156" s="1"/>
  <c r="AS157" s="1"/>
  <c r="AS152"/>
  <c r="AS280" s="1"/>
  <c r="AS147"/>
  <c r="AS153" s="1"/>
  <c r="AS281" s="1"/>
  <c r="AS279" s="1"/>
  <c r="AN176"/>
  <c r="AN177" s="1"/>
  <c r="AN174"/>
  <c r="AN183" l="1"/>
  <c r="AN178"/>
  <c r="AS158"/>
  <c r="AS160"/>
  <c r="AS161" s="1"/>
  <c r="AN179" l="1"/>
  <c r="AN185" s="1"/>
  <c r="AN296" s="1"/>
  <c r="AN294" s="1"/>
  <c r="AN184"/>
  <c r="AN295" s="1"/>
  <c r="AN180"/>
  <c r="AN188" s="1"/>
  <c r="AN189" s="1"/>
  <c r="AS162"/>
  <c r="AS167"/>
  <c r="AS175" l="1"/>
  <c r="AN192"/>
  <c r="AN193" s="1"/>
  <c r="AN190"/>
  <c r="AS163"/>
  <c r="AS169" s="1"/>
  <c r="AS301" s="1"/>
  <c r="AS168"/>
  <c r="AS300" s="1"/>
  <c r="AS164"/>
  <c r="AS172" s="1"/>
  <c r="AS173" s="1"/>
  <c r="AS299"/>
  <c r="AS174" l="1"/>
  <c r="AS176"/>
  <c r="AS177" s="1"/>
  <c r="AN199"/>
  <c r="AN194"/>
  <c r="AS183" l="1"/>
  <c r="AS178"/>
  <c r="AN195"/>
  <c r="AN201" s="1"/>
  <c r="AN306" s="1"/>
  <c r="AN304" s="1"/>
  <c r="AN200"/>
  <c r="AN305" s="1"/>
  <c r="AN196"/>
  <c r="AN204" s="1"/>
  <c r="AN205" s="1"/>
  <c r="AS191" l="1"/>
  <c r="AS180"/>
  <c r="AS188" s="1"/>
  <c r="AS189" s="1"/>
  <c r="AS179"/>
  <c r="AS185" s="1"/>
  <c r="AS296" s="1"/>
  <c r="AS294" s="1"/>
  <c r="AS184"/>
  <c r="AS295" s="1"/>
  <c r="AN208"/>
  <c r="AN209" s="1"/>
  <c r="AN206"/>
  <c r="AN215" l="1"/>
  <c r="AN210"/>
  <c r="AS190"/>
  <c r="AS192"/>
  <c r="AS193" s="1"/>
  <c r="AN216" l="1"/>
  <c r="AN310" s="1"/>
  <c r="AN212"/>
  <c r="AN220" s="1"/>
  <c r="AN221" s="1"/>
  <c r="AN211"/>
  <c r="AN217" s="1"/>
  <c r="AN311" s="1"/>
  <c r="AN309" s="1"/>
  <c r="AS194"/>
  <c r="AS199"/>
  <c r="AS207" l="1"/>
  <c r="AN224"/>
  <c r="AN225" s="1"/>
  <c r="AN222"/>
  <c r="AS195"/>
  <c r="AS201" s="1"/>
  <c r="AS306" s="1"/>
  <c r="AS200"/>
  <c r="AS305" s="1"/>
  <c r="AS196"/>
  <c r="AS204" s="1"/>
  <c r="AS205" s="1"/>
  <c r="AS304"/>
  <c r="AS206" l="1"/>
  <c r="AS208"/>
  <c r="AS209" s="1"/>
  <c r="AN231"/>
  <c r="AN226"/>
  <c r="AS215" l="1"/>
  <c r="AS210"/>
  <c r="AN232"/>
  <c r="AN315" s="1"/>
  <c r="AN228"/>
  <c r="AN236" s="1"/>
  <c r="AN237" s="1"/>
  <c r="AN227"/>
  <c r="AN233" s="1"/>
  <c r="AN316" s="1"/>
  <c r="AN314" s="1"/>
  <c r="AS223" l="1"/>
  <c r="AS212"/>
  <c r="AS220" s="1"/>
  <c r="AS221" s="1"/>
  <c r="AS211"/>
  <c r="AS217" s="1"/>
  <c r="AS311" s="1"/>
  <c r="AS216"/>
  <c r="AS310" s="1"/>
  <c r="AN240"/>
  <c r="AN241" s="1"/>
  <c r="AN238"/>
  <c r="AS309"/>
  <c r="AS222" l="1"/>
  <c r="AS224"/>
  <c r="AS225" s="1"/>
  <c r="AN247"/>
  <c r="AN242"/>
  <c r="AS231" l="1"/>
  <c r="AS226"/>
  <c r="AN244"/>
  <c r="AN243"/>
  <c r="AN249" s="1"/>
  <c r="AN276" s="1"/>
  <c r="AN274" s="1"/>
  <c r="AN248"/>
  <c r="AN275" s="1"/>
  <c r="AS239" l="1"/>
  <c r="AS227"/>
  <c r="AS233" s="1"/>
  <c r="AS316" s="1"/>
  <c r="AS314" s="1"/>
  <c r="AS228"/>
  <c r="AS236" s="1"/>
  <c r="AS237" s="1"/>
  <c r="AS232"/>
  <c r="AS315" s="1"/>
  <c r="AS238" l="1"/>
  <c r="AS240"/>
  <c r="AS241" s="1"/>
  <c r="AS247" l="1"/>
  <c r="AS242"/>
  <c r="AS248" l="1"/>
  <c r="AS275" s="1"/>
  <c r="AS244"/>
  <c r="AS243"/>
  <c r="AS249" s="1"/>
  <c r="AS276" s="1"/>
  <c r="AS274" s="1"/>
</calcChain>
</file>

<file path=xl/sharedStrings.xml><?xml version="1.0" encoding="utf-8"?>
<sst xmlns="http://schemas.openxmlformats.org/spreadsheetml/2006/main" count="1792" uniqueCount="151">
  <si>
    <t>ATTACK</t>
  </si>
  <si>
    <t>ARMOR</t>
  </si>
  <si>
    <t>SHIELD</t>
  </si>
  <si>
    <t>SPEED</t>
  </si>
  <si>
    <t>COST</t>
  </si>
  <si>
    <t>HANGER</t>
  </si>
  <si>
    <t>FUEL HOLD</t>
  </si>
  <si>
    <t>FUEL USE</t>
  </si>
  <si>
    <t>FIGHTER</t>
  </si>
  <si>
    <t>VALUE:</t>
  </si>
  <si>
    <t>TECH:</t>
  </si>
  <si>
    <t>BOMBER</t>
  </si>
  <si>
    <t>FRIGATE</t>
  </si>
  <si>
    <t>BASE:</t>
  </si>
  <si>
    <t>DESTROYER</t>
  </si>
  <si>
    <t>CRUISER</t>
  </si>
  <si>
    <t>BASE</t>
  </si>
  <si>
    <t>SKILLS</t>
  </si>
  <si>
    <t>LEVEL</t>
  </si>
  <si>
    <t>BONUS</t>
  </si>
  <si>
    <t>% dmg to superior shields</t>
  </si>
  <si>
    <t>ROUND 1 - STEP 1 - FIGHTER DAMAGE</t>
  </si>
  <si>
    <t>dmg to superior shields</t>
  </si>
  <si>
    <t>shield bleed through</t>
  </si>
  <si>
    <t>shield bleedthrough</t>
  </si>
  <si>
    <t>bomber dmg divert base</t>
  </si>
  <si>
    <t>FIGHTER TO FIGHTER (pre-excess)</t>
  </si>
  <si>
    <t>ATTACK DIVERTED</t>
  </si>
  <si>
    <t>ATTACK VALUE</t>
  </si>
  <si>
    <t>SUPERIOR SHIELDS</t>
  </si>
  <si>
    <t>SHIELD BLEEDTHROUGH</t>
  </si>
  <si>
    <t>ACTUAL DAMAGE</t>
  </si>
  <si>
    <t>TOTAL DAMAGE</t>
  </si>
  <si>
    <t>SHIELDS REMAINING</t>
  </si>
  <si>
    <t>ARMOR REMAINING</t>
  </si>
  <si>
    <t>UNITS REMAINING</t>
  </si>
  <si>
    <t>EXCESS DAMAGE</t>
  </si>
  <si>
    <t>REMAINING FIGHTERS (pre-excess)</t>
  </si>
  <si>
    <t>ATTACK VALUE (excess)</t>
  </si>
  <si>
    <t>ATTACK VALUE (total)</t>
  </si>
  <si>
    <t>REMAINING BOMBERS</t>
  </si>
  <si>
    <t>REMAINING FIGHTERS</t>
  </si>
  <si>
    <t>REMAINING FRIGATES</t>
  </si>
  <si>
    <t>FIGHTER TO BOMBER</t>
  </si>
  <si>
    <t>FIGHTER TO FIGHTER</t>
  </si>
  <si>
    <t>FIGHTER TO FRIGATE</t>
  </si>
  <si>
    <t>FIGHTER TO DESTROYER</t>
  </si>
  <si>
    <t>REMAINING DESTROYERS</t>
  </si>
  <si>
    <t>FIGHTER TO CRUISER</t>
  </si>
  <si>
    <t>REMAINING CRUISERS</t>
  </si>
  <si>
    <t>ASSAULT CARRIER</t>
  </si>
  <si>
    <t>FLEET CARRIER</t>
  </si>
  <si>
    <t>BOMBER TO DESTROYER</t>
  </si>
  <si>
    <t>BATTLE CRUISER</t>
  </si>
  <si>
    <t>BATTLE SHIP</t>
  </si>
  <si>
    <t>BOMBER TO FRIGATE</t>
  </si>
  <si>
    <t>FIGHTER TO BATTLECRUISER</t>
  </si>
  <si>
    <t>REMAINING BATTLECRUISERS</t>
  </si>
  <si>
    <t>FIGHTER TO BATTLESHIPS</t>
  </si>
  <si>
    <t>REMAINING BATTLESHIPS</t>
  </si>
  <si>
    <t>FIGHTER TO ASSAULT CARRIERS</t>
  </si>
  <si>
    <t>REMAINING ASSAULT CARRIERS</t>
  </si>
  <si>
    <t>FIGHTER TO FLEET CARRIERS</t>
  </si>
  <si>
    <t>REMAINING FLEET CARRIERS</t>
  </si>
  <si>
    <t>ROUND 1 - STEP 1 - TOTAL REMAINING</t>
  </si>
  <si>
    <t>BOMBER TO BATTLECRUISER</t>
  </si>
  <si>
    <t>BOMBER TO CRUISER</t>
  </si>
  <si>
    <t>BOMBER TO BATTLESHIPS</t>
  </si>
  <si>
    <t>BOMBER TO ASSAULT CARRIERS</t>
  </si>
  <si>
    <t>BOMBER TO FLEET CARRIERS</t>
  </si>
  <si>
    <t>BOMBER TO BOMBER</t>
  </si>
  <si>
    <t>BOMBER TO FIGHTER</t>
  </si>
  <si>
    <t>ROUND 1 - STEP 2 - TOTAL REMAINING</t>
  </si>
  <si>
    <t>ROUND 1 - STEP 3 - TOTAL REMAINING</t>
  </si>
  <si>
    <t>DESTROYER TO FRIGATE</t>
  </si>
  <si>
    <t>DESTROYER  TO BATTLECRUISER</t>
  </si>
  <si>
    <t>DESTROYER TO CRUISER</t>
  </si>
  <si>
    <t>DESTROYER TO DESTROYER</t>
  </si>
  <si>
    <t>DESTROYER TO BATTLESHIPS</t>
  </si>
  <si>
    <t>DESTROYER TO ASSAULT CARRIERS</t>
  </si>
  <si>
    <t>DESTROYER TO FLEET CARRIERS</t>
  </si>
  <si>
    <t>DESTROYER TO BOMBER</t>
  </si>
  <si>
    <t>DESTROYER TO FIGHTER</t>
  </si>
  <si>
    <t>FRIGATE TO FRIGATE</t>
  </si>
  <si>
    <t>FRIGATE TO DESTROYER</t>
  </si>
  <si>
    <t>FRIGATE  TO BATTLECRUISER</t>
  </si>
  <si>
    <t>FRIGATE TO CRUISER</t>
  </si>
  <si>
    <t>FRIGATE TO BATTLESHIPS</t>
  </si>
  <si>
    <t>FRIGATE TO ASSAULT CARRIERS</t>
  </si>
  <si>
    <t>FRIGATE TO FLEET CARRIERS</t>
  </si>
  <si>
    <t>FRIGATE TO BOMBER</t>
  </si>
  <si>
    <t>FRIGATE TO FIGHTER</t>
  </si>
  <si>
    <t>ROUND 1 - STEP 4 - FRIGATE  DAMAGE</t>
  </si>
  <si>
    <t>ROUND 1 - STEP 3 - DESTROYER DAMAGE</t>
  </si>
  <si>
    <t>ROUND 1 - STEP 2 - BOMBER DAMAGE</t>
  </si>
  <si>
    <t>ROUND 1 - STEP 4 - TOTAL REMAINING</t>
  </si>
  <si>
    <t>ROUND 1 - STEP 5 - BATTLECRUISER  DAMAGE</t>
  </si>
  <si>
    <t>BATTLECRUISER TO BATTLESHIPS</t>
  </si>
  <si>
    <t>BATTLECRUISER TO ASSAULT CARRIERS</t>
  </si>
  <si>
    <t>BATTLECRUISER TO FLEET CARRIERS</t>
  </si>
  <si>
    <t>BATTLECRUISER  TO BATTLECRUISER</t>
  </si>
  <si>
    <t>BATTLECRUISER TO CRUISER</t>
  </si>
  <si>
    <t>BATTLECRUISER TO DESTROYER</t>
  </si>
  <si>
    <t>BATTLECRUISER TO FRIGATE</t>
  </si>
  <si>
    <t>BATTLECRUISER TO BOMBER</t>
  </si>
  <si>
    <t>BATTLECRUISER TO FIGHTER</t>
  </si>
  <si>
    <t>ROUND 1 - STEP 6 - CRUISER  DAMAGE</t>
  </si>
  <si>
    <t>ROUND 1 - STEP 7 - BATTLESHIP  DAMAGE</t>
  </si>
  <si>
    <t>CRUISER TO DESTROYER</t>
  </si>
  <si>
    <t>CRUISER TO FRIGATE</t>
  </si>
  <si>
    <t>CRUISER TO BOMBER</t>
  </si>
  <si>
    <t>CRUISER  TO BATTLECRUISER</t>
  </si>
  <si>
    <t>CRUISER TO CRUISER</t>
  </si>
  <si>
    <t>CRUISER TO BATTLESHIPS</t>
  </si>
  <si>
    <t>CRUISER TO ASSAULT CARRIERS</t>
  </si>
  <si>
    <t>CRUISER TO FLEET CARRIERS</t>
  </si>
  <si>
    <t>CRUISER TO FIGHTER</t>
  </si>
  <si>
    <t>BATTLESHIP TO DESTROYER</t>
  </si>
  <si>
    <t>BATTLESHIP TO FRIGATE</t>
  </si>
  <si>
    <t>BATTLESHIP TO BOMBER</t>
  </si>
  <si>
    <t>BATTLESHIP TO BATTLECRUISER</t>
  </si>
  <si>
    <t>BATTLESHIP TO CRUISER</t>
  </si>
  <si>
    <t>BATTLESHIP TO BATTLESHIPS</t>
  </si>
  <si>
    <t>BATTLESHIP TO ASSAULT CARRIERS</t>
  </si>
  <si>
    <t>BATTLESHIP TO FLEET CARRIERS</t>
  </si>
  <si>
    <t>BATTLESHIP TO FIGHTER</t>
  </si>
  <si>
    <t>ASSAULT CARRIER TO BATTLESHIPS</t>
  </si>
  <si>
    <t>ASSAULT CARRIER TO ASSAULT CARRIERS</t>
  </si>
  <si>
    <t>ASSAULT CARRIER TO FLEET CARRIERS</t>
  </si>
  <si>
    <t>ASSAULT CARRIER TO CRUISER</t>
  </si>
  <si>
    <t>ASSAULT CARRIER TO DESTROYER</t>
  </si>
  <si>
    <t>ASSAULT CARRIER TO FRIGATE</t>
  </si>
  <si>
    <t>ASSAULT CARRIER TO BOMBER</t>
  </si>
  <si>
    <t>ASSAULT CARRIER TO FIGHTER</t>
  </si>
  <si>
    <t>ROUND 1 - STEP 8 - ASSAULT CARRIER  DAMAGE</t>
  </si>
  <si>
    <t>FLEET CARRIER TO DESTROYER</t>
  </si>
  <si>
    <t>FLEET CARRIER TO FRIGATE</t>
  </si>
  <si>
    <t>FLEET CARRIER TO BOMBER</t>
  </si>
  <si>
    <t>FLEET CARRIER TO BATTLECRUISER</t>
  </si>
  <si>
    <t>FLEET CARRIER TO CRUISER</t>
  </si>
  <si>
    <t>FLEET CARRIER TO BATTLESHIPS</t>
  </si>
  <si>
    <t>FLEET CARRIER TO ASSAULT CARRIERS</t>
  </si>
  <si>
    <t>FLEET CARRIER TO FLEET CARRIERS</t>
  </si>
  <si>
    <t>FLEET CARRIER TO FIGHTER</t>
  </si>
  <si>
    <t>ASSAULT CARRIER TO BATTLECRUISER</t>
  </si>
  <si>
    <t>ROUND 1 - STEP 9 - FLEET CARRIER  DAMAGE</t>
  </si>
  <si>
    <t>ROUND 1 - STEP 9 - TOTAL REMAINING</t>
  </si>
  <si>
    <t>ROUND 1 - STEP 8 - TOTAL REMAINING</t>
  </si>
  <si>
    <t>ROUND 1 - STEP 7 - TOTAL REMAINING</t>
  </si>
  <si>
    <t>ROUND 1 - STEP 6 - TOTAL REMAINING</t>
  </si>
  <si>
    <t>ROUND 1 - STEP 5 - TOTAL REMAINING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</si>
</sst>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FF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16"/>
  <sheetViews>
    <sheetView tabSelected="1" topLeftCell="A134" zoomScale="70" zoomScaleNormal="70" workbookViewId="0">
      <selection activeCell="AP48" sqref="AP48"/>
    </sheetView>
  </sheetViews>
  <sheetFormatPr defaultColWidth="15.7109375" defaultRowHeight="12.75"/>
  <cols>
    <col min="1" max="4" width="15.7109375" style="2"/>
    <col min="5" max="5" width="15.7109375" style="2" customWidth="1"/>
    <col min="6" max="19" width="15.7109375" style="2"/>
    <col min="20" max="16384" width="15.7109375" style="3"/>
  </cols>
  <sheetData>
    <row r="1" spans="2:11" ht="13.5" thickBot="1"/>
    <row r="2" spans="2:11" ht="32.1" customHeight="1" thickBot="1">
      <c r="C2" s="9" t="s">
        <v>8</v>
      </c>
      <c r="D2" s="9" t="s">
        <v>11</v>
      </c>
      <c r="E2" s="9" t="s">
        <v>12</v>
      </c>
      <c r="F2" s="9" t="s">
        <v>14</v>
      </c>
      <c r="G2" s="9" t="s">
        <v>15</v>
      </c>
      <c r="H2" s="10" t="s">
        <v>53</v>
      </c>
      <c r="I2" s="10" t="s">
        <v>54</v>
      </c>
      <c r="J2" s="10" t="s">
        <v>50</v>
      </c>
      <c r="K2" s="10" t="s">
        <v>51</v>
      </c>
    </row>
    <row r="3" spans="2:11" ht="13.5" thickBot="1">
      <c r="C3" s="14">
        <v>1000</v>
      </c>
      <c r="D3" s="14">
        <v>100</v>
      </c>
      <c r="E3" s="14">
        <v>10</v>
      </c>
      <c r="F3" s="14">
        <v>5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</row>
    <row r="4" spans="2:11" ht="13.5" thickBot="1">
      <c r="C4" s="15" t="s">
        <v>4</v>
      </c>
      <c r="D4" s="15" t="s">
        <v>4</v>
      </c>
      <c r="E4" s="15" t="s">
        <v>4</v>
      </c>
      <c r="F4" s="15" t="s">
        <v>4</v>
      </c>
      <c r="G4" s="15" t="s">
        <v>4</v>
      </c>
      <c r="H4" s="15" t="s">
        <v>4</v>
      </c>
      <c r="I4" s="15" t="s">
        <v>4</v>
      </c>
      <c r="J4" s="15" t="s">
        <v>4</v>
      </c>
      <c r="K4" s="15" t="s">
        <v>4</v>
      </c>
    </row>
    <row r="5" spans="2:11" ht="13.5" thickBot="1">
      <c r="C5" s="29">
        <f t="shared" ref="C5:K5" si="0">C3*C13</f>
        <v>1000</v>
      </c>
      <c r="D5" s="29">
        <f t="shared" si="0"/>
        <v>200</v>
      </c>
      <c r="E5" s="29">
        <f t="shared" si="0"/>
        <v>500</v>
      </c>
      <c r="F5" s="29">
        <f t="shared" si="0"/>
        <v>325</v>
      </c>
      <c r="G5" s="29">
        <f t="shared" si="0"/>
        <v>110</v>
      </c>
      <c r="H5" s="29">
        <f t="shared" si="0"/>
        <v>0</v>
      </c>
      <c r="I5" s="29">
        <f t="shared" si="0"/>
        <v>0</v>
      </c>
      <c r="J5" s="29">
        <f t="shared" si="0"/>
        <v>0</v>
      </c>
      <c r="K5" s="29">
        <f t="shared" si="0"/>
        <v>0</v>
      </c>
    </row>
    <row r="6" spans="2:11" ht="13.5" thickBot="1">
      <c r="C6" s="15" t="s">
        <v>0</v>
      </c>
      <c r="D6" s="15" t="s">
        <v>0</v>
      </c>
      <c r="E6" s="15" t="s">
        <v>0</v>
      </c>
      <c r="F6" s="15" t="s">
        <v>0</v>
      </c>
      <c r="G6" s="15" t="s">
        <v>0</v>
      </c>
      <c r="H6" s="15" t="s">
        <v>0</v>
      </c>
      <c r="I6" s="15" t="s">
        <v>0</v>
      </c>
      <c r="J6" s="15" t="s">
        <v>0</v>
      </c>
      <c r="K6" s="15" t="s">
        <v>0</v>
      </c>
    </row>
    <row r="7" spans="2:11" ht="13.5" thickBot="1">
      <c r="C7" s="30">
        <f t="shared" ref="C7:K7" si="1">C3*C17</f>
        <v>1250</v>
      </c>
      <c r="D7" s="30">
        <f t="shared" si="1"/>
        <v>500</v>
      </c>
      <c r="E7" s="30">
        <f t="shared" si="1"/>
        <v>400</v>
      </c>
      <c r="F7" s="30">
        <f t="shared" si="1"/>
        <v>375</v>
      </c>
      <c r="G7" s="30">
        <f t="shared" si="1"/>
        <v>75</v>
      </c>
      <c r="H7" s="30">
        <f t="shared" si="1"/>
        <v>2.5</v>
      </c>
      <c r="I7" s="30">
        <f t="shared" si="1"/>
        <v>0</v>
      </c>
      <c r="J7" s="30">
        <f t="shared" si="1"/>
        <v>0</v>
      </c>
      <c r="K7" s="30">
        <f t="shared" si="1"/>
        <v>0</v>
      </c>
    </row>
    <row r="8" spans="2:11" ht="13.5" thickBot="1">
      <c r="C8" s="15" t="s">
        <v>1</v>
      </c>
      <c r="D8" s="15" t="s">
        <v>1</v>
      </c>
      <c r="E8" s="15" t="s">
        <v>1</v>
      </c>
      <c r="F8" s="15" t="s">
        <v>1</v>
      </c>
      <c r="G8" s="15" t="s">
        <v>1</v>
      </c>
      <c r="H8" s="15" t="s">
        <v>1</v>
      </c>
      <c r="I8" s="15" t="s">
        <v>1</v>
      </c>
      <c r="J8" s="15" t="s">
        <v>1</v>
      </c>
      <c r="K8" s="15" t="s">
        <v>1</v>
      </c>
    </row>
    <row r="9" spans="2:11" ht="13.5" thickBot="1">
      <c r="C9" s="30">
        <f t="shared" ref="C9:K9" si="2">C3*C21</f>
        <v>3125</v>
      </c>
      <c r="D9" s="30">
        <f t="shared" si="2"/>
        <v>250</v>
      </c>
      <c r="E9" s="30">
        <f t="shared" si="2"/>
        <v>1625</v>
      </c>
      <c r="F9" s="30">
        <f t="shared" si="2"/>
        <v>750</v>
      </c>
      <c r="G9" s="30">
        <f t="shared" si="2"/>
        <v>375</v>
      </c>
      <c r="H9" s="30">
        <f t="shared" si="2"/>
        <v>0</v>
      </c>
      <c r="I9" s="30">
        <f t="shared" si="2"/>
        <v>0</v>
      </c>
      <c r="J9" s="30">
        <f t="shared" si="2"/>
        <v>0</v>
      </c>
      <c r="K9" s="30">
        <f t="shared" si="2"/>
        <v>0</v>
      </c>
    </row>
    <row r="10" spans="2:11" ht="13.5" thickBot="1">
      <c r="C10" s="15" t="s">
        <v>2</v>
      </c>
      <c r="D10" s="15" t="s">
        <v>2</v>
      </c>
      <c r="E10" s="15" t="s">
        <v>2</v>
      </c>
      <c r="F10" s="15" t="s">
        <v>2</v>
      </c>
      <c r="G10" s="15" t="s">
        <v>2</v>
      </c>
      <c r="H10" s="15" t="s">
        <v>2</v>
      </c>
      <c r="I10" s="15" t="s">
        <v>2</v>
      </c>
      <c r="J10" s="15" t="s">
        <v>2</v>
      </c>
      <c r="K10" s="15" t="s">
        <v>2</v>
      </c>
    </row>
    <row r="11" spans="2:11" ht="13.5" thickBot="1">
      <c r="C11" s="30">
        <f t="shared" ref="C11:K11" si="3">C3*C25</f>
        <v>1250</v>
      </c>
      <c r="D11" s="30">
        <f t="shared" si="3"/>
        <v>0</v>
      </c>
      <c r="E11" s="30">
        <f t="shared" si="3"/>
        <v>562.5</v>
      </c>
      <c r="F11" s="30">
        <f t="shared" si="3"/>
        <v>250</v>
      </c>
      <c r="G11" s="30">
        <f t="shared" si="3"/>
        <v>143.75</v>
      </c>
      <c r="H11" s="30">
        <f t="shared" si="3"/>
        <v>0</v>
      </c>
      <c r="I11" s="30">
        <f t="shared" si="3"/>
        <v>0</v>
      </c>
      <c r="J11" s="30">
        <f t="shared" si="3"/>
        <v>0</v>
      </c>
      <c r="K11" s="30">
        <f t="shared" si="3"/>
        <v>0</v>
      </c>
    </row>
    <row r="12" spans="2:11" ht="13.5" hidden="1" thickBot="1">
      <c r="C12" s="15" t="s">
        <v>4</v>
      </c>
      <c r="D12" s="15" t="s">
        <v>4</v>
      </c>
      <c r="E12" s="15" t="s">
        <v>4</v>
      </c>
      <c r="F12" s="15" t="s">
        <v>4</v>
      </c>
      <c r="G12" s="15" t="s">
        <v>4</v>
      </c>
      <c r="H12" s="15" t="s">
        <v>4</v>
      </c>
      <c r="I12" s="15" t="s">
        <v>4</v>
      </c>
      <c r="J12" s="15" t="s">
        <v>4</v>
      </c>
      <c r="K12" s="15" t="s">
        <v>4</v>
      </c>
    </row>
    <row r="13" spans="2:11" ht="13.5" hidden="1" thickBot="1">
      <c r="B13" s="1" t="s">
        <v>9</v>
      </c>
      <c r="C13" s="9">
        <f t="shared" ref="C13:K13" si="4">(5%*C14)*C15+C14</f>
        <v>1</v>
      </c>
      <c r="D13" s="9">
        <f t="shared" si="4"/>
        <v>2</v>
      </c>
      <c r="E13" s="9">
        <f t="shared" si="4"/>
        <v>50</v>
      </c>
      <c r="F13" s="9">
        <f t="shared" si="4"/>
        <v>65</v>
      </c>
      <c r="G13" s="9">
        <f t="shared" si="4"/>
        <v>110</v>
      </c>
      <c r="H13" s="9">
        <f t="shared" si="4"/>
        <v>0</v>
      </c>
      <c r="I13" s="9">
        <f t="shared" si="4"/>
        <v>0</v>
      </c>
      <c r="J13" s="9">
        <f t="shared" si="4"/>
        <v>0</v>
      </c>
      <c r="K13" s="9">
        <f t="shared" si="4"/>
        <v>0</v>
      </c>
    </row>
    <row r="14" spans="2:11" ht="13.5" hidden="1" thickBot="1">
      <c r="B14" s="1" t="s">
        <v>13</v>
      </c>
      <c r="C14" s="9">
        <v>1</v>
      </c>
      <c r="D14" s="9">
        <v>2</v>
      </c>
      <c r="E14" s="9">
        <v>50</v>
      </c>
      <c r="F14" s="9">
        <v>65</v>
      </c>
      <c r="G14" s="9">
        <v>110</v>
      </c>
      <c r="H14" s="9"/>
      <c r="I14" s="9"/>
      <c r="J14" s="9"/>
      <c r="K14" s="9"/>
    </row>
    <row r="15" spans="2:11" ht="13.5" hidden="1" thickBot="1">
      <c r="B15" s="1" t="s">
        <v>10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ht="13.5" hidden="1" thickBot="1"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6" t="s">
        <v>0</v>
      </c>
      <c r="I16" s="16" t="s">
        <v>0</v>
      </c>
      <c r="J16" s="16" t="s">
        <v>0</v>
      </c>
      <c r="K16" s="16" t="s">
        <v>0</v>
      </c>
    </row>
    <row r="17" spans="2:11" ht="13.5" hidden="1" thickBot="1">
      <c r="B17" s="1" t="s">
        <v>9</v>
      </c>
      <c r="C17" s="17">
        <f t="shared" ref="C17:K17" si="5">(5%*C18)*C19+C18</f>
        <v>1.25</v>
      </c>
      <c r="D17" s="17">
        <f t="shared" si="5"/>
        <v>5</v>
      </c>
      <c r="E17" s="17">
        <f t="shared" si="5"/>
        <v>40</v>
      </c>
      <c r="F17" s="17">
        <f t="shared" si="5"/>
        <v>75</v>
      </c>
      <c r="G17" s="17">
        <f t="shared" si="5"/>
        <v>75</v>
      </c>
      <c r="H17" s="17">
        <f t="shared" si="5"/>
        <v>2.5</v>
      </c>
      <c r="I17" s="17">
        <f t="shared" si="5"/>
        <v>0</v>
      </c>
      <c r="J17" s="17">
        <f t="shared" si="5"/>
        <v>0</v>
      </c>
      <c r="K17" s="17">
        <f t="shared" si="5"/>
        <v>0</v>
      </c>
    </row>
    <row r="18" spans="2:11" ht="13.5" hidden="1" thickBot="1">
      <c r="B18" s="1" t="s">
        <v>13</v>
      </c>
      <c r="C18" s="17">
        <v>1</v>
      </c>
      <c r="D18" s="17">
        <v>4</v>
      </c>
      <c r="E18" s="17">
        <v>32</v>
      </c>
      <c r="F18" s="17">
        <v>60</v>
      </c>
      <c r="G18" s="17">
        <v>60</v>
      </c>
      <c r="H18" s="17">
        <v>2</v>
      </c>
      <c r="I18" s="17">
        <v>0</v>
      </c>
      <c r="J18" s="17">
        <v>0</v>
      </c>
      <c r="K18" s="17">
        <v>0</v>
      </c>
    </row>
    <row r="19" spans="2:11" ht="13.5" hidden="1" thickBot="1">
      <c r="B19" s="1" t="s">
        <v>10</v>
      </c>
      <c r="C19" s="17">
        <v>5</v>
      </c>
      <c r="D19" s="17">
        <v>5</v>
      </c>
      <c r="E19" s="17">
        <v>5</v>
      </c>
      <c r="F19" s="17">
        <v>5</v>
      </c>
      <c r="G19" s="17">
        <v>5</v>
      </c>
      <c r="H19" s="17">
        <v>5</v>
      </c>
      <c r="I19" s="17"/>
      <c r="J19" s="17"/>
      <c r="K19" s="17"/>
    </row>
    <row r="20" spans="2:11" ht="13.5" hidden="1" thickBot="1">
      <c r="C20" s="18" t="s">
        <v>1</v>
      </c>
      <c r="D20" s="18" t="s">
        <v>1</v>
      </c>
      <c r="E20" s="18" t="s">
        <v>1</v>
      </c>
      <c r="F20" s="18" t="s">
        <v>1</v>
      </c>
      <c r="G20" s="18" t="s">
        <v>1</v>
      </c>
      <c r="H20" s="18" t="s">
        <v>1</v>
      </c>
      <c r="I20" s="18" t="s">
        <v>1</v>
      </c>
      <c r="J20" s="18" t="s">
        <v>1</v>
      </c>
      <c r="K20" s="18" t="s">
        <v>1</v>
      </c>
    </row>
    <row r="21" spans="2:11" ht="13.5" hidden="1" thickBot="1">
      <c r="B21" s="1" t="s">
        <v>9</v>
      </c>
      <c r="C21" s="19">
        <f t="shared" ref="C21:K21" si="6">(5%*C22)*C23+C22</f>
        <v>3.125</v>
      </c>
      <c r="D21" s="19">
        <f t="shared" si="6"/>
        <v>2.5</v>
      </c>
      <c r="E21" s="19">
        <f t="shared" si="6"/>
        <v>162.5</v>
      </c>
      <c r="F21" s="19">
        <f t="shared" si="6"/>
        <v>150</v>
      </c>
      <c r="G21" s="19">
        <f t="shared" si="6"/>
        <v>375</v>
      </c>
      <c r="H21" s="19">
        <f t="shared" si="6"/>
        <v>0</v>
      </c>
      <c r="I21" s="19">
        <f t="shared" si="6"/>
        <v>0</v>
      </c>
      <c r="J21" s="19">
        <f t="shared" si="6"/>
        <v>0</v>
      </c>
      <c r="K21" s="19">
        <f t="shared" si="6"/>
        <v>0</v>
      </c>
    </row>
    <row r="22" spans="2:11" ht="13.5" hidden="1" thickBot="1">
      <c r="B22" s="1" t="s">
        <v>13</v>
      </c>
      <c r="C22" s="19">
        <v>2.5</v>
      </c>
      <c r="D22" s="19">
        <v>2</v>
      </c>
      <c r="E22" s="19">
        <v>130</v>
      </c>
      <c r="F22" s="19">
        <v>120</v>
      </c>
      <c r="G22" s="19">
        <v>300</v>
      </c>
      <c r="H22" s="19">
        <v>0</v>
      </c>
      <c r="I22" s="19">
        <v>0</v>
      </c>
      <c r="J22" s="19">
        <v>0</v>
      </c>
      <c r="K22" s="19">
        <v>0</v>
      </c>
    </row>
    <row r="23" spans="2:11" ht="13.5" hidden="1" thickBot="1">
      <c r="B23" s="1" t="s">
        <v>10</v>
      </c>
      <c r="C23" s="19">
        <v>5</v>
      </c>
      <c r="D23" s="19">
        <v>5</v>
      </c>
      <c r="E23" s="19">
        <v>5</v>
      </c>
      <c r="F23" s="19">
        <v>5</v>
      </c>
      <c r="G23" s="19">
        <v>5</v>
      </c>
      <c r="H23" s="19"/>
      <c r="I23" s="19"/>
      <c r="J23" s="19"/>
      <c r="K23" s="19"/>
    </row>
    <row r="24" spans="2:11" ht="13.5" hidden="1" thickBot="1">
      <c r="C24" s="20" t="s">
        <v>2</v>
      </c>
      <c r="D24" s="20" t="s">
        <v>2</v>
      </c>
      <c r="E24" s="20" t="s">
        <v>2</v>
      </c>
      <c r="F24" s="20" t="s">
        <v>2</v>
      </c>
      <c r="G24" s="20" t="s">
        <v>2</v>
      </c>
      <c r="H24" s="20" t="s">
        <v>2</v>
      </c>
      <c r="I24" s="20" t="s">
        <v>2</v>
      </c>
      <c r="J24" s="20" t="s">
        <v>2</v>
      </c>
      <c r="K24" s="20" t="s">
        <v>2</v>
      </c>
    </row>
    <row r="25" spans="2:11" ht="13.5" hidden="1" thickBot="1">
      <c r="B25" s="1" t="s">
        <v>9</v>
      </c>
      <c r="C25" s="21">
        <f t="shared" ref="C25:K25" si="7">(5%*C26)*C27+C26</f>
        <v>1.25</v>
      </c>
      <c r="D25" s="21">
        <f t="shared" si="7"/>
        <v>0</v>
      </c>
      <c r="E25" s="21">
        <f t="shared" si="7"/>
        <v>56.25</v>
      </c>
      <c r="F25" s="21">
        <f t="shared" si="7"/>
        <v>50</v>
      </c>
      <c r="G25" s="21">
        <f t="shared" si="7"/>
        <v>143.75</v>
      </c>
      <c r="H25" s="21">
        <f t="shared" si="7"/>
        <v>0</v>
      </c>
      <c r="I25" s="21">
        <f t="shared" si="7"/>
        <v>0</v>
      </c>
      <c r="J25" s="21">
        <f t="shared" si="7"/>
        <v>0</v>
      </c>
      <c r="K25" s="21">
        <f t="shared" si="7"/>
        <v>0</v>
      </c>
    </row>
    <row r="26" spans="2:11" ht="13.5" hidden="1" thickBot="1">
      <c r="B26" s="1" t="s">
        <v>13</v>
      </c>
      <c r="C26" s="21">
        <v>1</v>
      </c>
      <c r="D26" s="21">
        <v>0</v>
      </c>
      <c r="E26" s="21">
        <v>45</v>
      </c>
      <c r="F26" s="21">
        <v>40</v>
      </c>
      <c r="G26" s="21">
        <v>115</v>
      </c>
      <c r="H26" s="21">
        <v>0</v>
      </c>
      <c r="I26" s="21">
        <v>0</v>
      </c>
      <c r="J26" s="21">
        <v>0</v>
      </c>
      <c r="K26" s="21">
        <v>0</v>
      </c>
    </row>
    <row r="27" spans="2:11" ht="13.5" hidden="1" thickBot="1">
      <c r="B27" s="1" t="s">
        <v>10</v>
      </c>
      <c r="C27" s="21">
        <v>5</v>
      </c>
      <c r="D27" s="21">
        <v>1</v>
      </c>
      <c r="E27" s="21">
        <v>5</v>
      </c>
      <c r="F27" s="21">
        <v>5</v>
      </c>
      <c r="G27" s="21">
        <v>5</v>
      </c>
      <c r="H27" s="21"/>
      <c r="I27" s="21"/>
      <c r="J27" s="21"/>
      <c r="K27" s="21"/>
    </row>
    <row r="28" spans="2:11" ht="13.5" hidden="1" thickBot="1">
      <c r="C28" s="22" t="s">
        <v>3</v>
      </c>
      <c r="D28" s="22" t="s">
        <v>3</v>
      </c>
      <c r="E28" s="22" t="s">
        <v>3</v>
      </c>
      <c r="F28" s="22" t="s">
        <v>3</v>
      </c>
      <c r="G28" s="22" t="s">
        <v>3</v>
      </c>
      <c r="H28" s="22" t="s">
        <v>3</v>
      </c>
      <c r="I28" s="22" t="s">
        <v>3</v>
      </c>
      <c r="J28" s="22" t="s">
        <v>3</v>
      </c>
      <c r="K28" s="22" t="s">
        <v>3</v>
      </c>
    </row>
    <row r="29" spans="2:11" ht="13.5" hidden="1" thickBot="1">
      <c r="B29" s="1" t="s">
        <v>9</v>
      </c>
      <c r="C29" s="11">
        <f t="shared" ref="C29:K29" si="8">(5%*C30)*C31+C30</f>
        <v>9.4499999999999993</v>
      </c>
      <c r="D29" s="11">
        <f t="shared" si="8"/>
        <v>7.35</v>
      </c>
      <c r="E29" s="11">
        <f t="shared" si="8"/>
        <v>5.25</v>
      </c>
      <c r="F29" s="11">
        <f t="shared" si="8"/>
        <v>6.3</v>
      </c>
      <c r="G29" s="11">
        <f t="shared" si="8"/>
        <v>6.3</v>
      </c>
      <c r="H29" s="11">
        <f t="shared" si="8"/>
        <v>0</v>
      </c>
      <c r="I29" s="11">
        <f t="shared" si="8"/>
        <v>0</v>
      </c>
      <c r="J29" s="11">
        <f t="shared" si="8"/>
        <v>0</v>
      </c>
      <c r="K29" s="11">
        <f t="shared" si="8"/>
        <v>0</v>
      </c>
    </row>
    <row r="30" spans="2:11" ht="13.5" hidden="1" thickBot="1">
      <c r="B30" s="1" t="s">
        <v>13</v>
      </c>
      <c r="C30" s="11">
        <v>9</v>
      </c>
      <c r="D30" s="11">
        <v>7</v>
      </c>
      <c r="E30" s="11">
        <v>5</v>
      </c>
      <c r="F30" s="11">
        <v>6</v>
      </c>
      <c r="G30" s="11">
        <v>6</v>
      </c>
      <c r="H30" s="11">
        <v>0</v>
      </c>
      <c r="I30" s="11">
        <v>0</v>
      </c>
      <c r="J30" s="11">
        <v>0</v>
      </c>
      <c r="K30" s="11">
        <v>0</v>
      </c>
    </row>
    <row r="31" spans="2:11" ht="13.5" hidden="1" thickBot="1">
      <c r="B31" s="1" t="s">
        <v>10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/>
      <c r="I31" s="11"/>
      <c r="J31" s="11"/>
      <c r="K31" s="11"/>
    </row>
    <row r="32" spans="2:11" ht="13.5" hidden="1" thickBot="1">
      <c r="C32" s="23" t="s">
        <v>5</v>
      </c>
      <c r="D32" s="23" t="s">
        <v>5</v>
      </c>
      <c r="E32" s="23" t="s">
        <v>5</v>
      </c>
      <c r="F32" s="23" t="s">
        <v>5</v>
      </c>
      <c r="G32" s="23" t="s">
        <v>5</v>
      </c>
      <c r="H32" s="23" t="s">
        <v>5</v>
      </c>
      <c r="I32" s="23" t="s">
        <v>5</v>
      </c>
      <c r="J32" s="23" t="s">
        <v>5</v>
      </c>
      <c r="K32" s="23" t="s">
        <v>5</v>
      </c>
    </row>
    <row r="33" spans="2:11" ht="13.5" hidden="1" thickBot="1">
      <c r="B33" s="1" t="s">
        <v>9</v>
      </c>
      <c r="C33" s="24">
        <f t="shared" ref="C33:K33" si="9">(5%*C34)*C35+C34</f>
        <v>-1</v>
      </c>
      <c r="D33" s="24">
        <f t="shared" si="9"/>
        <v>-2</v>
      </c>
      <c r="E33" s="24">
        <f t="shared" si="9"/>
        <v>2</v>
      </c>
      <c r="F33" s="24">
        <f t="shared" si="9"/>
        <v>0</v>
      </c>
      <c r="G33" s="24">
        <f t="shared" si="9"/>
        <v>0</v>
      </c>
      <c r="H33" s="24">
        <f t="shared" si="9"/>
        <v>0</v>
      </c>
      <c r="I33" s="24">
        <f t="shared" si="9"/>
        <v>0</v>
      </c>
      <c r="J33" s="24">
        <f t="shared" si="9"/>
        <v>0</v>
      </c>
      <c r="K33" s="24">
        <f t="shared" si="9"/>
        <v>0</v>
      </c>
    </row>
    <row r="34" spans="2:11" ht="13.5" hidden="1" thickBot="1">
      <c r="B34" s="1" t="s">
        <v>13</v>
      </c>
      <c r="C34" s="24">
        <v>-1</v>
      </c>
      <c r="D34" s="24">
        <v>-2</v>
      </c>
      <c r="E34" s="24">
        <v>2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</row>
    <row r="35" spans="2:11" ht="13.5" hidden="1" thickBot="1">
      <c r="B35" s="1" t="s">
        <v>10</v>
      </c>
      <c r="C35" s="24"/>
      <c r="D35" s="24"/>
      <c r="E35" s="24"/>
      <c r="F35" s="24"/>
      <c r="G35" s="24"/>
      <c r="H35" s="24"/>
      <c r="I35" s="24"/>
      <c r="J35" s="24"/>
      <c r="K35" s="24"/>
    </row>
    <row r="36" spans="2:11" ht="13.5" hidden="1" thickBot="1">
      <c r="C36" s="25" t="s">
        <v>7</v>
      </c>
      <c r="D36" s="25" t="s">
        <v>7</v>
      </c>
      <c r="E36" s="25" t="s">
        <v>7</v>
      </c>
      <c r="F36" s="25" t="s">
        <v>7</v>
      </c>
      <c r="G36" s="25" t="s">
        <v>7</v>
      </c>
      <c r="H36" s="25" t="s">
        <v>7</v>
      </c>
      <c r="I36" s="25" t="s">
        <v>7</v>
      </c>
      <c r="J36" s="25" t="s">
        <v>7</v>
      </c>
      <c r="K36" s="25" t="s">
        <v>7</v>
      </c>
    </row>
    <row r="37" spans="2:11" ht="13.5" hidden="1" thickBot="1">
      <c r="B37" s="1" t="s">
        <v>9</v>
      </c>
      <c r="C37" s="26">
        <f t="shared" ref="C37:K37" si="10">C38+(C39*5%)</f>
        <v>0</v>
      </c>
      <c r="D37" s="26">
        <f t="shared" si="10"/>
        <v>0</v>
      </c>
      <c r="E37" s="26">
        <f t="shared" si="10"/>
        <v>0</v>
      </c>
      <c r="F37" s="26">
        <f t="shared" si="10"/>
        <v>0</v>
      </c>
      <c r="G37" s="26">
        <f t="shared" si="10"/>
        <v>0</v>
      </c>
      <c r="H37" s="26">
        <f t="shared" si="10"/>
        <v>0</v>
      </c>
      <c r="I37" s="26">
        <f t="shared" si="10"/>
        <v>0</v>
      </c>
      <c r="J37" s="26">
        <f t="shared" si="10"/>
        <v>0</v>
      </c>
      <c r="K37" s="26">
        <f t="shared" si="10"/>
        <v>0</v>
      </c>
    </row>
    <row r="38" spans="2:11" ht="13.5" hidden="1" thickBot="1">
      <c r="B38" s="1" t="s">
        <v>13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</row>
    <row r="39" spans="2:11" ht="13.5" hidden="1" thickBot="1">
      <c r="B39" s="1" t="s">
        <v>10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2:11" ht="13.5" hidden="1" thickBot="1">
      <c r="C40" s="27" t="s">
        <v>6</v>
      </c>
      <c r="D40" s="27" t="s">
        <v>6</v>
      </c>
      <c r="E40" s="27" t="s">
        <v>6</v>
      </c>
      <c r="F40" s="27" t="s">
        <v>6</v>
      </c>
      <c r="G40" s="27" t="s">
        <v>6</v>
      </c>
      <c r="H40" s="27" t="s">
        <v>6</v>
      </c>
      <c r="I40" s="27" t="s">
        <v>6</v>
      </c>
      <c r="J40" s="27" t="s">
        <v>6</v>
      </c>
      <c r="K40" s="27" t="s">
        <v>6</v>
      </c>
    </row>
    <row r="41" spans="2:11" ht="13.5" hidden="1" thickBot="1">
      <c r="B41" s="1" t="s">
        <v>9</v>
      </c>
      <c r="C41" s="28">
        <f t="shared" ref="C41:K41" si="11">C42+(C43*5%)</f>
        <v>0</v>
      </c>
      <c r="D41" s="28">
        <f t="shared" si="11"/>
        <v>0</v>
      </c>
      <c r="E41" s="28">
        <f t="shared" si="11"/>
        <v>0</v>
      </c>
      <c r="F41" s="28">
        <f t="shared" si="11"/>
        <v>0</v>
      </c>
      <c r="G41" s="28">
        <f t="shared" si="11"/>
        <v>0</v>
      </c>
      <c r="H41" s="28">
        <f t="shared" si="11"/>
        <v>0</v>
      </c>
      <c r="I41" s="28">
        <f t="shared" si="11"/>
        <v>0</v>
      </c>
      <c r="J41" s="28">
        <f t="shared" si="11"/>
        <v>0</v>
      </c>
      <c r="K41" s="28">
        <f t="shared" si="11"/>
        <v>0</v>
      </c>
    </row>
    <row r="42" spans="2:11" ht="13.5" hidden="1" thickBot="1">
      <c r="B42" s="1" t="s">
        <v>13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 ht="13.5" hidden="1" thickBot="1">
      <c r="B43" s="1" t="s">
        <v>10</v>
      </c>
      <c r="C43" s="28"/>
      <c r="D43" s="28"/>
      <c r="E43" s="28"/>
      <c r="F43" s="28"/>
      <c r="G43" s="28"/>
      <c r="H43" s="28"/>
      <c r="I43" s="28"/>
      <c r="J43" s="28"/>
      <c r="K43" s="28"/>
    </row>
    <row r="44" spans="2:11" ht="13.5" hidden="1" thickBot="1">
      <c r="G44" s="3"/>
      <c r="H44" s="3"/>
      <c r="I44" s="3"/>
      <c r="J44" s="3"/>
      <c r="K44" s="3"/>
    </row>
    <row r="45" spans="2:11" ht="32.1" customHeight="1" thickBot="1">
      <c r="C45" s="11" t="s">
        <v>8</v>
      </c>
      <c r="D45" s="11" t="s">
        <v>11</v>
      </c>
      <c r="E45" s="11" t="s">
        <v>12</v>
      </c>
      <c r="F45" s="11" t="s">
        <v>14</v>
      </c>
      <c r="G45" s="11" t="s">
        <v>15</v>
      </c>
      <c r="H45" s="12" t="s">
        <v>53</v>
      </c>
      <c r="I45" s="12" t="s">
        <v>54</v>
      </c>
      <c r="J45" s="12" t="s">
        <v>50</v>
      </c>
      <c r="K45" s="12" t="s">
        <v>51</v>
      </c>
    </row>
    <row r="46" spans="2:11" ht="13.5" thickBot="1">
      <c r="C46" s="14">
        <v>100</v>
      </c>
      <c r="D46" s="14">
        <v>10</v>
      </c>
      <c r="E46" s="14">
        <v>1</v>
      </c>
      <c r="F46" s="14">
        <v>1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</row>
    <row r="47" spans="2:11" ht="13.5" thickBot="1">
      <c r="C47" s="22" t="s">
        <v>4</v>
      </c>
      <c r="D47" s="22" t="s">
        <v>4</v>
      </c>
      <c r="E47" s="22" t="s">
        <v>4</v>
      </c>
      <c r="F47" s="22" t="s">
        <v>4</v>
      </c>
      <c r="G47" s="22" t="s">
        <v>4</v>
      </c>
      <c r="H47" s="22" t="s">
        <v>4</v>
      </c>
      <c r="I47" s="22" t="s">
        <v>4</v>
      </c>
      <c r="J47" s="22" t="s">
        <v>4</v>
      </c>
      <c r="K47" s="22" t="s">
        <v>4</v>
      </c>
    </row>
    <row r="48" spans="2:11" ht="13.5" thickBot="1">
      <c r="C48" s="29">
        <f t="shared" ref="C48:K48" si="12">C46*C56</f>
        <v>100</v>
      </c>
      <c r="D48" s="29">
        <f t="shared" si="12"/>
        <v>20</v>
      </c>
      <c r="E48" s="29">
        <f t="shared" si="12"/>
        <v>50</v>
      </c>
      <c r="F48" s="29">
        <f t="shared" si="12"/>
        <v>65</v>
      </c>
      <c r="G48" s="29">
        <f t="shared" si="12"/>
        <v>110</v>
      </c>
      <c r="H48" s="29">
        <f t="shared" si="12"/>
        <v>0</v>
      </c>
      <c r="I48" s="29">
        <f t="shared" si="12"/>
        <v>700</v>
      </c>
      <c r="J48" s="29">
        <f t="shared" si="12"/>
        <v>0</v>
      </c>
      <c r="K48" s="29">
        <f t="shared" si="12"/>
        <v>0</v>
      </c>
    </row>
    <row r="49" spans="2:11" ht="13.5" thickBot="1">
      <c r="C49" s="22" t="s">
        <v>0</v>
      </c>
      <c r="D49" s="22" t="s">
        <v>0</v>
      </c>
      <c r="E49" s="22" t="s">
        <v>0</v>
      </c>
      <c r="F49" s="22" t="s">
        <v>0</v>
      </c>
      <c r="G49" s="22" t="s">
        <v>0</v>
      </c>
      <c r="H49" s="22" t="s">
        <v>0</v>
      </c>
      <c r="I49" s="22" t="s">
        <v>0</v>
      </c>
      <c r="J49" s="22" t="s">
        <v>0</v>
      </c>
      <c r="K49" s="22" t="s">
        <v>0</v>
      </c>
    </row>
    <row r="50" spans="2:11" ht="13.5" thickBot="1">
      <c r="C50" s="30">
        <f t="shared" ref="C50:K50" si="13">C46*C60</f>
        <v>125</v>
      </c>
      <c r="D50" s="30">
        <f t="shared" si="13"/>
        <v>50</v>
      </c>
      <c r="E50" s="30">
        <f t="shared" si="13"/>
        <v>40</v>
      </c>
      <c r="F50" s="30">
        <f t="shared" si="13"/>
        <v>75</v>
      </c>
      <c r="G50" s="30">
        <f t="shared" si="13"/>
        <v>75</v>
      </c>
      <c r="H50" s="30">
        <f t="shared" si="13"/>
        <v>0</v>
      </c>
      <c r="I50" s="30">
        <f t="shared" si="13"/>
        <v>125</v>
      </c>
      <c r="J50" s="30">
        <f t="shared" si="13"/>
        <v>0</v>
      </c>
      <c r="K50" s="30">
        <f t="shared" si="13"/>
        <v>0</v>
      </c>
    </row>
    <row r="51" spans="2:11" ht="13.5" thickBot="1">
      <c r="C51" s="22" t="s">
        <v>1</v>
      </c>
      <c r="D51" s="22" t="s">
        <v>1</v>
      </c>
      <c r="E51" s="22" t="s">
        <v>1</v>
      </c>
      <c r="F51" s="22" t="s">
        <v>1</v>
      </c>
      <c r="G51" s="22" t="s">
        <v>1</v>
      </c>
      <c r="H51" s="22" t="s">
        <v>1</v>
      </c>
      <c r="I51" s="22" t="s">
        <v>1</v>
      </c>
      <c r="J51" s="22" t="s">
        <v>1</v>
      </c>
      <c r="K51" s="22" t="s">
        <v>1</v>
      </c>
    </row>
    <row r="52" spans="2:11" ht="13.5" thickBot="1">
      <c r="C52" s="30">
        <f t="shared" ref="C52:K52" si="14">C46*C64</f>
        <v>312.5</v>
      </c>
      <c r="D52" s="30">
        <f t="shared" si="14"/>
        <v>25</v>
      </c>
      <c r="E52" s="30">
        <f t="shared" si="14"/>
        <v>162.5</v>
      </c>
      <c r="F52" s="30">
        <f t="shared" si="14"/>
        <v>150</v>
      </c>
      <c r="G52" s="30">
        <f t="shared" si="14"/>
        <v>375</v>
      </c>
      <c r="H52" s="30">
        <f t="shared" si="14"/>
        <v>0</v>
      </c>
      <c r="I52" s="30">
        <f t="shared" si="14"/>
        <v>1000</v>
      </c>
      <c r="J52" s="30">
        <f t="shared" si="14"/>
        <v>0</v>
      </c>
      <c r="K52" s="30">
        <f t="shared" si="14"/>
        <v>0</v>
      </c>
    </row>
    <row r="53" spans="2:11" ht="13.5" thickBot="1">
      <c r="C53" s="22" t="s">
        <v>2</v>
      </c>
      <c r="D53" s="22" t="s">
        <v>2</v>
      </c>
      <c r="E53" s="22" t="s">
        <v>2</v>
      </c>
      <c r="F53" s="22" t="s">
        <v>2</v>
      </c>
      <c r="G53" s="22" t="s">
        <v>2</v>
      </c>
      <c r="H53" s="22" t="s">
        <v>2</v>
      </c>
      <c r="I53" s="22" t="s">
        <v>2</v>
      </c>
      <c r="J53" s="22" t="s">
        <v>2</v>
      </c>
      <c r="K53" s="22" t="s">
        <v>2</v>
      </c>
    </row>
    <row r="54" spans="2:11" ht="13.5" thickBot="1">
      <c r="C54" s="30">
        <f t="shared" ref="C54:K54" si="15">C46*C68</f>
        <v>125</v>
      </c>
      <c r="D54" s="30">
        <f t="shared" si="15"/>
        <v>10.5</v>
      </c>
      <c r="E54" s="30">
        <f t="shared" si="15"/>
        <v>56.25</v>
      </c>
      <c r="F54" s="30">
        <f t="shared" si="15"/>
        <v>50</v>
      </c>
      <c r="G54" s="30">
        <f t="shared" si="15"/>
        <v>143.75</v>
      </c>
      <c r="H54" s="30">
        <f t="shared" si="15"/>
        <v>0</v>
      </c>
      <c r="I54" s="30">
        <f t="shared" si="15"/>
        <v>500</v>
      </c>
      <c r="J54" s="30">
        <f t="shared" si="15"/>
        <v>0</v>
      </c>
      <c r="K54" s="30">
        <f t="shared" si="15"/>
        <v>0</v>
      </c>
    </row>
    <row r="55" spans="2:11" ht="13.5" hidden="1" thickBot="1">
      <c r="C55" s="15" t="s">
        <v>4</v>
      </c>
      <c r="D55" s="15" t="s">
        <v>4</v>
      </c>
      <c r="E55" s="15" t="s">
        <v>4</v>
      </c>
      <c r="F55" s="15" t="s">
        <v>4</v>
      </c>
      <c r="G55" s="15" t="s">
        <v>4</v>
      </c>
      <c r="H55" s="15" t="s">
        <v>4</v>
      </c>
      <c r="I55" s="15" t="s">
        <v>4</v>
      </c>
      <c r="J55" s="15" t="s">
        <v>4</v>
      </c>
      <c r="K55" s="15" t="s">
        <v>4</v>
      </c>
    </row>
    <row r="56" spans="2:11" ht="13.5" hidden="1" thickBot="1">
      <c r="B56" s="1" t="s">
        <v>9</v>
      </c>
      <c r="C56" s="9">
        <f t="shared" ref="C56" si="16">(5%*C57)*C58+C57</f>
        <v>1</v>
      </c>
      <c r="D56" s="9">
        <f t="shared" ref="D56" si="17">(5%*D57)*D58+D57</f>
        <v>2</v>
      </c>
      <c r="E56" s="9">
        <f t="shared" ref="E56" si="18">(5%*E57)*E58+E57</f>
        <v>50</v>
      </c>
      <c r="F56" s="9">
        <f t="shared" ref="F56" si="19">(5%*F57)*F58+F57</f>
        <v>65</v>
      </c>
      <c r="G56" s="9">
        <f t="shared" ref="G56" si="20">(5%*G57)*G58+G57</f>
        <v>110</v>
      </c>
      <c r="H56" s="9">
        <f t="shared" ref="H56" si="21">(5%*H57)*H58+H57</f>
        <v>0</v>
      </c>
      <c r="I56" s="9">
        <v>700</v>
      </c>
      <c r="J56" s="9">
        <f t="shared" ref="J56" si="22">(5%*J57)*J58+J57</f>
        <v>0</v>
      </c>
      <c r="K56" s="9">
        <f t="shared" ref="K56" si="23">(5%*K57)*K58+K57</f>
        <v>0</v>
      </c>
    </row>
    <row r="57" spans="2:11" ht="13.5" hidden="1" thickBot="1">
      <c r="B57" s="1" t="s">
        <v>13</v>
      </c>
      <c r="C57" s="9">
        <v>1</v>
      </c>
      <c r="D57" s="9">
        <v>2</v>
      </c>
      <c r="E57" s="9">
        <v>50</v>
      </c>
      <c r="F57" s="9">
        <v>65</v>
      </c>
      <c r="G57" s="9">
        <v>110</v>
      </c>
      <c r="H57" s="9"/>
      <c r="I57" s="9"/>
      <c r="J57" s="9"/>
      <c r="K57" s="9"/>
    </row>
    <row r="58" spans="2:11" ht="13.5" hidden="1" thickBot="1">
      <c r="B58" s="1" t="s">
        <v>10</v>
      </c>
      <c r="C58" s="9"/>
      <c r="D58" s="9"/>
      <c r="E58" s="9"/>
      <c r="F58" s="9"/>
      <c r="G58" s="9"/>
      <c r="H58" s="9"/>
      <c r="I58" s="9"/>
      <c r="J58" s="9"/>
      <c r="K58" s="9"/>
    </row>
    <row r="59" spans="2:11" ht="13.5" hidden="1" thickBot="1">
      <c r="C59" s="16" t="s">
        <v>0</v>
      </c>
      <c r="D59" s="16" t="s">
        <v>0</v>
      </c>
      <c r="E59" s="16" t="s">
        <v>0</v>
      </c>
      <c r="F59" s="16" t="s">
        <v>0</v>
      </c>
      <c r="G59" s="16" t="s">
        <v>0</v>
      </c>
      <c r="H59" s="16" t="s">
        <v>0</v>
      </c>
      <c r="I59" s="16" t="s">
        <v>0</v>
      </c>
      <c r="J59" s="16" t="s">
        <v>0</v>
      </c>
      <c r="K59" s="16" t="s">
        <v>0</v>
      </c>
    </row>
    <row r="60" spans="2:11" ht="13.5" hidden="1" thickBot="1">
      <c r="B60" s="1" t="s">
        <v>9</v>
      </c>
      <c r="C60" s="17">
        <f t="shared" ref="C60" si="24">(5%*C61)*C62+C61</f>
        <v>1.25</v>
      </c>
      <c r="D60" s="17">
        <f t="shared" ref="D60" si="25">(5%*D61)*D62+D61</f>
        <v>5</v>
      </c>
      <c r="E60" s="17">
        <f t="shared" ref="E60" si="26">(5%*E61)*E62+E61</f>
        <v>40</v>
      </c>
      <c r="F60" s="17">
        <f t="shared" ref="F60" si="27">(5%*F61)*F62+F61</f>
        <v>75</v>
      </c>
      <c r="G60" s="17">
        <f t="shared" ref="G60" si="28">(5%*G61)*G62+G61</f>
        <v>75</v>
      </c>
      <c r="H60" s="17">
        <f t="shared" ref="H60" si="29">(5%*H61)*H62+H61</f>
        <v>0</v>
      </c>
      <c r="I60" s="17">
        <f t="shared" ref="I60" si="30">(5%*I61)*I62+I61</f>
        <v>125</v>
      </c>
      <c r="J60" s="17">
        <f t="shared" ref="J60" si="31">(5%*J61)*J62+J61</f>
        <v>0</v>
      </c>
      <c r="K60" s="17">
        <f t="shared" ref="K60" si="32">(5%*K61)*K62+K61</f>
        <v>0</v>
      </c>
    </row>
    <row r="61" spans="2:11" ht="13.5" hidden="1" thickBot="1">
      <c r="B61" s="1" t="s">
        <v>13</v>
      </c>
      <c r="C61" s="17">
        <v>1</v>
      </c>
      <c r="D61" s="17">
        <v>4</v>
      </c>
      <c r="E61" s="17">
        <v>32</v>
      </c>
      <c r="F61" s="17">
        <v>60</v>
      </c>
      <c r="G61" s="17">
        <v>60</v>
      </c>
      <c r="H61" s="17">
        <v>0</v>
      </c>
      <c r="I61" s="17">
        <v>100</v>
      </c>
      <c r="J61" s="17">
        <v>0</v>
      </c>
      <c r="K61" s="17">
        <v>0</v>
      </c>
    </row>
    <row r="62" spans="2:11" ht="13.5" hidden="1" thickBot="1">
      <c r="B62" s="1" t="s">
        <v>10</v>
      </c>
      <c r="C62" s="17">
        <v>5</v>
      </c>
      <c r="D62" s="17">
        <v>5</v>
      </c>
      <c r="E62" s="17">
        <v>5</v>
      </c>
      <c r="F62" s="17">
        <v>5</v>
      </c>
      <c r="G62" s="17">
        <v>5</v>
      </c>
      <c r="H62" s="17"/>
      <c r="I62" s="17">
        <v>5</v>
      </c>
      <c r="J62" s="17"/>
      <c r="K62" s="17"/>
    </row>
    <row r="63" spans="2:11" ht="13.5" hidden="1" thickBot="1">
      <c r="C63" s="18" t="s">
        <v>1</v>
      </c>
      <c r="D63" s="18" t="s">
        <v>1</v>
      </c>
      <c r="E63" s="18" t="s">
        <v>1</v>
      </c>
      <c r="F63" s="18" t="s">
        <v>1</v>
      </c>
      <c r="G63" s="18" t="s">
        <v>1</v>
      </c>
      <c r="H63" s="18" t="s">
        <v>1</v>
      </c>
      <c r="I63" s="18" t="s">
        <v>1</v>
      </c>
      <c r="J63" s="18" t="s">
        <v>1</v>
      </c>
      <c r="K63" s="18" t="s">
        <v>1</v>
      </c>
    </row>
    <row r="64" spans="2:11" ht="13.5" hidden="1" thickBot="1">
      <c r="B64" s="1" t="s">
        <v>9</v>
      </c>
      <c r="C64" s="19">
        <f t="shared" ref="C64" si="33">(5%*C65)*C66+C65</f>
        <v>3.125</v>
      </c>
      <c r="D64" s="19">
        <f t="shared" ref="D64" si="34">(5%*D65)*D66+D65</f>
        <v>2.5</v>
      </c>
      <c r="E64" s="19">
        <f t="shared" ref="E64" si="35">(5%*E65)*E66+E65</f>
        <v>162.5</v>
      </c>
      <c r="F64" s="19">
        <f t="shared" ref="F64" si="36">(5%*F65)*F66+F65</f>
        <v>150</v>
      </c>
      <c r="G64" s="19">
        <f t="shared" ref="G64" si="37">(5%*G65)*G66+G65</f>
        <v>375</v>
      </c>
      <c r="H64" s="19">
        <f t="shared" ref="H64" si="38">(5%*H65)*H66+H65</f>
        <v>0</v>
      </c>
      <c r="I64" s="19">
        <f t="shared" ref="I64" si="39">(5%*I65)*I66+I65</f>
        <v>1000</v>
      </c>
      <c r="J64" s="19">
        <f t="shared" ref="J64" si="40">(5%*J65)*J66+J65</f>
        <v>0</v>
      </c>
      <c r="K64" s="19">
        <f t="shared" ref="K64" si="41">(5%*K65)*K66+K65</f>
        <v>0</v>
      </c>
    </row>
    <row r="65" spans="2:19" ht="13.5" hidden="1" thickBot="1">
      <c r="B65" s="1" t="s">
        <v>13</v>
      </c>
      <c r="C65" s="19">
        <v>2.5</v>
      </c>
      <c r="D65" s="19">
        <v>2</v>
      </c>
      <c r="E65" s="19">
        <v>130</v>
      </c>
      <c r="F65" s="19">
        <v>120</v>
      </c>
      <c r="G65" s="19">
        <v>300</v>
      </c>
      <c r="H65" s="19">
        <v>0</v>
      </c>
      <c r="I65" s="19">
        <v>800</v>
      </c>
      <c r="J65" s="19">
        <v>0</v>
      </c>
      <c r="K65" s="19">
        <v>0</v>
      </c>
    </row>
    <row r="66" spans="2:19" ht="13.5" hidden="1" thickBot="1">
      <c r="B66" s="1" t="s">
        <v>10</v>
      </c>
      <c r="C66" s="19">
        <v>5</v>
      </c>
      <c r="D66" s="19">
        <v>5</v>
      </c>
      <c r="E66" s="19">
        <v>5</v>
      </c>
      <c r="F66" s="19">
        <v>5</v>
      </c>
      <c r="G66" s="19">
        <v>5</v>
      </c>
      <c r="H66" s="19"/>
      <c r="I66" s="19">
        <v>5</v>
      </c>
      <c r="J66" s="19"/>
      <c r="K66" s="19"/>
    </row>
    <row r="67" spans="2:19" ht="13.5" hidden="1" thickBot="1">
      <c r="C67" s="20" t="s">
        <v>2</v>
      </c>
      <c r="D67" s="20" t="s">
        <v>2</v>
      </c>
      <c r="E67" s="20" t="s">
        <v>2</v>
      </c>
      <c r="F67" s="20" t="s">
        <v>2</v>
      </c>
      <c r="G67" s="20" t="s">
        <v>2</v>
      </c>
      <c r="H67" s="20" t="s">
        <v>2</v>
      </c>
      <c r="I67" s="20" t="s">
        <v>2</v>
      </c>
      <c r="J67" s="20" t="s">
        <v>2</v>
      </c>
      <c r="K67" s="20" t="s">
        <v>2</v>
      </c>
      <c r="M67" s="3"/>
      <c r="N67" s="3"/>
      <c r="O67" s="3"/>
      <c r="P67" s="3"/>
      <c r="Q67" s="3"/>
      <c r="R67" s="3"/>
      <c r="S67" s="3"/>
    </row>
    <row r="68" spans="2:19" ht="13.5" hidden="1" thickBot="1">
      <c r="B68" s="1" t="s">
        <v>9</v>
      </c>
      <c r="C68" s="21">
        <f t="shared" ref="C68" si="42">(5%*C69)*C70+C69</f>
        <v>1.25</v>
      </c>
      <c r="D68" s="21">
        <f t="shared" ref="D68" si="43">(5%*D69)*D70+D69</f>
        <v>1.05</v>
      </c>
      <c r="E68" s="21">
        <f t="shared" ref="E68" si="44">(5%*E69)*E70+E69</f>
        <v>56.25</v>
      </c>
      <c r="F68" s="21">
        <f t="shared" ref="F68" si="45">(5%*F69)*F70+F69</f>
        <v>50</v>
      </c>
      <c r="G68" s="21">
        <f t="shared" ref="G68" si="46">(5%*G69)*G70+G69</f>
        <v>143.75</v>
      </c>
      <c r="H68" s="21">
        <f t="shared" ref="H68" si="47">(5%*H69)*H70+H69</f>
        <v>0</v>
      </c>
      <c r="I68" s="21">
        <f t="shared" ref="I68" si="48">(5%*I69)*I70+I69</f>
        <v>500</v>
      </c>
      <c r="J68" s="21">
        <f t="shared" ref="J68" si="49">(5%*J69)*J70+J69</f>
        <v>0</v>
      </c>
      <c r="K68" s="21">
        <f t="shared" ref="K68" si="50">(5%*K69)*K70+K69</f>
        <v>0</v>
      </c>
    </row>
    <row r="69" spans="2:19" ht="13.5" hidden="1" thickBot="1">
      <c r="B69" s="1" t="s">
        <v>13</v>
      </c>
      <c r="C69" s="21">
        <v>1</v>
      </c>
      <c r="D69" s="21">
        <v>1</v>
      </c>
      <c r="E69" s="21">
        <v>45</v>
      </c>
      <c r="F69" s="21">
        <v>40</v>
      </c>
      <c r="G69" s="21">
        <v>115</v>
      </c>
      <c r="H69" s="21">
        <v>0</v>
      </c>
      <c r="I69" s="21">
        <v>400</v>
      </c>
      <c r="J69" s="21">
        <v>0</v>
      </c>
      <c r="K69" s="21">
        <v>0</v>
      </c>
    </row>
    <row r="70" spans="2:19" ht="13.5" hidden="1" thickBot="1">
      <c r="B70" s="1" t="s">
        <v>10</v>
      </c>
      <c r="C70" s="21">
        <v>5</v>
      </c>
      <c r="D70" s="21">
        <v>1</v>
      </c>
      <c r="E70" s="21">
        <v>5</v>
      </c>
      <c r="F70" s="21">
        <v>5</v>
      </c>
      <c r="G70" s="21">
        <v>5</v>
      </c>
      <c r="H70" s="21"/>
      <c r="I70" s="21">
        <v>5</v>
      </c>
      <c r="J70" s="21"/>
      <c r="K70" s="21"/>
    </row>
    <row r="71" spans="2:19" ht="13.5" hidden="1" thickBot="1">
      <c r="C71" s="22" t="s">
        <v>3</v>
      </c>
      <c r="D71" s="22" t="s">
        <v>3</v>
      </c>
      <c r="E71" s="22" t="s">
        <v>3</v>
      </c>
      <c r="F71" s="22" t="s">
        <v>3</v>
      </c>
      <c r="G71" s="22" t="s">
        <v>3</v>
      </c>
      <c r="H71" s="22" t="s">
        <v>3</v>
      </c>
      <c r="I71" s="22" t="s">
        <v>3</v>
      </c>
      <c r="J71" s="22" t="s">
        <v>3</v>
      </c>
      <c r="K71" s="22" t="s">
        <v>3</v>
      </c>
    </row>
    <row r="72" spans="2:19" ht="13.5" hidden="1" thickBot="1">
      <c r="B72" s="1" t="s">
        <v>9</v>
      </c>
      <c r="C72" s="11">
        <f t="shared" ref="C72" si="51">(5%*C73)*C74+C73</f>
        <v>9.4499999999999993</v>
      </c>
      <c r="D72" s="11">
        <f t="shared" ref="D72" si="52">(5%*D73)*D74+D73</f>
        <v>7.35</v>
      </c>
      <c r="E72" s="11">
        <f t="shared" ref="E72" si="53">(5%*E73)*E74+E73</f>
        <v>5.25</v>
      </c>
      <c r="F72" s="11">
        <f t="shared" ref="F72" si="54">(5%*F73)*F74+F73</f>
        <v>6.3</v>
      </c>
      <c r="G72" s="11">
        <f t="shared" ref="G72" si="55">(5%*G73)*G74+G73</f>
        <v>6.3</v>
      </c>
      <c r="H72" s="11">
        <f t="shared" ref="H72" si="56">(5%*H73)*H74+H73</f>
        <v>0</v>
      </c>
      <c r="I72" s="11">
        <v>2</v>
      </c>
      <c r="J72" s="11">
        <f t="shared" ref="J72" si="57">(5%*J73)*J74+J73</f>
        <v>0</v>
      </c>
      <c r="K72" s="11">
        <f t="shared" ref="K72" si="58">(5%*K73)*K74+K73</f>
        <v>0</v>
      </c>
    </row>
    <row r="73" spans="2:19" ht="13.5" hidden="1" thickBot="1">
      <c r="B73" s="1" t="s">
        <v>13</v>
      </c>
      <c r="C73" s="11">
        <v>9</v>
      </c>
      <c r="D73" s="11">
        <v>7</v>
      </c>
      <c r="E73" s="11">
        <v>5</v>
      </c>
      <c r="F73" s="11">
        <v>6</v>
      </c>
      <c r="G73" s="11">
        <v>6</v>
      </c>
      <c r="H73" s="11">
        <v>0</v>
      </c>
      <c r="I73" s="11">
        <v>0</v>
      </c>
      <c r="J73" s="11">
        <v>0</v>
      </c>
      <c r="K73" s="11">
        <v>0</v>
      </c>
    </row>
    <row r="74" spans="2:19" ht="13.5" hidden="1" thickBot="1">
      <c r="B74" s="1" t="s">
        <v>10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/>
      <c r="I74" s="11">
        <v>1</v>
      </c>
      <c r="J74" s="11"/>
      <c r="K74" s="11"/>
    </row>
    <row r="75" spans="2:19" ht="13.5" hidden="1" thickBot="1">
      <c r="C75" s="23" t="s">
        <v>5</v>
      </c>
      <c r="D75" s="23" t="s">
        <v>5</v>
      </c>
      <c r="E75" s="23" t="s">
        <v>5</v>
      </c>
      <c r="F75" s="23" t="s">
        <v>5</v>
      </c>
      <c r="G75" s="23" t="s">
        <v>5</v>
      </c>
      <c r="H75" s="23" t="s">
        <v>5</v>
      </c>
      <c r="I75" s="23" t="s">
        <v>5</v>
      </c>
      <c r="J75" s="23" t="s">
        <v>5</v>
      </c>
      <c r="K75" s="23" t="s">
        <v>5</v>
      </c>
    </row>
    <row r="76" spans="2:19" ht="13.5" hidden="1" thickBot="1">
      <c r="B76" s="1" t="s">
        <v>9</v>
      </c>
      <c r="C76" s="24">
        <f t="shared" ref="C76" si="59">(5%*C77)*C78+C77</f>
        <v>-1</v>
      </c>
      <c r="D76" s="24">
        <f t="shared" ref="D76" si="60">(5%*D77)*D78+D77</f>
        <v>-2</v>
      </c>
      <c r="E76" s="24">
        <f t="shared" ref="E76" si="61">(5%*E77)*E78+E77</f>
        <v>2</v>
      </c>
      <c r="F76" s="24">
        <f t="shared" ref="F76" si="62">(5%*F77)*F78+F77</f>
        <v>0</v>
      </c>
      <c r="G76" s="24">
        <f t="shared" ref="G76" si="63">(5%*G77)*G78+G77</f>
        <v>0</v>
      </c>
      <c r="H76" s="24">
        <f t="shared" ref="H76" si="64">(5%*H77)*H78+H77</f>
        <v>0</v>
      </c>
      <c r="I76" s="24">
        <f t="shared" ref="I76" si="65">(5%*I77)*I78+I77</f>
        <v>8</v>
      </c>
      <c r="J76" s="24">
        <f t="shared" ref="J76" si="66">(5%*J77)*J78+J77</f>
        <v>0</v>
      </c>
      <c r="K76" s="24">
        <f t="shared" ref="K76" si="67">(5%*K77)*K78+K77</f>
        <v>0</v>
      </c>
    </row>
    <row r="77" spans="2:19" ht="13.5" hidden="1" thickBot="1">
      <c r="B77" s="1" t="s">
        <v>13</v>
      </c>
      <c r="C77" s="24">
        <v>-1</v>
      </c>
      <c r="D77" s="24">
        <v>-2</v>
      </c>
      <c r="E77" s="24">
        <v>2</v>
      </c>
      <c r="F77" s="24">
        <v>0</v>
      </c>
      <c r="G77" s="24">
        <v>0</v>
      </c>
      <c r="H77" s="24">
        <v>0</v>
      </c>
      <c r="I77" s="24">
        <v>8</v>
      </c>
      <c r="J77" s="24">
        <v>0</v>
      </c>
      <c r="K77" s="24">
        <v>0</v>
      </c>
    </row>
    <row r="78" spans="2:19" ht="13.5" hidden="1" thickBot="1">
      <c r="B78" s="1" t="s">
        <v>10</v>
      </c>
      <c r="C78" s="24"/>
      <c r="D78" s="24"/>
      <c r="E78" s="24"/>
      <c r="F78" s="24"/>
      <c r="G78" s="24"/>
      <c r="H78" s="24"/>
      <c r="I78" s="24">
        <v>0</v>
      </c>
      <c r="J78" s="24"/>
      <c r="K78" s="24"/>
    </row>
    <row r="79" spans="2:19" ht="13.5" hidden="1" thickBot="1">
      <c r="C79" s="25" t="s">
        <v>7</v>
      </c>
      <c r="D79" s="25" t="s">
        <v>7</v>
      </c>
      <c r="E79" s="25" t="s">
        <v>7</v>
      </c>
      <c r="F79" s="25" t="s">
        <v>7</v>
      </c>
      <c r="G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</row>
    <row r="80" spans="2:19" ht="13.5" hidden="1" thickBot="1">
      <c r="B80" s="1" t="s">
        <v>9</v>
      </c>
      <c r="C80" s="26">
        <f t="shared" ref="C80:K80" si="68">C81+(C82*5%)</f>
        <v>0</v>
      </c>
      <c r="D80" s="26">
        <f t="shared" si="68"/>
        <v>0</v>
      </c>
      <c r="E80" s="26">
        <f t="shared" si="68"/>
        <v>0</v>
      </c>
      <c r="F80" s="26">
        <f t="shared" si="68"/>
        <v>0</v>
      </c>
      <c r="G80" s="26">
        <f t="shared" si="68"/>
        <v>0</v>
      </c>
      <c r="H80" s="26">
        <f t="shared" si="68"/>
        <v>0</v>
      </c>
      <c r="I80" s="26">
        <f t="shared" si="68"/>
        <v>0</v>
      </c>
      <c r="J80" s="26">
        <f t="shared" si="68"/>
        <v>0</v>
      </c>
      <c r="K80" s="26">
        <f t="shared" si="68"/>
        <v>0</v>
      </c>
    </row>
    <row r="81" spans="2:22" ht="13.5" hidden="1" thickBot="1">
      <c r="B81" s="1" t="s">
        <v>13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</row>
    <row r="82" spans="2:22" ht="13.5" hidden="1" thickBot="1">
      <c r="B82" s="1" t="s">
        <v>10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2:22" ht="13.5" hidden="1" thickBot="1">
      <c r="C83" s="27" t="s">
        <v>6</v>
      </c>
      <c r="D83" s="27" t="s">
        <v>6</v>
      </c>
      <c r="E83" s="27" t="s">
        <v>6</v>
      </c>
      <c r="F83" s="27" t="s">
        <v>6</v>
      </c>
      <c r="G83" s="27" t="s">
        <v>6</v>
      </c>
      <c r="H83" s="27" t="s">
        <v>6</v>
      </c>
      <c r="I83" s="27" t="s">
        <v>6</v>
      </c>
      <c r="J83" s="27" t="s">
        <v>6</v>
      </c>
      <c r="K83" s="27" t="s">
        <v>6</v>
      </c>
    </row>
    <row r="84" spans="2:22" ht="13.5" hidden="1" thickBot="1">
      <c r="B84" s="1" t="s">
        <v>9</v>
      </c>
      <c r="C84" s="28">
        <f t="shared" ref="C84:K84" si="69">C85+(C86*5%)</f>
        <v>0</v>
      </c>
      <c r="D84" s="28">
        <f t="shared" si="69"/>
        <v>0</v>
      </c>
      <c r="E84" s="28">
        <f t="shared" si="69"/>
        <v>0</v>
      </c>
      <c r="F84" s="28">
        <f t="shared" si="69"/>
        <v>0</v>
      </c>
      <c r="G84" s="28">
        <f t="shared" si="69"/>
        <v>0</v>
      </c>
      <c r="H84" s="28">
        <f t="shared" si="69"/>
        <v>0</v>
      </c>
      <c r="I84" s="28">
        <f t="shared" si="69"/>
        <v>0</v>
      </c>
      <c r="J84" s="28">
        <f t="shared" si="69"/>
        <v>0</v>
      </c>
      <c r="K84" s="28">
        <f t="shared" si="69"/>
        <v>0</v>
      </c>
    </row>
    <row r="85" spans="2:22" ht="13.5" hidden="1" thickBot="1">
      <c r="B85" s="1" t="s">
        <v>13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</row>
    <row r="86" spans="2:22" ht="13.5" hidden="1" thickBot="1">
      <c r="B86" s="1" t="s">
        <v>10</v>
      </c>
      <c r="C86" s="28"/>
      <c r="D86" s="28"/>
      <c r="E86" s="28"/>
      <c r="F86" s="28"/>
      <c r="G86" s="28"/>
      <c r="H86" s="28"/>
      <c r="I86" s="28"/>
      <c r="J86" s="28"/>
      <c r="K86" s="28"/>
    </row>
    <row r="87" spans="2:22" ht="13.5" hidden="1" thickBot="1"/>
    <row r="88" spans="2:22" ht="13.5" hidden="1" thickBot="1">
      <c r="B88" s="37" t="s">
        <v>17</v>
      </c>
      <c r="C88" s="38"/>
      <c r="D88" s="7" t="s">
        <v>18</v>
      </c>
      <c r="E88" s="7" t="s">
        <v>19</v>
      </c>
      <c r="G88" s="34" t="s">
        <v>17</v>
      </c>
      <c r="H88" s="35"/>
      <c r="I88" s="8" t="s">
        <v>18</v>
      </c>
      <c r="J88" s="8" t="s">
        <v>19</v>
      </c>
      <c r="L88" s="43" t="s">
        <v>16</v>
      </c>
      <c r="M88" s="44"/>
      <c r="N88" s="45"/>
    </row>
    <row r="89" spans="2:22" ht="13.5" hidden="1" thickBot="1">
      <c r="B89" s="31" t="s">
        <v>25</v>
      </c>
      <c r="C89" s="33"/>
      <c r="D89" s="13">
        <v>1</v>
      </c>
      <c r="E89" s="13">
        <v>2</v>
      </c>
      <c r="G89" s="31" t="s">
        <v>25</v>
      </c>
      <c r="H89" s="33"/>
      <c r="I89" s="13">
        <v>1</v>
      </c>
      <c r="J89" s="13">
        <v>2</v>
      </c>
      <c r="L89" s="31" t="s">
        <v>25</v>
      </c>
      <c r="M89" s="33"/>
      <c r="N89" s="13">
        <v>55</v>
      </c>
    </row>
    <row r="90" spans="2:22" ht="13.5" hidden="1" thickBot="1">
      <c r="B90" s="31" t="s">
        <v>22</v>
      </c>
      <c r="C90" s="33"/>
      <c r="D90" s="13">
        <v>1</v>
      </c>
      <c r="E90" s="13">
        <v>1</v>
      </c>
      <c r="G90" s="31" t="s">
        <v>22</v>
      </c>
      <c r="H90" s="33"/>
      <c r="I90" s="13">
        <v>1</v>
      </c>
      <c r="J90" s="13">
        <v>1</v>
      </c>
      <c r="L90" s="31" t="s">
        <v>20</v>
      </c>
      <c r="M90" s="33"/>
      <c r="N90" s="13">
        <v>20</v>
      </c>
    </row>
    <row r="91" spans="2:22" ht="13.5" hidden="1" thickBot="1">
      <c r="B91" s="31" t="s">
        <v>24</v>
      </c>
      <c r="C91" s="33"/>
      <c r="D91" s="13">
        <v>5</v>
      </c>
      <c r="E91" s="13">
        <v>0.5</v>
      </c>
      <c r="G91" s="31" t="s">
        <v>24</v>
      </c>
      <c r="H91" s="33"/>
      <c r="I91" s="13">
        <v>5</v>
      </c>
      <c r="J91" s="13">
        <v>0.5</v>
      </c>
      <c r="L91" s="31" t="s">
        <v>23</v>
      </c>
      <c r="M91" s="33"/>
      <c r="N91" s="13">
        <v>5</v>
      </c>
    </row>
    <row r="92" spans="2:22" ht="13.5" hidden="1" thickBot="1">
      <c r="L92" s="31"/>
      <c r="M92" s="33"/>
      <c r="N92" s="13"/>
    </row>
    <row r="93" spans="2:22" ht="13.5" hidden="1" thickBot="1">
      <c r="L93" s="31"/>
      <c r="M93" s="33"/>
      <c r="N93" s="13"/>
    </row>
    <row r="94" spans="2:22" ht="13.5" hidden="1" thickBot="1">
      <c r="L94" s="31"/>
      <c r="M94" s="33"/>
      <c r="N94" s="13"/>
    </row>
    <row r="95" spans="2:22" ht="13.5" hidden="1" thickBot="1">
      <c r="L95" s="31"/>
      <c r="M95" s="33"/>
      <c r="N95" s="13"/>
      <c r="V95" s="2"/>
    </row>
    <row r="96" spans="2:22" ht="13.5" hidden="1" thickBot="1">
      <c r="L96" s="31"/>
      <c r="M96" s="33"/>
      <c r="N96" s="13"/>
      <c r="V96" s="2"/>
    </row>
    <row r="97" spans="2:45" ht="13.5" hidden="1" thickBot="1">
      <c r="L97" s="31"/>
      <c r="M97" s="33"/>
      <c r="N97" s="13"/>
      <c r="V97" s="2"/>
    </row>
    <row r="98" spans="2:45" ht="13.5" hidden="1" thickBot="1">
      <c r="L98" s="31"/>
      <c r="M98" s="33"/>
      <c r="N98" s="13"/>
      <c r="V98" s="2"/>
    </row>
    <row r="99" spans="2:45" ht="13.5" hidden="1" thickBot="1">
      <c r="L99" s="31"/>
      <c r="M99" s="33"/>
      <c r="N99" s="13"/>
      <c r="V99" s="2"/>
    </row>
    <row r="100" spans="2:45" hidden="1">
      <c r="V100" s="2"/>
    </row>
    <row r="101" spans="2:45" hidden="1">
      <c r="V101" s="2"/>
    </row>
    <row r="102" spans="2:45" hidden="1">
      <c r="V102" s="2"/>
    </row>
    <row r="103" spans="2:45" hidden="1">
      <c r="V103" s="2"/>
    </row>
    <row r="104" spans="2:45" ht="13.5" thickBot="1">
      <c r="V104" s="2"/>
    </row>
    <row r="105" spans="2:45" ht="13.5" thickBot="1">
      <c r="B105" s="46" t="s">
        <v>21</v>
      </c>
      <c r="C105" s="47"/>
      <c r="D105" s="47"/>
      <c r="E105" s="48"/>
      <c r="G105" s="46" t="s">
        <v>94</v>
      </c>
      <c r="H105" s="47"/>
      <c r="I105" s="47"/>
      <c r="J105" s="48"/>
      <c r="L105" s="46" t="s">
        <v>93</v>
      </c>
      <c r="M105" s="47"/>
      <c r="N105" s="47"/>
      <c r="O105" s="48"/>
      <c r="Q105" s="46" t="s">
        <v>92</v>
      </c>
      <c r="R105" s="47"/>
      <c r="S105" s="47"/>
      <c r="T105" s="48"/>
      <c r="V105" s="46" t="s">
        <v>96</v>
      </c>
      <c r="W105" s="47"/>
      <c r="X105" s="47"/>
      <c r="Y105" s="48"/>
      <c r="Z105" s="2"/>
      <c r="AA105" s="46" t="s">
        <v>106</v>
      </c>
      <c r="AB105" s="47"/>
      <c r="AC105" s="47"/>
      <c r="AD105" s="48"/>
      <c r="AF105" s="46" t="s">
        <v>107</v>
      </c>
      <c r="AG105" s="47"/>
      <c r="AH105" s="47"/>
      <c r="AI105" s="48"/>
      <c r="AK105" s="46" t="s">
        <v>134</v>
      </c>
      <c r="AL105" s="47"/>
      <c r="AM105" s="47"/>
      <c r="AN105" s="48"/>
      <c r="AP105" s="46" t="s">
        <v>145</v>
      </c>
      <c r="AQ105" s="47"/>
      <c r="AR105" s="47"/>
      <c r="AS105" s="48"/>
    </row>
    <row r="106" spans="2:45" ht="13.5" thickBot="1">
      <c r="M106" s="3"/>
      <c r="N106" s="3"/>
      <c r="O106" s="3"/>
      <c r="R106" s="3"/>
      <c r="S106" s="3"/>
      <c r="V106" s="2"/>
      <c r="AA106" s="2"/>
      <c r="AF106" s="2"/>
      <c r="AK106" s="2"/>
      <c r="AP106" s="2"/>
    </row>
    <row r="107" spans="2:45" ht="13.5" thickBot="1">
      <c r="B107" s="37" t="s">
        <v>26</v>
      </c>
      <c r="C107" s="38"/>
      <c r="D107" s="38"/>
      <c r="E107" s="39"/>
      <c r="G107" s="37" t="s">
        <v>52</v>
      </c>
      <c r="H107" s="38"/>
      <c r="I107" s="38"/>
      <c r="J107" s="39"/>
      <c r="L107" s="37" t="s">
        <v>74</v>
      </c>
      <c r="M107" s="38"/>
      <c r="N107" s="38"/>
      <c r="O107" s="39"/>
      <c r="Q107" s="37" t="s">
        <v>90</v>
      </c>
      <c r="R107" s="38"/>
      <c r="S107" s="38"/>
      <c r="T107" s="39"/>
      <c r="V107" s="37" t="s">
        <v>97</v>
      </c>
      <c r="W107" s="38"/>
      <c r="X107" s="38"/>
      <c r="Y107" s="39"/>
      <c r="Z107" s="2"/>
      <c r="AA107" s="37" t="s">
        <v>108</v>
      </c>
      <c r="AB107" s="38"/>
      <c r="AC107" s="38"/>
      <c r="AD107" s="39"/>
      <c r="AF107" s="37" t="s">
        <v>120</v>
      </c>
      <c r="AG107" s="38"/>
      <c r="AH107" s="38"/>
      <c r="AI107" s="39"/>
      <c r="AK107" s="37" t="s">
        <v>130</v>
      </c>
      <c r="AL107" s="38"/>
      <c r="AM107" s="38"/>
      <c r="AN107" s="39"/>
      <c r="AP107" s="37" t="s">
        <v>135</v>
      </c>
      <c r="AQ107" s="38"/>
      <c r="AR107" s="38"/>
      <c r="AS107" s="39"/>
    </row>
    <row r="108" spans="2:45" ht="13.5" thickBot="1">
      <c r="B108" s="40" t="s">
        <v>27</v>
      </c>
      <c r="C108" s="41"/>
      <c r="D108" s="42"/>
      <c r="E108" s="4">
        <f>IF($C$46&gt;0,IF($D$46&gt;0,($N$89+($D$89*$E$89))%,"100%"),"0%")</f>
        <v>0.56999999999999995</v>
      </c>
      <c r="G108" s="40" t="s">
        <v>28</v>
      </c>
      <c r="H108" s="41"/>
      <c r="I108" s="42"/>
      <c r="J108" s="6">
        <f>$D$7</f>
        <v>500</v>
      </c>
      <c r="L108" s="40" t="s">
        <v>28</v>
      </c>
      <c r="M108" s="41"/>
      <c r="N108" s="42"/>
      <c r="O108" s="6">
        <f>$F$7</f>
        <v>375</v>
      </c>
      <c r="Q108" s="40" t="s">
        <v>28</v>
      </c>
      <c r="R108" s="41"/>
      <c r="S108" s="42"/>
      <c r="T108" s="5">
        <f>$E$7</f>
        <v>400</v>
      </c>
      <c r="V108" s="40" t="s">
        <v>28</v>
      </c>
      <c r="W108" s="41"/>
      <c r="X108" s="42"/>
      <c r="Y108" s="6">
        <f>$H$7</f>
        <v>2.5</v>
      </c>
      <c r="Z108" s="2"/>
      <c r="AA108" s="40" t="s">
        <v>28</v>
      </c>
      <c r="AB108" s="41"/>
      <c r="AC108" s="42"/>
      <c r="AD108" s="6">
        <f>$G$7</f>
        <v>75</v>
      </c>
      <c r="AF108" s="40" t="s">
        <v>28</v>
      </c>
      <c r="AG108" s="41"/>
      <c r="AH108" s="42"/>
      <c r="AI108" s="6">
        <f>$I$7</f>
        <v>0</v>
      </c>
      <c r="AK108" s="40" t="s">
        <v>28</v>
      </c>
      <c r="AL108" s="41"/>
      <c r="AM108" s="42"/>
      <c r="AN108" s="6">
        <f>$J$7</f>
        <v>0</v>
      </c>
      <c r="AP108" s="40" t="s">
        <v>28</v>
      </c>
      <c r="AQ108" s="41"/>
      <c r="AR108" s="42"/>
      <c r="AS108" s="6">
        <f>$K$7</f>
        <v>0</v>
      </c>
    </row>
    <row r="109" spans="2:45" ht="13.5" thickBot="1">
      <c r="B109" s="40" t="s">
        <v>28</v>
      </c>
      <c r="C109" s="41"/>
      <c r="D109" s="42"/>
      <c r="E109" s="6">
        <f>$C$7*E108</f>
        <v>712.49999999999989</v>
      </c>
      <c r="G109" s="40" t="s">
        <v>29</v>
      </c>
      <c r="H109" s="41"/>
      <c r="I109" s="42"/>
      <c r="J109" s="6" t="str">
        <f>IF(J108&lt;E284,"true","false")</f>
        <v>false</v>
      </c>
      <c r="L109" s="40" t="s">
        <v>29</v>
      </c>
      <c r="M109" s="41"/>
      <c r="N109" s="42"/>
      <c r="O109" s="6" t="str">
        <f>IF(O108&lt;J284,"true","false")</f>
        <v>false</v>
      </c>
      <c r="Q109" s="40" t="s">
        <v>29</v>
      </c>
      <c r="R109" s="41"/>
      <c r="S109" s="42"/>
      <c r="T109" s="6" t="str">
        <f>IF(T108&lt;O279,"true","false")</f>
        <v>false</v>
      </c>
      <c r="V109" s="40" t="s">
        <v>29</v>
      </c>
      <c r="W109" s="41"/>
      <c r="X109" s="42"/>
      <c r="Y109" s="6" t="str">
        <f>IF(Y108&lt;T304,"true","false")</f>
        <v>false</v>
      </c>
      <c r="Z109" s="2"/>
      <c r="AA109" s="40" t="s">
        <v>29</v>
      </c>
      <c r="AB109" s="41"/>
      <c r="AC109" s="42"/>
      <c r="AD109" s="6" t="str">
        <f>IF(AD108&lt;Y289,"true","false")</f>
        <v>false</v>
      </c>
      <c r="AF109" s="40" t="s">
        <v>29</v>
      </c>
      <c r="AG109" s="41"/>
      <c r="AH109" s="42"/>
      <c r="AI109" s="6" t="str">
        <f>IF(AI108&lt;AD299,"true","false")</f>
        <v>false</v>
      </c>
      <c r="AK109" s="40" t="s">
        <v>29</v>
      </c>
      <c r="AL109" s="41"/>
      <c r="AM109" s="42"/>
      <c r="AN109" s="6" t="str">
        <f>IF(AN108&lt;AI289,"true","false")</f>
        <v>false</v>
      </c>
      <c r="AP109" s="40" t="s">
        <v>29</v>
      </c>
      <c r="AQ109" s="41"/>
      <c r="AR109" s="42"/>
      <c r="AS109" s="6" t="str">
        <f>IF(AS108&lt;AN289,"true","false")</f>
        <v>false</v>
      </c>
    </row>
    <row r="110" spans="2:45" ht="13.5" thickBot="1">
      <c r="B110" s="40" t="s">
        <v>29</v>
      </c>
      <c r="C110" s="41"/>
      <c r="D110" s="42"/>
      <c r="E110" s="6" t="str">
        <f>IF(E109&lt;$C$54,"true","false")</f>
        <v>false</v>
      </c>
      <c r="G110" s="40" t="s">
        <v>32</v>
      </c>
      <c r="H110" s="41"/>
      <c r="I110" s="42"/>
      <c r="J110" s="5">
        <f>IF(J109,(J108/100)*($N$90+($D$90*$E$90)),J108)</f>
        <v>500</v>
      </c>
      <c r="L110" s="40" t="s">
        <v>32</v>
      </c>
      <c r="M110" s="41"/>
      <c r="N110" s="42"/>
      <c r="O110" s="5">
        <f>IF(O109,(O108/100)*($N$90+($D$90*$E$90)),O108)</f>
        <v>375</v>
      </c>
      <c r="Q110" s="40" t="s">
        <v>32</v>
      </c>
      <c r="R110" s="41"/>
      <c r="S110" s="42"/>
      <c r="T110" s="5">
        <f>IF(T109,(T108/100)*($N$90+($D$90*$E$90)),T108)</f>
        <v>400</v>
      </c>
      <c r="V110" s="40" t="s">
        <v>32</v>
      </c>
      <c r="W110" s="41"/>
      <c r="X110" s="42"/>
      <c r="Y110" s="5">
        <f>IF(Y109,(Y108/100)*($N$90+($D$90*$E$90)),Y108)</f>
        <v>2.5</v>
      </c>
      <c r="Z110" s="2"/>
      <c r="AA110" s="40" t="s">
        <v>32</v>
      </c>
      <c r="AB110" s="41"/>
      <c r="AC110" s="42"/>
      <c r="AD110" s="5">
        <f>IF(AD109,(AD108/100)*($N$90+($D$90*$E$90)),AD108)</f>
        <v>75</v>
      </c>
      <c r="AF110" s="40" t="s">
        <v>32</v>
      </c>
      <c r="AG110" s="41"/>
      <c r="AH110" s="42"/>
      <c r="AI110" s="5">
        <f>IF(AI109,(AI108/100)*($N$90+($D$90*$E$90)),AI108)</f>
        <v>0</v>
      </c>
      <c r="AK110" s="40" t="s">
        <v>32</v>
      </c>
      <c r="AL110" s="41"/>
      <c r="AM110" s="42"/>
      <c r="AN110" s="5">
        <f>IF(AN109,(AN108/100)*($N$90+($D$90*$E$90)),AN108)</f>
        <v>0</v>
      </c>
      <c r="AP110" s="40" t="s">
        <v>32</v>
      </c>
      <c r="AQ110" s="41"/>
      <c r="AR110" s="42"/>
      <c r="AS110" s="5">
        <f>IF(AS109,(AS108/100)*($N$90+($D$90*$E$90)),AS108)</f>
        <v>0</v>
      </c>
    </row>
    <row r="111" spans="2:45" ht="13.5" thickBot="1">
      <c r="B111" s="40" t="s">
        <v>32</v>
      </c>
      <c r="C111" s="41"/>
      <c r="D111" s="42"/>
      <c r="E111" s="5">
        <f>IF(E110,(E109/100)*($N$90+($D$90*$E$90)),E109)</f>
        <v>712.49999999999989</v>
      </c>
      <c r="G111" s="40" t="s">
        <v>30</v>
      </c>
      <c r="H111" s="41"/>
      <c r="I111" s="42"/>
      <c r="J111" s="5">
        <f>IF(E289&gt;0,J108*($N$91+($E$91*$D$91))%,0)</f>
        <v>0</v>
      </c>
      <c r="L111" s="40" t="s">
        <v>30</v>
      </c>
      <c r="M111" s="41"/>
      <c r="N111" s="42"/>
      <c r="O111" s="5">
        <f>IF(J284&gt;0,O108*($N$91+($E$91*$D$91))%,0)</f>
        <v>0</v>
      </c>
      <c r="Q111" s="40" t="s">
        <v>30</v>
      </c>
      <c r="R111" s="41"/>
      <c r="S111" s="42"/>
      <c r="T111" s="5">
        <f>IF(O279&gt;0,T108*($N$91+($E$91*$D$91))%,0)</f>
        <v>0</v>
      </c>
      <c r="V111" s="40" t="s">
        <v>30</v>
      </c>
      <c r="W111" s="41"/>
      <c r="X111" s="42"/>
      <c r="Y111" s="5">
        <f>IF(T304&gt;0,Y108*($N$91+($E$91*$D$91))%,0)</f>
        <v>0</v>
      </c>
      <c r="Z111" s="2"/>
      <c r="AA111" s="40" t="s">
        <v>30</v>
      </c>
      <c r="AB111" s="41"/>
      <c r="AC111" s="42"/>
      <c r="AD111" s="5">
        <f>IF(Y289&gt;0,AD108*($N$91+($E$91*$D$91))%,0)</f>
        <v>0</v>
      </c>
      <c r="AF111" s="40" t="s">
        <v>30</v>
      </c>
      <c r="AG111" s="41"/>
      <c r="AH111" s="42"/>
      <c r="AI111" s="5">
        <f>IF(AD299&gt;0,AI108*($N$91+($E$91*$D$91))%,0)</f>
        <v>0</v>
      </c>
      <c r="AK111" s="40" t="s">
        <v>30</v>
      </c>
      <c r="AL111" s="41"/>
      <c r="AM111" s="42"/>
      <c r="AN111" s="5">
        <f>IF(AI289&gt;0,AN108*($N$91+($E$91*$D$91))%,0)</f>
        <v>0</v>
      </c>
      <c r="AP111" s="40" t="s">
        <v>30</v>
      </c>
      <c r="AQ111" s="41"/>
      <c r="AR111" s="42"/>
      <c r="AS111" s="5">
        <f>IF(AN289&gt;0,AS108*($N$91+($E$91*$D$91))%,0)</f>
        <v>0</v>
      </c>
    </row>
    <row r="112" spans="2:45" ht="13.5" thickBot="1">
      <c r="B112" s="40" t="s">
        <v>30</v>
      </c>
      <c r="C112" s="41"/>
      <c r="D112" s="42"/>
      <c r="E112" s="5">
        <f>IF($C$54&gt;0,E109*($N$91+($E$91*$D$91))%,0)</f>
        <v>53.437499999999993</v>
      </c>
      <c r="G112" s="31" t="s">
        <v>31</v>
      </c>
      <c r="H112" s="32"/>
      <c r="I112" s="33"/>
      <c r="J112" s="5">
        <f>IF(J109,J110,J108-J111)</f>
        <v>500</v>
      </c>
      <c r="L112" s="31" t="s">
        <v>31</v>
      </c>
      <c r="M112" s="32"/>
      <c r="N112" s="33"/>
      <c r="O112" s="5">
        <f>IF(O109,O110,O108-O111)</f>
        <v>375</v>
      </c>
      <c r="Q112" s="31" t="s">
        <v>31</v>
      </c>
      <c r="R112" s="32"/>
      <c r="S112" s="33"/>
      <c r="T112" s="5">
        <f>IF(T109,T110,T108-T111)</f>
        <v>400</v>
      </c>
      <c r="V112" s="31" t="s">
        <v>31</v>
      </c>
      <c r="W112" s="32"/>
      <c r="X112" s="33"/>
      <c r="Y112" s="5">
        <f>IF(Y109,Y110,Y108-Y111)</f>
        <v>2.5</v>
      </c>
      <c r="Z112" s="2"/>
      <c r="AA112" s="31" t="s">
        <v>31</v>
      </c>
      <c r="AB112" s="32"/>
      <c r="AC112" s="33"/>
      <c r="AD112" s="5">
        <f>IF(AD109,AD110,AD108-AD111)</f>
        <v>75</v>
      </c>
      <c r="AF112" s="31" t="s">
        <v>31</v>
      </c>
      <c r="AG112" s="32"/>
      <c r="AH112" s="33"/>
      <c r="AI112" s="5">
        <f>IF(AI109,AI110,AI108-AI111)</f>
        <v>0</v>
      </c>
      <c r="AK112" s="31" t="s">
        <v>31</v>
      </c>
      <c r="AL112" s="32"/>
      <c r="AM112" s="33"/>
      <c r="AN112" s="5">
        <f>IF(AN109,AN110,AN108-AN111)</f>
        <v>0</v>
      </c>
      <c r="AP112" s="31" t="s">
        <v>31</v>
      </c>
      <c r="AQ112" s="32"/>
      <c r="AR112" s="33"/>
      <c r="AS112" s="5">
        <f>IF(AS109,AS110,AS108-AS111)</f>
        <v>0</v>
      </c>
    </row>
    <row r="113" spans="2:45" ht="13.5" thickBot="1">
      <c r="B113" s="31" t="s">
        <v>31</v>
      </c>
      <c r="C113" s="32"/>
      <c r="D113" s="33"/>
      <c r="E113" s="5">
        <f>IF(E110,E111,E109-E112)</f>
        <v>659.06249999999989</v>
      </c>
      <c r="G113" s="31" t="s">
        <v>33</v>
      </c>
      <c r="H113" s="32"/>
      <c r="I113" s="33"/>
      <c r="J113" s="5">
        <f>E289-J112</f>
        <v>-500</v>
      </c>
      <c r="L113" s="31" t="s">
        <v>33</v>
      </c>
      <c r="M113" s="32"/>
      <c r="N113" s="33"/>
      <c r="O113" s="5">
        <f>J284-O112</f>
        <v>-375</v>
      </c>
      <c r="Q113" s="31" t="s">
        <v>33</v>
      </c>
      <c r="R113" s="32"/>
      <c r="S113" s="33"/>
      <c r="T113" s="5">
        <f>O279-T112</f>
        <v>-400</v>
      </c>
      <c r="V113" s="31" t="s">
        <v>33</v>
      </c>
      <c r="W113" s="32"/>
      <c r="X113" s="33"/>
      <c r="Y113" s="5">
        <f>T304-Y112</f>
        <v>-2.5</v>
      </c>
      <c r="Z113" s="2"/>
      <c r="AA113" s="31" t="s">
        <v>33</v>
      </c>
      <c r="AB113" s="32"/>
      <c r="AC113" s="33"/>
      <c r="AD113" s="5">
        <f>Y289-AD112</f>
        <v>-75</v>
      </c>
      <c r="AF113" s="31" t="s">
        <v>33</v>
      </c>
      <c r="AG113" s="32"/>
      <c r="AH113" s="33"/>
      <c r="AI113" s="5">
        <f>AD299-AI112</f>
        <v>0</v>
      </c>
      <c r="AK113" s="31" t="s">
        <v>33</v>
      </c>
      <c r="AL113" s="32"/>
      <c r="AM113" s="33"/>
      <c r="AN113" s="5">
        <f>AI289-AN112</f>
        <v>0</v>
      </c>
      <c r="AP113" s="31" t="s">
        <v>33</v>
      </c>
      <c r="AQ113" s="32"/>
      <c r="AR113" s="33"/>
      <c r="AS113" s="5">
        <f>AN289-AS112</f>
        <v>0</v>
      </c>
    </row>
    <row r="114" spans="2:45" ht="13.5" thickBot="1">
      <c r="B114" s="31" t="s">
        <v>33</v>
      </c>
      <c r="C114" s="32"/>
      <c r="D114" s="33"/>
      <c r="E114" s="5">
        <f>$C$54-E113</f>
        <v>-534.06249999999989</v>
      </c>
      <c r="G114" s="31" t="s">
        <v>34</v>
      </c>
      <c r="H114" s="32"/>
      <c r="I114" s="33"/>
      <c r="J114" s="5">
        <f>IF(J113&lt;0,E290+J113-J111,E290-J111)</f>
        <v>-500</v>
      </c>
      <c r="L114" s="31" t="s">
        <v>34</v>
      </c>
      <c r="M114" s="32"/>
      <c r="N114" s="33"/>
      <c r="O114" s="5">
        <f>IF(O113&lt;0,J285+O113-O111,J285-O111)</f>
        <v>-375</v>
      </c>
      <c r="Q114" s="31" t="s">
        <v>34</v>
      </c>
      <c r="R114" s="32"/>
      <c r="S114" s="33"/>
      <c r="T114" s="5">
        <f>IF(T113&lt;0,O280+T113-T111,O280-T111)</f>
        <v>-400</v>
      </c>
      <c r="V114" s="31" t="s">
        <v>34</v>
      </c>
      <c r="W114" s="32"/>
      <c r="X114" s="33"/>
      <c r="Y114" s="5">
        <f>IF(Y113&lt;0,T305+Y113-Y111,T305-Y111)</f>
        <v>893.86750000000006</v>
      </c>
      <c r="Z114" s="2"/>
      <c r="AA114" s="31" t="s">
        <v>34</v>
      </c>
      <c r="AB114" s="32"/>
      <c r="AC114" s="33"/>
      <c r="AD114" s="5">
        <f>IF(AD113&lt;0,Y290+AD113-AD111,Y290-AD111)</f>
        <v>-75</v>
      </c>
      <c r="AF114" s="31" t="s">
        <v>34</v>
      </c>
      <c r="AG114" s="32"/>
      <c r="AH114" s="33"/>
      <c r="AI114" s="5">
        <f>IF(AI113&lt;0,AD300+AI113-AI111,AD300-AI111)</f>
        <v>0</v>
      </c>
      <c r="AK114" s="31" t="s">
        <v>34</v>
      </c>
      <c r="AL114" s="32"/>
      <c r="AM114" s="33"/>
      <c r="AN114" s="5">
        <f>IF(AN113&lt;0,AI290+AN113-AN111,AI290-AN111)</f>
        <v>0</v>
      </c>
      <c r="AP114" s="31" t="s">
        <v>34</v>
      </c>
      <c r="AQ114" s="32"/>
      <c r="AR114" s="33"/>
      <c r="AS114" s="5">
        <f>IF(AS113&lt;0,AN290+AS113-AS111,AN290-AS111)</f>
        <v>0</v>
      </c>
    </row>
    <row r="115" spans="2:45" ht="13.5" thickBot="1">
      <c r="B115" s="31" t="s">
        <v>34</v>
      </c>
      <c r="C115" s="32"/>
      <c r="D115" s="33"/>
      <c r="E115" s="5">
        <f>IF(E114&lt;0,$C$52+E114-E112,$C$52-E112)</f>
        <v>-274.99999999999989</v>
      </c>
      <c r="G115" s="31" t="s">
        <v>35</v>
      </c>
      <c r="H115" s="32"/>
      <c r="I115" s="33"/>
      <c r="J115" s="5">
        <f>IF(J114&gt;0,J114/$F$64,0)</f>
        <v>0</v>
      </c>
      <c r="L115" s="31" t="s">
        <v>35</v>
      </c>
      <c r="M115" s="32"/>
      <c r="N115" s="33"/>
      <c r="O115" s="5">
        <f>IF(O114&gt;0,O114/STATS!$D$64,0)</f>
        <v>0</v>
      </c>
      <c r="Q115" s="31" t="s">
        <v>35</v>
      </c>
      <c r="R115" s="32"/>
      <c r="S115" s="33"/>
      <c r="T115" s="5">
        <f>IF(T114&gt;0,T114/$D$64,0)</f>
        <v>0</v>
      </c>
      <c r="V115" s="31" t="s">
        <v>35</v>
      </c>
      <c r="W115" s="32"/>
      <c r="X115" s="33"/>
      <c r="Y115" s="5">
        <f>IF(Y114&gt;0,Y114/$I$64,0)</f>
        <v>0.89386750000000004</v>
      </c>
      <c r="Z115" s="2"/>
      <c r="AA115" s="31" t="s">
        <v>35</v>
      </c>
      <c r="AB115" s="32"/>
      <c r="AC115" s="33"/>
      <c r="AD115" s="5">
        <f>IF(AD114&gt;0,AD114/$F$64,0)</f>
        <v>0</v>
      </c>
      <c r="AF115" s="31" t="s">
        <v>35</v>
      </c>
      <c r="AG115" s="32"/>
      <c r="AH115" s="33"/>
      <c r="AI115" s="5">
        <f>IF(AI114&gt;0,AI114/$H$64,0)</f>
        <v>0</v>
      </c>
      <c r="AK115" s="31" t="s">
        <v>35</v>
      </c>
      <c r="AL115" s="32"/>
      <c r="AM115" s="33"/>
      <c r="AN115" s="5">
        <f>IF(AN114&gt;0,AN114/$F$64,0)</f>
        <v>0</v>
      </c>
      <c r="AP115" s="31" t="s">
        <v>35</v>
      </c>
      <c r="AQ115" s="32"/>
      <c r="AR115" s="33"/>
      <c r="AS115" s="5">
        <f>IF(AS114&gt;0,AS114/$F$64,0)</f>
        <v>0</v>
      </c>
    </row>
    <row r="116" spans="2:45" ht="13.5" thickBot="1">
      <c r="B116" s="31" t="s">
        <v>35</v>
      </c>
      <c r="C116" s="32"/>
      <c r="D116" s="33"/>
      <c r="E116" s="5">
        <f>IF(E115&gt;0,E115/$C$64,0)</f>
        <v>0</v>
      </c>
      <c r="G116" s="31" t="s">
        <v>36</v>
      </c>
      <c r="H116" s="32"/>
      <c r="I116" s="33"/>
      <c r="J116" s="5">
        <f>IF(J114&lt;0,0-J114,0)</f>
        <v>500</v>
      </c>
      <c r="L116" s="31" t="s">
        <v>36</v>
      </c>
      <c r="M116" s="32"/>
      <c r="N116" s="33"/>
      <c r="O116" s="5">
        <f>IF(O114&lt;0,0-O114,0)</f>
        <v>375</v>
      </c>
      <c r="Q116" s="31" t="s">
        <v>36</v>
      </c>
      <c r="R116" s="32"/>
      <c r="S116" s="33"/>
      <c r="T116" s="5">
        <f>IF(T114&lt;0,0-T114,0)</f>
        <v>400</v>
      </c>
      <c r="V116" s="31" t="s">
        <v>36</v>
      </c>
      <c r="W116" s="32"/>
      <c r="X116" s="33"/>
      <c r="Y116" s="5">
        <f>IF(Y114&lt;0,0-Y114,0)</f>
        <v>0</v>
      </c>
      <c r="Z116" s="2"/>
      <c r="AA116" s="31" t="s">
        <v>36</v>
      </c>
      <c r="AB116" s="32"/>
      <c r="AC116" s="33"/>
      <c r="AD116" s="5">
        <f>IF(AD114&lt;0,0-AD114,0)</f>
        <v>75</v>
      </c>
      <c r="AF116" s="31" t="s">
        <v>36</v>
      </c>
      <c r="AG116" s="32"/>
      <c r="AH116" s="33"/>
      <c r="AI116" s="5">
        <f>IF(AI114&lt;0,0-AI114,0)</f>
        <v>0</v>
      </c>
      <c r="AK116" s="31" t="s">
        <v>36</v>
      </c>
      <c r="AL116" s="32"/>
      <c r="AM116" s="33"/>
      <c r="AN116" s="5">
        <f>IF(AN114&lt;0,0-AN114,0)</f>
        <v>0</v>
      </c>
      <c r="AP116" s="31" t="s">
        <v>36</v>
      </c>
      <c r="AQ116" s="32"/>
      <c r="AR116" s="33"/>
      <c r="AS116" s="5">
        <f>IF(AS114&lt;0,0-AS114,0)</f>
        <v>0</v>
      </c>
    </row>
    <row r="117" spans="2:45" ht="13.5" thickBot="1">
      <c r="B117" s="31" t="s">
        <v>36</v>
      </c>
      <c r="C117" s="32"/>
      <c r="D117" s="33"/>
      <c r="E117" s="5">
        <f>IF(E115&lt;0,0-E115,0)</f>
        <v>274.99999999999989</v>
      </c>
      <c r="M117" s="3"/>
      <c r="N117" s="3"/>
      <c r="O117" s="3"/>
      <c r="T117" s="2"/>
      <c r="V117" s="2"/>
      <c r="W117" s="2"/>
      <c r="X117" s="2"/>
      <c r="Y117" s="2"/>
      <c r="AA117" s="2"/>
      <c r="AB117" s="2"/>
      <c r="AC117" s="2"/>
      <c r="AD117" s="2"/>
      <c r="AF117" s="2"/>
      <c r="AG117" s="2"/>
      <c r="AH117" s="2"/>
      <c r="AI117" s="2"/>
      <c r="AK117" s="2"/>
      <c r="AL117" s="2"/>
      <c r="AM117" s="2"/>
      <c r="AN117" s="2"/>
      <c r="AP117" s="2"/>
      <c r="AQ117" s="2"/>
      <c r="AR117" s="2"/>
      <c r="AS117" s="2"/>
    </row>
    <row r="118" spans="2:45" ht="13.5" thickBot="1">
      <c r="G118" s="34" t="s">
        <v>47</v>
      </c>
      <c r="H118" s="35"/>
      <c r="I118" s="35"/>
      <c r="J118" s="36"/>
      <c r="L118" s="34" t="s">
        <v>42</v>
      </c>
      <c r="M118" s="35"/>
      <c r="N118" s="35"/>
      <c r="O118" s="36"/>
      <c r="Q118" s="34" t="s">
        <v>40</v>
      </c>
      <c r="R118" s="35"/>
      <c r="S118" s="35"/>
      <c r="T118" s="36"/>
      <c r="V118" s="34" t="s">
        <v>59</v>
      </c>
      <c r="W118" s="35"/>
      <c r="X118" s="35"/>
      <c r="Y118" s="36"/>
      <c r="AA118" s="34" t="s">
        <v>47</v>
      </c>
      <c r="AB118" s="35"/>
      <c r="AC118" s="35"/>
      <c r="AD118" s="36"/>
      <c r="AF118" s="34" t="s">
        <v>57</v>
      </c>
      <c r="AG118" s="35"/>
      <c r="AH118" s="35"/>
      <c r="AI118" s="36"/>
      <c r="AK118" s="34" t="s">
        <v>47</v>
      </c>
      <c r="AL118" s="35"/>
      <c r="AM118" s="35"/>
      <c r="AN118" s="36"/>
      <c r="AP118" s="34" t="s">
        <v>47</v>
      </c>
      <c r="AQ118" s="35"/>
      <c r="AR118" s="35"/>
      <c r="AS118" s="36"/>
    </row>
    <row r="119" spans="2:45" ht="13.5" thickBot="1">
      <c r="B119" s="34" t="s">
        <v>37</v>
      </c>
      <c r="C119" s="35"/>
      <c r="D119" s="35"/>
      <c r="E119" s="36"/>
      <c r="G119" s="31" t="s">
        <v>33</v>
      </c>
      <c r="H119" s="32"/>
      <c r="I119" s="33"/>
      <c r="J119" s="5">
        <f>IF(J113&lt;0,0,J113)</f>
        <v>0</v>
      </c>
      <c r="L119" s="31" t="s">
        <v>33</v>
      </c>
      <c r="M119" s="32"/>
      <c r="N119" s="33"/>
      <c r="O119" s="5">
        <f>IF(O113&lt;0,0,O113)</f>
        <v>0</v>
      </c>
      <c r="Q119" s="31" t="s">
        <v>33</v>
      </c>
      <c r="R119" s="32"/>
      <c r="S119" s="33"/>
      <c r="T119" s="5">
        <f>IF(T113&lt;0,0,T113)</f>
        <v>0</v>
      </c>
      <c r="V119" s="31" t="s">
        <v>33</v>
      </c>
      <c r="W119" s="32"/>
      <c r="X119" s="33"/>
      <c r="Y119" s="5">
        <f>IF(Y113&lt;0,0,Y113)</f>
        <v>0</v>
      </c>
      <c r="AA119" s="31" t="s">
        <v>33</v>
      </c>
      <c r="AB119" s="32"/>
      <c r="AC119" s="33"/>
      <c r="AD119" s="5">
        <f>IF(AD113&lt;0,0,AD113)</f>
        <v>0</v>
      </c>
      <c r="AF119" s="31" t="s">
        <v>33</v>
      </c>
      <c r="AG119" s="32"/>
      <c r="AH119" s="33"/>
      <c r="AI119" s="5">
        <f>IF(AI113&lt;0,0,AI113)</f>
        <v>0</v>
      </c>
      <c r="AK119" s="31" t="s">
        <v>33</v>
      </c>
      <c r="AL119" s="32"/>
      <c r="AM119" s="33"/>
      <c r="AN119" s="5">
        <f>IF(AN113&lt;0,0,AN113)</f>
        <v>0</v>
      </c>
      <c r="AP119" s="31" t="s">
        <v>33</v>
      </c>
      <c r="AQ119" s="32"/>
      <c r="AR119" s="33"/>
      <c r="AS119" s="5">
        <f>IF(AS113&lt;0,0,AS113)</f>
        <v>0</v>
      </c>
    </row>
    <row r="120" spans="2:45" ht="13.5" thickBot="1">
      <c r="B120" s="31" t="s">
        <v>33</v>
      </c>
      <c r="C120" s="32"/>
      <c r="D120" s="33"/>
      <c r="E120" s="5">
        <f>IF(E114&lt;0,0,E114)</f>
        <v>0</v>
      </c>
      <c r="G120" s="31" t="s">
        <v>34</v>
      </c>
      <c r="H120" s="32"/>
      <c r="I120" s="33"/>
      <c r="J120" s="5">
        <f>IF(J114&lt;0,0,J114)</f>
        <v>0</v>
      </c>
      <c r="L120" s="31" t="s">
        <v>34</v>
      </c>
      <c r="M120" s="32"/>
      <c r="N120" s="33"/>
      <c r="O120" s="5">
        <f>IF(O114&lt;0,0,O114)</f>
        <v>0</v>
      </c>
      <c r="Q120" s="31" t="s">
        <v>34</v>
      </c>
      <c r="R120" s="32"/>
      <c r="S120" s="33"/>
      <c r="T120" s="5">
        <f>IF(T114&lt;0,0,T114)</f>
        <v>0</v>
      </c>
      <c r="V120" s="31" t="s">
        <v>34</v>
      </c>
      <c r="W120" s="32"/>
      <c r="X120" s="33"/>
      <c r="Y120" s="5">
        <f>IF(Y114&lt;0,0,Y114)</f>
        <v>893.86750000000006</v>
      </c>
      <c r="AA120" s="31" t="s">
        <v>34</v>
      </c>
      <c r="AB120" s="32"/>
      <c r="AC120" s="33"/>
      <c r="AD120" s="5">
        <f>IF(AD114&lt;0,0,AD114)</f>
        <v>0</v>
      </c>
      <c r="AF120" s="31" t="s">
        <v>34</v>
      </c>
      <c r="AG120" s="32"/>
      <c r="AH120" s="33"/>
      <c r="AI120" s="5">
        <f>IF(AI114&lt;0,0,AI114)</f>
        <v>0</v>
      </c>
      <c r="AK120" s="31" t="s">
        <v>34</v>
      </c>
      <c r="AL120" s="32"/>
      <c r="AM120" s="33"/>
      <c r="AN120" s="5">
        <f>IF(AN114&lt;0,0,AN114)</f>
        <v>0</v>
      </c>
      <c r="AP120" s="31" t="s">
        <v>34</v>
      </c>
      <c r="AQ120" s="32"/>
      <c r="AR120" s="33"/>
      <c r="AS120" s="5">
        <f>IF(AS114&lt;0,0,AS114)</f>
        <v>0</v>
      </c>
    </row>
    <row r="121" spans="2:45" ht="13.5" thickBot="1">
      <c r="B121" s="31" t="s">
        <v>34</v>
      </c>
      <c r="C121" s="32"/>
      <c r="D121" s="33"/>
      <c r="E121" s="5">
        <f>IF(E115&lt;0,0,E115)</f>
        <v>0</v>
      </c>
      <c r="G121" s="31" t="s">
        <v>35</v>
      </c>
      <c r="H121" s="32"/>
      <c r="I121" s="33"/>
      <c r="J121" s="5">
        <f>J115</f>
        <v>0</v>
      </c>
      <c r="L121" s="31" t="s">
        <v>35</v>
      </c>
      <c r="M121" s="32"/>
      <c r="N121" s="33"/>
      <c r="O121" s="5">
        <f>O115</f>
        <v>0</v>
      </c>
      <c r="Q121" s="31" t="s">
        <v>35</v>
      </c>
      <c r="R121" s="32"/>
      <c r="S121" s="33"/>
      <c r="T121" s="5">
        <f>T115</f>
        <v>0</v>
      </c>
      <c r="V121" s="31" t="s">
        <v>35</v>
      </c>
      <c r="W121" s="32"/>
      <c r="X121" s="33"/>
      <c r="Y121" s="5">
        <f>Y115</f>
        <v>0.89386750000000004</v>
      </c>
      <c r="AA121" s="31" t="s">
        <v>35</v>
      </c>
      <c r="AB121" s="32"/>
      <c r="AC121" s="33"/>
      <c r="AD121" s="5">
        <f>AD115</f>
        <v>0</v>
      </c>
      <c r="AF121" s="31" t="s">
        <v>35</v>
      </c>
      <c r="AG121" s="32"/>
      <c r="AH121" s="33"/>
      <c r="AI121" s="5">
        <f>AI115</f>
        <v>0</v>
      </c>
      <c r="AK121" s="31" t="s">
        <v>35</v>
      </c>
      <c r="AL121" s="32"/>
      <c r="AM121" s="33"/>
      <c r="AN121" s="5">
        <f>AN115</f>
        <v>0</v>
      </c>
      <c r="AP121" s="31" t="s">
        <v>35</v>
      </c>
      <c r="AQ121" s="32"/>
      <c r="AR121" s="33"/>
      <c r="AS121" s="5">
        <f>AS115</f>
        <v>0</v>
      </c>
    </row>
    <row r="122" spans="2:45" ht="13.5" thickBot="1">
      <c r="B122" s="31" t="s">
        <v>35</v>
      </c>
      <c r="C122" s="32"/>
      <c r="D122" s="33"/>
      <c r="E122" s="5">
        <f>E116</f>
        <v>0</v>
      </c>
      <c r="L122" s="3"/>
      <c r="M122" s="3"/>
      <c r="N122" s="3"/>
      <c r="O122" s="3"/>
      <c r="Q122" s="3"/>
      <c r="R122" s="3"/>
      <c r="S122" s="3"/>
      <c r="AA122" s="2"/>
      <c r="AB122" s="2"/>
      <c r="AC122" s="2"/>
      <c r="AK122" s="2"/>
      <c r="AL122" s="2"/>
      <c r="AM122" s="2"/>
      <c r="AP122" s="2"/>
      <c r="AQ122" s="2"/>
      <c r="AR122" s="2"/>
    </row>
    <row r="123" spans="2:45" ht="13.5" thickBot="1">
      <c r="G123" s="37" t="s">
        <v>55</v>
      </c>
      <c r="H123" s="38"/>
      <c r="I123" s="38"/>
      <c r="J123" s="39"/>
      <c r="L123" s="37" t="s">
        <v>77</v>
      </c>
      <c r="M123" s="38"/>
      <c r="N123" s="38"/>
      <c r="O123" s="39"/>
      <c r="Q123" s="37" t="s">
        <v>91</v>
      </c>
      <c r="R123" s="38"/>
      <c r="S123" s="38"/>
      <c r="T123" s="39"/>
      <c r="V123" s="37" t="s">
        <v>98</v>
      </c>
      <c r="W123" s="38"/>
      <c r="X123" s="38"/>
      <c r="Y123" s="39"/>
      <c r="Z123" s="2"/>
      <c r="AA123" s="37" t="s">
        <v>109</v>
      </c>
      <c r="AB123" s="38"/>
      <c r="AC123" s="38"/>
      <c r="AD123" s="39"/>
      <c r="AF123" s="37" t="s">
        <v>122</v>
      </c>
      <c r="AG123" s="38"/>
      <c r="AH123" s="38"/>
      <c r="AI123" s="39"/>
      <c r="AK123" s="37" t="s">
        <v>131</v>
      </c>
      <c r="AL123" s="38"/>
      <c r="AM123" s="38"/>
      <c r="AN123" s="39"/>
      <c r="AP123" s="37" t="s">
        <v>136</v>
      </c>
      <c r="AQ123" s="38"/>
      <c r="AR123" s="38"/>
      <c r="AS123" s="39"/>
    </row>
    <row r="124" spans="2:45" ht="13.5" thickBot="1">
      <c r="B124" s="37" t="s">
        <v>43</v>
      </c>
      <c r="C124" s="38"/>
      <c r="D124" s="38"/>
      <c r="E124" s="39"/>
      <c r="G124" s="40" t="s">
        <v>28</v>
      </c>
      <c r="H124" s="41"/>
      <c r="I124" s="42"/>
      <c r="J124" s="6">
        <f>J116</f>
        <v>500</v>
      </c>
      <c r="L124" s="40" t="s">
        <v>28</v>
      </c>
      <c r="M124" s="41"/>
      <c r="N124" s="42"/>
      <c r="O124" s="6">
        <f>O116</f>
        <v>375</v>
      </c>
      <c r="Q124" s="40" t="s">
        <v>28</v>
      </c>
      <c r="R124" s="41"/>
      <c r="S124" s="42"/>
      <c r="T124" s="5">
        <f>T116</f>
        <v>400</v>
      </c>
      <c r="V124" s="40" t="s">
        <v>28</v>
      </c>
      <c r="W124" s="41"/>
      <c r="X124" s="42"/>
      <c r="Y124" s="5">
        <f>Y116</f>
        <v>0</v>
      </c>
      <c r="Z124" s="2"/>
      <c r="AA124" s="40" t="s">
        <v>28</v>
      </c>
      <c r="AB124" s="41"/>
      <c r="AC124" s="42"/>
      <c r="AD124" s="6">
        <f>AD116</f>
        <v>75</v>
      </c>
      <c r="AF124" s="40" t="s">
        <v>28</v>
      </c>
      <c r="AG124" s="41"/>
      <c r="AH124" s="42"/>
      <c r="AI124" s="6">
        <f>AI116</f>
        <v>0</v>
      </c>
      <c r="AK124" s="40" t="s">
        <v>28</v>
      </c>
      <c r="AL124" s="41"/>
      <c r="AM124" s="42"/>
      <c r="AN124" s="6">
        <f>AN116</f>
        <v>0</v>
      </c>
      <c r="AP124" s="40" t="s">
        <v>28</v>
      </c>
      <c r="AQ124" s="41"/>
      <c r="AR124" s="42"/>
      <c r="AS124" s="6">
        <f>AS116</f>
        <v>0</v>
      </c>
    </row>
    <row r="125" spans="2:45" ht="13.5" thickBot="1">
      <c r="B125" s="40" t="s">
        <v>27</v>
      </c>
      <c r="C125" s="41"/>
      <c r="D125" s="42"/>
      <c r="E125" s="4">
        <f>100%-E108</f>
        <v>0.43000000000000005</v>
      </c>
      <c r="G125" s="40" t="s">
        <v>29</v>
      </c>
      <c r="H125" s="41"/>
      <c r="I125" s="42"/>
      <c r="J125" s="6" t="str">
        <f>IF(J124&lt;E284,"true","false")</f>
        <v>false</v>
      </c>
      <c r="L125" s="40" t="s">
        <v>29</v>
      </c>
      <c r="M125" s="41"/>
      <c r="N125" s="42"/>
      <c r="O125" s="6" t="str">
        <f>IF(O124&lt;J289,"true","false")</f>
        <v>false</v>
      </c>
      <c r="Q125" s="40" t="s">
        <v>29</v>
      </c>
      <c r="R125" s="41"/>
      <c r="S125" s="42"/>
      <c r="T125" s="6" t="str">
        <f>IF(T124&lt;O274,"true","false")</f>
        <v>false</v>
      </c>
      <c r="V125" s="40" t="s">
        <v>29</v>
      </c>
      <c r="W125" s="41"/>
      <c r="X125" s="42"/>
      <c r="Y125" s="6" t="str">
        <f>IF(Y124&lt;T309,"true","false")</f>
        <v>false</v>
      </c>
      <c r="Z125" s="2"/>
      <c r="AA125" s="40" t="s">
        <v>29</v>
      </c>
      <c r="AB125" s="41"/>
      <c r="AC125" s="42"/>
      <c r="AD125" s="6" t="str">
        <f>IF(AD124&lt;Y284,"true","false")</f>
        <v>false</v>
      </c>
      <c r="AF125" s="40" t="s">
        <v>29</v>
      </c>
      <c r="AG125" s="41"/>
      <c r="AH125" s="42"/>
      <c r="AI125" s="6" t="str">
        <f>IF(AI124&lt;AD304,"true","false")</f>
        <v>false</v>
      </c>
      <c r="AK125" s="40" t="s">
        <v>29</v>
      </c>
      <c r="AL125" s="41"/>
      <c r="AM125" s="42"/>
      <c r="AN125" s="6" t="str">
        <f>IF(AN124&lt;AI284,"true","false")</f>
        <v>false</v>
      </c>
      <c r="AP125" s="40" t="s">
        <v>29</v>
      </c>
      <c r="AQ125" s="41"/>
      <c r="AR125" s="42"/>
      <c r="AS125" s="6" t="str">
        <f>IF(AS124&lt;AN284,"true","false")</f>
        <v>false</v>
      </c>
    </row>
    <row r="126" spans="2:45" ht="13.5" thickBot="1">
      <c r="B126" s="40" t="s">
        <v>28</v>
      </c>
      <c r="C126" s="41"/>
      <c r="D126" s="42"/>
      <c r="E126" s="6">
        <f>$C$7-E109</f>
        <v>537.50000000000011</v>
      </c>
      <c r="G126" s="40" t="s">
        <v>32</v>
      </c>
      <c r="H126" s="41"/>
      <c r="I126" s="42"/>
      <c r="J126" s="5">
        <f>IF(J125,(J124/100)*($N$90+($D$90*$E$90)),J124)</f>
        <v>500</v>
      </c>
      <c r="L126" s="40" t="s">
        <v>32</v>
      </c>
      <c r="M126" s="41"/>
      <c r="N126" s="42"/>
      <c r="O126" s="5">
        <f>IF(O125,(O124/100)*($N$90+($D$90*$E$90)),O124)</f>
        <v>375</v>
      </c>
      <c r="Q126" s="40" t="s">
        <v>32</v>
      </c>
      <c r="R126" s="41"/>
      <c r="S126" s="42"/>
      <c r="T126" s="5">
        <f>IF(T125,(T124/100)*($N$90+($D$90*$E$90)),T124)</f>
        <v>400</v>
      </c>
      <c r="V126" s="40" t="s">
        <v>32</v>
      </c>
      <c r="W126" s="41"/>
      <c r="X126" s="42"/>
      <c r="Y126" s="5">
        <f>IF(Y125,(Y124/100)*($N$90+($D$90*$E$90)),Y124)</f>
        <v>0</v>
      </c>
      <c r="Z126" s="2"/>
      <c r="AA126" s="40" t="s">
        <v>32</v>
      </c>
      <c r="AB126" s="41"/>
      <c r="AC126" s="42"/>
      <c r="AD126" s="5">
        <f>IF(AD125,(AD124/100)*($N$90+($D$90*$E$90)),AD124)</f>
        <v>75</v>
      </c>
      <c r="AF126" s="40" t="s">
        <v>32</v>
      </c>
      <c r="AG126" s="41"/>
      <c r="AH126" s="42"/>
      <c r="AI126" s="5">
        <f>IF(AI125,(AI124/100)*($N$90+($D$90*$E$90)),AI124)</f>
        <v>0</v>
      </c>
      <c r="AK126" s="40" t="s">
        <v>32</v>
      </c>
      <c r="AL126" s="41"/>
      <c r="AM126" s="42"/>
      <c r="AN126" s="5">
        <f>IF(AN125,(AN124/100)*($N$90+($D$90*$E$90)),AN124)</f>
        <v>0</v>
      </c>
      <c r="AP126" s="40" t="s">
        <v>32</v>
      </c>
      <c r="AQ126" s="41"/>
      <c r="AR126" s="42"/>
      <c r="AS126" s="5">
        <f>IF(AS125,(AS124/100)*($N$90+($D$90*$E$90)),AS124)</f>
        <v>0</v>
      </c>
    </row>
    <row r="127" spans="2:45" ht="13.5" thickBot="1">
      <c r="B127" s="40" t="s">
        <v>38</v>
      </c>
      <c r="C127" s="41"/>
      <c r="D127" s="42"/>
      <c r="E127" s="6">
        <f>E117</f>
        <v>274.99999999999989</v>
      </c>
      <c r="G127" s="40" t="s">
        <v>30</v>
      </c>
      <c r="H127" s="41"/>
      <c r="I127" s="42"/>
      <c r="J127" s="5">
        <f>IF(E284&gt;0,J124*($N$91+($E$91*$D$91))%,0)</f>
        <v>0</v>
      </c>
      <c r="L127" s="40" t="s">
        <v>30</v>
      </c>
      <c r="M127" s="41"/>
      <c r="N127" s="42"/>
      <c r="O127" s="5">
        <f>IF(J289&gt;0,O124*($N$91+($E$91*$D$91))%,0)</f>
        <v>0</v>
      </c>
      <c r="Q127" s="40" t="s">
        <v>30</v>
      </c>
      <c r="R127" s="41"/>
      <c r="S127" s="42"/>
      <c r="T127" s="5">
        <f>IF(O274&gt;0,T124*($N$91+($E$91*$D$91))%,0)</f>
        <v>0</v>
      </c>
      <c r="V127" s="40" t="s">
        <v>30</v>
      </c>
      <c r="W127" s="41"/>
      <c r="X127" s="42"/>
      <c r="Y127" s="5">
        <f>IF(T309&gt;0,Y124*($N$91+($E$91*$D$91))%,0)</f>
        <v>0</v>
      </c>
      <c r="Z127" s="2"/>
      <c r="AA127" s="40" t="s">
        <v>30</v>
      </c>
      <c r="AB127" s="41"/>
      <c r="AC127" s="42"/>
      <c r="AD127" s="5">
        <f>IF(Y284&gt;0,AD124*($N$91+($E$91*$D$91))%,0)</f>
        <v>0</v>
      </c>
      <c r="AF127" s="40" t="s">
        <v>30</v>
      </c>
      <c r="AG127" s="41"/>
      <c r="AH127" s="42"/>
      <c r="AI127" s="5">
        <f>IF(AD304&gt;0,AI124*($N$91+($E$91*$D$91))%,0)</f>
        <v>0</v>
      </c>
      <c r="AK127" s="40" t="s">
        <v>30</v>
      </c>
      <c r="AL127" s="41"/>
      <c r="AM127" s="42"/>
      <c r="AN127" s="5">
        <f>IF(AI284&gt;0,AN124*($N$91+($E$91*$D$91))%,0)</f>
        <v>0</v>
      </c>
      <c r="AP127" s="40" t="s">
        <v>30</v>
      </c>
      <c r="AQ127" s="41"/>
      <c r="AR127" s="42"/>
      <c r="AS127" s="5">
        <f>IF(AN284&gt;0,AS124*($N$91+($E$91*$D$91))%,0)</f>
        <v>0</v>
      </c>
    </row>
    <row r="128" spans="2:45" ht="13.5" thickBot="1">
      <c r="B128" s="40" t="s">
        <v>39</v>
      </c>
      <c r="C128" s="41"/>
      <c r="D128" s="42"/>
      <c r="E128" s="5">
        <f>E126+E127</f>
        <v>812.5</v>
      </c>
      <c r="G128" s="31" t="s">
        <v>31</v>
      </c>
      <c r="H128" s="32"/>
      <c r="I128" s="33"/>
      <c r="J128" s="5">
        <f>IF(J125,J126,J124-J127)</f>
        <v>500</v>
      </c>
      <c r="L128" s="31" t="s">
        <v>31</v>
      </c>
      <c r="M128" s="32"/>
      <c r="N128" s="33"/>
      <c r="O128" s="5">
        <f>IF(O125,O126,O124-O127)</f>
        <v>375</v>
      </c>
      <c r="Q128" s="31" t="s">
        <v>31</v>
      </c>
      <c r="R128" s="32"/>
      <c r="S128" s="33"/>
      <c r="T128" s="5">
        <f>IF(T125,T126,T124-T127)</f>
        <v>400</v>
      </c>
      <c r="V128" s="31" t="s">
        <v>31</v>
      </c>
      <c r="W128" s="32"/>
      <c r="X128" s="33"/>
      <c r="Y128" s="5">
        <f>IF(Y125,Y126,Y124-Y127)</f>
        <v>0</v>
      </c>
      <c r="Z128" s="2"/>
      <c r="AA128" s="31" t="s">
        <v>31</v>
      </c>
      <c r="AB128" s="32"/>
      <c r="AC128" s="33"/>
      <c r="AD128" s="5">
        <f>IF(AD125,AD126,AD124-AD127)</f>
        <v>75</v>
      </c>
      <c r="AF128" s="31" t="s">
        <v>31</v>
      </c>
      <c r="AG128" s="32"/>
      <c r="AH128" s="33"/>
      <c r="AI128" s="5">
        <f>IF(AI125,AI126,AI124-AI127)</f>
        <v>0</v>
      </c>
      <c r="AK128" s="31" t="s">
        <v>31</v>
      </c>
      <c r="AL128" s="32"/>
      <c r="AM128" s="33"/>
      <c r="AN128" s="5">
        <f>IF(AN125,AN126,AN124-AN127)</f>
        <v>0</v>
      </c>
      <c r="AP128" s="31" t="s">
        <v>31</v>
      </c>
      <c r="AQ128" s="32"/>
      <c r="AR128" s="33"/>
      <c r="AS128" s="5">
        <f>IF(AS125,AS126,AS124-AS127)</f>
        <v>0</v>
      </c>
    </row>
    <row r="129" spans="2:45" ht="13.5" thickBot="1">
      <c r="B129" s="40" t="s">
        <v>29</v>
      </c>
      <c r="C129" s="41"/>
      <c r="D129" s="42"/>
      <c r="E129" s="6" t="str">
        <f>IF(E128&lt;$D$54,"true","false")</f>
        <v>false</v>
      </c>
      <c r="G129" s="31" t="s">
        <v>33</v>
      </c>
      <c r="H129" s="32"/>
      <c r="I129" s="33"/>
      <c r="J129" s="5">
        <f>E284-J128</f>
        <v>-500</v>
      </c>
      <c r="L129" s="31" t="s">
        <v>33</v>
      </c>
      <c r="M129" s="32"/>
      <c r="N129" s="33"/>
      <c r="O129" s="5">
        <f>J289-O128</f>
        <v>-375</v>
      </c>
      <c r="Q129" s="31" t="s">
        <v>33</v>
      </c>
      <c r="R129" s="32"/>
      <c r="S129" s="33"/>
      <c r="T129" s="5">
        <f>O274-T128</f>
        <v>-400</v>
      </c>
      <c r="V129" s="31" t="s">
        <v>33</v>
      </c>
      <c r="W129" s="32"/>
      <c r="X129" s="33"/>
      <c r="Y129" s="5">
        <f>T309-Y128</f>
        <v>0</v>
      </c>
      <c r="Z129" s="2"/>
      <c r="AA129" s="31" t="s">
        <v>33</v>
      </c>
      <c r="AB129" s="32"/>
      <c r="AC129" s="33"/>
      <c r="AD129" s="5">
        <f>Y284-AD128</f>
        <v>-75</v>
      </c>
      <c r="AF129" s="31" t="s">
        <v>33</v>
      </c>
      <c r="AG129" s="32"/>
      <c r="AH129" s="33"/>
      <c r="AI129" s="5">
        <f>AD304-AI128</f>
        <v>0</v>
      </c>
      <c r="AK129" s="31" t="s">
        <v>33</v>
      </c>
      <c r="AL129" s="32"/>
      <c r="AM129" s="33"/>
      <c r="AN129" s="5">
        <f>AI284-AN128</f>
        <v>0</v>
      </c>
      <c r="AP129" s="31" t="s">
        <v>33</v>
      </c>
      <c r="AQ129" s="32"/>
      <c r="AR129" s="33"/>
      <c r="AS129" s="5">
        <f>AN284-AS128</f>
        <v>0</v>
      </c>
    </row>
    <row r="130" spans="2:45" ht="13.5" thickBot="1">
      <c r="B130" s="40" t="s">
        <v>32</v>
      </c>
      <c r="C130" s="41"/>
      <c r="D130" s="42"/>
      <c r="E130" s="5">
        <f>IF(E129,(E128/100)*($N$90+($D$90*$E$90)),E128)</f>
        <v>812.5</v>
      </c>
      <c r="G130" s="31" t="s">
        <v>34</v>
      </c>
      <c r="H130" s="32"/>
      <c r="I130" s="33"/>
      <c r="J130" s="5">
        <f>IF(J129&lt;0,E285+J129-J127,E285-J127)</f>
        <v>-500</v>
      </c>
      <c r="L130" s="31" t="s">
        <v>34</v>
      </c>
      <c r="M130" s="32"/>
      <c r="N130" s="33"/>
      <c r="O130" s="5">
        <f>IF(O129&lt;0,J290+O129-O127,J290-O127)</f>
        <v>-375</v>
      </c>
      <c r="Q130" s="31" t="s">
        <v>34</v>
      </c>
      <c r="R130" s="32"/>
      <c r="S130" s="33"/>
      <c r="T130" s="5">
        <f>IF(T129&lt;0,O275+T129-T127,O275-T127)</f>
        <v>-400</v>
      </c>
      <c r="V130" s="31" t="s">
        <v>34</v>
      </c>
      <c r="W130" s="32"/>
      <c r="X130" s="33"/>
      <c r="Y130" s="5">
        <f>IF(Y129&lt;0,T310+Y129-Y127,T310-Y127)</f>
        <v>0</v>
      </c>
      <c r="Z130" s="2"/>
      <c r="AA130" s="31" t="s">
        <v>34</v>
      </c>
      <c r="AB130" s="32"/>
      <c r="AC130" s="33"/>
      <c r="AD130" s="5">
        <f>IF(AD129&lt;0,Y285+AD129-AD127,Y285-AD127)</f>
        <v>-75</v>
      </c>
      <c r="AF130" s="31" t="s">
        <v>34</v>
      </c>
      <c r="AG130" s="32"/>
      <c r="AH130" s="33"/>
      <c r="AI130" s="5">
        <f>IF(AI129&lt;0,AD305+AI129-AI127,AD305-AI127)</f>
        <v>818.86750000000006</v>
      </c>
      <c r="AK130" s="31" t="s">
        <v>34</v>
      </c>
      <c r="AL130" s="32"/>
      <c r="AM130" s="33"/>
      <c r="AN130" s="5">
        <f>IF(AN129&lt;0,AI285+AN129-AN127,AI285-AN127)</f>
        <v>0</v>
      </c>
      <c r="AP130" s="31" t="s">
        <v>34</v>
      </c>
      <c r="AQ130" s="32"/>
      <c r="AR130" s="33"/>
      <c r="AS130" s="5">
        <f>IF(AS129&lt;0,AN285+AS129-AS127,AN285-AS127)</f>
        <v>0</v>
      </c>
    </row>
    <row r="131" spans="2:45" ht="13.5" thickBot="1">
      <c r="B131" s="40" t="s">
        <v>30</v>
      </c>
      <c r="C131" s="41"/>
      <c r="D131" s="42"/>
      <c r="E131" s="5">
        <f>IF($D$54&gt;0,E128*($N$91+($E$91*$D$91))%,0)</f>
        <v>60.9375</v>
      </c>
      <c r="G131" s="31" t="s">
        <v>35</v>
      </c>
      <c r="H131" s="32"/>
      <c r="I131" s="33"/>
      <c r="J131" s="5">
        <f>IF(J130&gt;0,J130/STATS!$D$64,0)</f>
        <v>0</v>
      </c>
      <c r="L131" s="31" t="s">
        <v>35</v>
      </c>
      <c r="M131" s="32"/>
      <c r="N131" s="33"/>
      <c r="O131" s="5">
        <f>IF(O130&gt;0,O130/$F$64,0)</f>
        <v>0</v>
      </c>
      <c r="Q131" s="31" t="s">
        <v>35</v>
      </c>
      <c r="R131" s="32"/>
      <c r="S131" s="33"/>
      <c r="T131" s="5">
        <f>IF(T130&gt;0,T130/$C$64,0)</f>
        <v>0</v>
      </c>
      <c r="V131" s="31" t="s">
        <v>35</v>
      </c>
      <c r="W131" s="32"/>
      <c r="X131" s="33"/>
      <c r="Y131" s="5">
        <f>IF(Y130&gt;0,Y130/$J$64,0)</f>
        <v>0</v>
      </c>
      <c r="Z131" s="2"/>
      <c r="AA131" s="31" t="s">
        <v>35</v>
      </c>
      <c r="AB131" s="32"/>
      <c r="AC131" s="33"/>
      <c r="AD131" s="5">
        <f>IF(AD130&gt;0,AD130/STATS!$D$64,0)</f>
        <v>0</v>
      </c>
      <c r="AF131" s="31" t="s">
        <v>35</v>
      </c>
      <c r="AG131" s="32"/>
      <c r="AH131" s="33"/>
      <c r="AI131" s="5">
        <f>IF(AI130&gt;0,AI130/$I$64,0)</f>
        <v>0.81886750000000008</v>
      </c>
      <c r="AK131" s="31" t="s">
        <v>35</v>
      </c>
      <c r="AL131" s="32"/>
      <c r="AM131" s="33"/>
      <c r="AN131" s="5">
        <f>IF(AN130&gt;0,AN130/STATS!$D$64,0)</f>
        <v>0</v>
      </c>
      <c r="AP131" s="31" t="s">
        <v>35</v>
      </c>
      <c r="AQ131" s="32"/>
      <c r="AR131" s="33"/>
      <c r="AS131" s="5">
        <f>IF(AS130&gt;0,AS130/STATS!$D$64,0)</f>
        <v>0</v>
      </c>
    </row>
    <row r="132" spans="2:45" ht="13.5" thickBot="1">
      <c r="B132" s="31" t="s">
        <v>31</v>
      </c>
      <c r="C132" s="32"/>
      <c r="D132" s="33"/>
      <c r="E132" s="5">
        <f>IF(E129,E130,E128-E131)</f>
        <v>751.5625</v>
      </c>
      <c r="G132" s="31" t="s">
        <v>36</v>
      </c>
      <c r="H132" s="32"/>
      <c r="I132" s="33"/>
      <c r="J132" s="5">
        <f>IF(J130&lt;0,0-J130,0)</f>
        <v>500</v>
      </c>
      <c r="L132" s="31" t="s">
        <v>36</v>
      </c>
      <c r="M132" s="32"/>
      <c r="N132" s="33"/>
      <c r="O132" s="5">
        <f>IF(O130&lt;0,0-O130,0)</f>
        <v>375</v>
      </c>
      <c r="Q132" s="31" t="s">
        <v>36</v>
      </c>
      <c r="R132" s="32"/>
      <c r="S132" s="33"/>
      <c r="T132" s="5">
        <f>IF(T130&lt;0,0-T130,0)</f>
        <v>400</v>
      </c>
      <c r="V132" s="31" t="s">
        <v>36</v>
      </c>
      <c r="W132" s="32"/>
      <c r="X132" s="33"/>
      <c r="Y132" s="5">
        <f>IF(Y130&lt;0,0-Y130,0)</f>
        <v>0</v>
      </c>
      <c r="Z132" s="2"/>
      <c r="AA132" s="31" t="s">
        <v>36</v>
      </c>
      <c r="AB132" s="32"/>
      <c r="AC132" s="33"/>
      <c r="AD132" s="5">
        <f>IF(AD130&lt;0,0-AD130,0)</f>
        <v>75</v>
      </c>
      <c r="AF132" s="31" t="s">
        <v>36</v>
      </c>
      <c r="AG132" s="32"/>
      <c r="AH132" s="33"/>
      <c r="AI132" s="5">
        <f>IF(AI130&lt;0,0-AI130,0)</f>
        <v>0</v>
      </c>
      <c r="AK132" s="31" t="s">
        <v>36</v>
      </c>
      <c r="AL132" s="32"/>
      <c r="AM132" s="33"/>
      <c r="AN132" s="5">
        <f>IF(AN130&lt;0,0-AN130,0)</f>
        <v>0</v>
      </c>
      <c r="AP132" s="31" t="s">
        <v>36</v>
      </c>
      <c r="AQ132" s="32"/>
      <c r="AR132" s="33"/>
      <c r="AS132" s="5">
        <f>IF(AS130&lt;0,0-AS130,0)</f>
        <v>0</v>
      </c>
    </row>
    <row r="133" spans="2:45" ht="13.5" thickBot="1">
      <c r="B133" s="31" t="s">
        <v>33</v>
      </c>
      <c r="C133" s="32"/>
      <c r="D133" s="33"/>
      <c r="E133" s="5">
        <f>$D$54-E132</f>
        <v>-741.0625</v>
      </c>
      <c r="T133" s="2"/>
      <c r="V133" s="2"/>
      <c r="W133" s="2"/>
      <c r="X133" s="2"/>
      <c r="Y133" s="2"/>
      <c r="Z133" s="2"/>
      <c r="AA133" s="2"/>
      <c r="AF133" s="2"/>
      <c r="AG133" s="2"/>
      <c r="AH133" s="2"/>
      <c r="AI133" s="2"/>
      <c r="AK133" s="2"/>
      <c r="AP133" s="2"/>
    </row>
    <row r="134" spans="2:45" ht="13.5" thickBot="1">
      <c r="B134" s="31" t="s">
        <v>34</v>
      </c>
      <c r="C134" s="32"/>
      <c r="D134" s="33"/>
      <c r="E134" s="5">
        <f>IF(E133&lt;0,$D$52+E133-E131,$D$52-E131)</f>
        <v>-777</v>
      </c>
      <c r="G134" s="34" t="s">
        <v>42</v>
      </c>
      <c r="H134" s="35"/>
      <c r="I134" s="35"/>
      <c r="J134" s="36"/>
      <c r="L134" s="34" t="s">
        <v>47</v>
      </c>
      <c r="M134" s="35"/>
      <c r="N134" s="35"/>
      <c r="O134" s="36"/>
      <c r="Q134" s="34" t="s">
        <v>41</v>
      </c>
      <c r="R134" s="35"/>
      <c r="S134" s="35"/>
      <c r="T134" s="36"/>
      <c r="V134" s="34" t="s">
        <v>61</v>
      </c>
      <c r="W134" s="35"/>
      <c r="X134" s="35"/>
      <c r="Y134" s="36"/>
      <c r="Z134" s="2"/>
      <c r="AA134" s="34" t="s">
        <v>42</v>
      </c>
      <c r="AB134" s="35"/>
      <c r="AC134" s="35"/>
      <c r="AD134" s="36"/>
      <c r="AF134" s="34" t="s">
        <v>59</v>
      </c>
      <c r="AG134" s="35"/>
      <c r="AH134" s="35"/>
      <c r="AI134" s="36"/>
      <c r="AK134" s="34" t="s">
        <v>42</v>
      </c>
      <c r="AL134" s="35"/>
      <c r="AM134" s="35"/>
      <c r="AN134" s="36"/>
      <c r="AP134" s="34" t="s">
        <v>42</v>
      </c>
      <c r="AQ134" s="35"/>
      <c r="AR134" s="35"/>
      <c r="AS134" s="36"/>
    </row>
    <row r="135" spans="2:45" ht="13.5" thickBot="1">
      <c r="B135" s="31" t="s">
        <v>35</v>
      </c>
      <c r="C135" s="32"/>
      <c r="D135" s="33"/>
      <c r="E135" s="5">
        <f>IF(E134&gt;0,E134/STATS!$D$64,0)</f>
        <v>0</v>
      </c>
      <c r="G135" s="31" t="s">
        <v>33</v>
      </c>
      <c r="H135" s="32"/>
      <c r="I135" s="33"/>
      <c r="J135" s="5">
        <f>IF(J129&lt;0,0,J129)</f>
        <v>0</v>
      </c>
      <c r="L135" s="31" t="s">
        <v>33</v>
      </c>
      <c r="M135" s="32"/>
      <c r="N135" s="33"/>
      <c r="O135" s="5">
        <f>IF(O129&lt;0,0,O129)</f>
        <v>0</v>
      </c>
      <c r="Q135" s="31" t="s">
        <v>33</v>
      </c>
      <c r="R135" s="32"/>
      <c r="S135" s="33"/>
      <c r="T135" s="5">
        <f>IF(T129&lt;0,0,T129)</f>
        <v>0</v>
      </c>
      <c r="V135" s="31" t="s">
        <v>33</v>
      </c>
      <c r="W135" s="32"/>
      <c r="X135" s="33"/>
      <c r="Y135" s="5">
        <f>IF(Y129&lt;0,0,Y129)</f>
        <v>0</v>
      </c>
      <c r="Z135" s="2"/>
      <c r="AA135" s="31" t="s">
        <v>33</v>
      </c>
      <c r="AB135" s="32"/>
      <c r="AC135" s="33"/>
      <c r="AD135" s="5">
        <f>IF(AD129&lt;0,0,AD129)</f>
        <v>0</v>
      </c>
      <c r="AF135" s="31" t="s">
        <v>33</v>
      </c>
      <c r="AG135" s="32"/>
      <c r="AH135" s="33"/>
      <c r="AI135" s="5">
        <f>IF(AI129&lt;0,0,AI129)</f>
        <v>0</v>
      </c>
      <c r="AK135" s="31" t="s">
        <v>33</v>
      </c>
      <c r="AL135" s="32"/>
      <c r="AM135" s="33"/>
      <c r="AN135" s="5">
        <f>IF(AN129&lt;0,0,AN129)</f>
        <v>0</v>
      </c>
      <c r="AP135" s="31" t="s">
        <v>33</v>
      </c>
      <c r="AQ135" s="32"/>
      <c r="AR135" s="33"/>
      <c r="AS135" s="5">
        <f>IF(AS129&lt;0,0,AS129)</f>
        <v>0</v>
      </c>
    </row>
    <row r="136" spans="2:45" ht="13.5" thickBot="1">
      <c r="B136" s="31" t="s">
        <v>36</v>
      </c>
      <c r="C136" s="32"/>
      <c r="D136" s="33"/>
      <c r="E136" s="5">
        <f>IF(E134&lt;0,0-E134,0)</f>
        <v>777</v>
      </c>
      <c r="G136" s="31" t="s">
        <v>34</v>
      </c>
      <c r="H136" s="32"/>
      <c r="I136" s="33"/>
      <c r="J136" s="5">
        <f>IF(J130&lt;0,0,J130)</f>
        <v>0</v>
      </c>
      <c r="L136" s="31" t="s">
        <v>34</v>
      </c>
      <c r="M136" s="32"/>
      <c r="N136" s="33"/>
      <c r="O136" s="5">
        <f>IF(O130&lt;0,0,O130)</f>
        <v>0</v>
      </c>
      <c r="Q136" s="31" t="s">
        <v>34</v>
      </c>
      <c r="R136" s="32"/>
      <c r="S136" s="33"/>
      <c r="T136" s="5">
        <f>IF(T130&lt;0,0,T130)</f>
        <v>0</v>
      </c>
      <c r="V136" s="31" t="s">
        <v>34</v>
      </c>
      <c r="W136" s="32"/>
      <c r="X136" s="33"/>
      <c r="Y136" s="5">
        <f>IF(Y130&lt;0,0,Y130)</f>
        <v>0</v>
      </c>
      <c r="Z136" s="2"/>
      <c r="AA136" s="31" t="s">
        <v>34</v>
      </c>
      <c r="AB136" s="32"/>
      <c r="AC136" s="33"/>
      <c r="AD136" s="5">
        <f>IF(AD130&lt;0,0,AD130)</f>
        <v>0</v>
      </c>
      <c r="AF136" s="31" t="s">
        <v>34</v>
      </c>
      <c r="AG136" s="32"/>
      <c r="AH136" s="33"/>
      <c r="AI136" s="5">
        <f>IF(AI130&lt;0,0,AI130)</f>
        <v>818.86750000000006</v>
      </c>
      <c r="AK136" s="31" t="s">
        <v>34</v>
      </c>
      <c r="AL136" s="32"/>
      <c r="AM136" s="33"/>
      <c r="AN136" s="5">
        <f>IF(AN130&lt;0,0,AN130)</f>
        <v>0</v>
      </c>
      <c r="AP136" s="31" t="s">
        <v>34</v>
      </c>
      <c r="AQ136" s="32"/>
      <c r="AR136" s="33"/>
      <c r="AS136" s="5">
        <f>IF(AS130&lt;0,0,AS130)</f>
        <v>0</v>
      </c>
    </row>
    <row r="137" spans="2:45" ht="13.5" thickBot="1">
      <c r="G137" s="31" t="s">
        <v>35</v>
      </c>
      <c r="H137" s="32"/>
      <c r="I137" s="33"/>
      <c r="J137" s="5">
        <f>J131</f>
        <v>0</v>
      </c>
      <c r="L137" s="31" t="s">
        <v>35</v>
      </c>
      <c r="M137" s="32"/>
      <c r="N137" s="33"/>
      <c r="O137" s="5">
        <f>O131</f>
        <v>0</v>
      </c>
      <c r="Q137" s="31" t="s">
        <v>35</v>
      </c>
      <c r="R137" s="32"/>
      <c r="S137" s="33"/>
      <c r="T137" s="5">
        <f>T131</f>
        <v>0</v>
      </c>
      <c r="V137" s="31" t="s">
        <v>35</v>
      </c>
      <c r="W137" s="32"/>
      <c r="X137" s="33"/>
      <c r="Y137" s="5">
        <f>Y131</f>
        <v>0</v>
      </c>
      <c r="Z137" s="2"/>
      <c r="AA137" s="31" t="s">
        <v>35</v>
      </c>
      <c r="AB137" s="32"/>
      <c r="AC137" s="33"/>
      <c r="AD137" s="5">
        <f>AD131</f>
        <v>0</v>
      </c>
      <c r="AF137" s="31" t="s">
        <v>35</v>
      </c>
      <c r="AG137" s="32"/>
      <c r="AH137" s="33"/>
      <c r="AI137" s="5">
        <f>AI131</f>
        <v>0.81886750000000008</v>
      </c>
      <c r="AK137" s="31" t="s">
        <v>35</v>
      </c>
      <c r="AL137" s="32"/>
      <c r="AM137" s="33"/>
      <c r="AN137" s="5">
        <f>AN131</f>
        <v>0</v>
      </c>
      <c r="AP137" s="31" t="s">
        <v>35</v>
      </c>
      <c r="AQ137" s="32"/>
      <c r="AR137" s="33"/>
      <c r="AS137" s="5">
        <f>AS131</f>
        <v>0</v>
      </c>
    </row>
    <row r="138" spans="2:45" ht="13.5" thickBot="1">
      <c r="B138" s="34" t="s">
        <v>40</v>
      </c>
      <c r="C138" s="35"/>
      <c r="D138" s="35"/>
      <c r="E138" s="36"/>
      <c r="L138" s="3"/>
      <c r="M138" s="3"/>
      <c r="N138" s="3"/>
      <c r="O138" s="3"/>
      <c r="Q138" s="3"/>
      <c r="R138" s="3"/>
      <c r="S138" s="3"/>
      <c r="V138" s="2"/>
      <c r="W138" s="2"/>
      <c r="X138" s="2"/>
      <c r="Y138" s="2"/>
    </row>
    <row r="139" spans="2:45" ht="13.5" thickBot="1">
      <c r="B139" s="31" t="s">
        <v>33</v>
      </c>
      <c r="C139" s="32"/>
      <c r="D139" s="33"/>
      <c r="E139" s="5">
        <f>IF(E133&lt;0,0,E133)</f>
        <v>0</v>
      </c>
      <c r="G139" s="37" t="s">
        <v>65</v>
      </c>
      <c r="H139" s="38"/>
      <c r="I139" s="38"/>
      <c r="J139" s="39"/>
      <c r="L139" s="37" t="s">
        <v>75</v>
      </c>
      <c r="M139" s="38"/>
      <c r="N139" s="38"/>
      <c r="O139" s="39"/>
      <c r="Q139" s="37" t="s">
        <v>84</v>
      </c>
      <c r="R139" s="38"/>
      <c r="S139" s="38"/>
      <c r="T139" s="39"/>
      <c r="V139" s="37" t="s">
        <v>99</v>
      </c>
      <c r="W139" s="38"/>
      <c r="X139" s="38"/>
      <c r="Y139" s="39"/>
      <c r="Z139" s="2"/>
      <c r="AA139" s="37" t="s">
        <v>110</v>
      </c>
      <c r="AB139" s="38"/>
      <c r="AC139" s="38"/>
      <c r="AD139" s="39"/>
      <c r="AF139" s="37" t="s">
        <v>123</v>
      </c>
      <c r="AG139" s="38"/>
      <c r="AH139" s="38"/>
      <c r="AI139" s="39"/>
      <c r="AK139" s="37" t="s">
        <v>132</v>
      </c>
      <c r="AL139" s="38"/>
      <c r="AM139" s="38"/>
      <c r="AN139" s="39"/>
      <c r="AP139" s="37" t="s">
        <v>137</v>
      </c>
      <c r="AQ139" s="38"/>
      <c r="AR139" s="38"/>
      <c r="AS139" s="39"/>
    </row>
    <row r="140" spans="2:45" ht="13.5" thickBot="1">
      <c r="B140" s="31" t="s">
        <v>34</v>
      </c>
      <c r="C140" s="32"/>
      <c r="D140" s="33"/>
      <c r="E140" s="5">
        <f>IF(E134&lt;0,0,E134)</f>
        <v>0</v>
      </c>
      <c r="G140" s="40" t="s">
        <v>28</v>
      </c>
      <c r="H140" s="41"/>
      <c r="I140" s="42"/>
      <c r="J140" s="5">
        <f>J132</f>
        <v>500</v>
      </c>
      <c r="L140" s="40" t="s">
        <v>28</v>
      </c>
      <c r="M140" s="41"/>
      <c r="N140" s="42"/>
      <c r="O140" s="5">
        <f>O132</f>
        <v>375</v>
      </c>
      <c r="Q140" s="40" t="s">
        <v>28</v>
      </c>
      <c r="R140" s="41"/>
      <c r="S140" s="42"/>
      <c r="T140" s="6">
        <f>T132</f>
        <v>400</v>
      </c>
      <c r="V140" s="40" t="s">
        <v>28</v>
      </c>
      <c r="W140" s="41"/>
      <c r="X140" s="42"/>
      <c r="Y140" s="5">
        <f>Y132</f>
        <v>0</v>
      </c>
      <c r="Z140" s="2"/>
      <c r="AA140" s="40" t="s">
        <v>28</v>
      </c>
      <c r="AB140" s="41"/>
      <c r="AC140" s="42"/>
      <c r="AD140" s="6">
        <f>AD132</f>
        <v>75</v>
      </c>
      <c r="AF140" s="40" t="s">
        <v>28</v>
      </c>
      <c r="AG140" s="41"/>
      <c r="AH140" s="42"/>
      <c r="AI140" s="6">
        <f>AI132</f>
        <v>0</v>
      </c>
      <c r="AK140" s="40" t="s">
        <v>28</v>
      </c>
      <c r="AL140" s="41"/>
      <c r="AM140" s="42"/>
      <c r="AN140" s="6">
        <f>AN132</f>
        <v>0</v>
      </c>
      <c r="AP140" s="40" t="s">
        <v>28</v>
      </c>
      <c r="AQ140" s="41"/>
      <c r="AR140" s="42"/>
      <c r="AS140" s="6">
        <f>AS132</f>
        <v>0</v>
      </c>
    </row>
    <row r="141" spans="2:45" ht="13.5" thickBot="1">
      <c r="B141" s="31" t="s">
        <v>35</v>
      </c>
      <c r="C141" s="32"/>
      <c r="D141" s="33"/>
      <c r="E141" s="5">
        <f>E135</f>
        <v>0</v>
      </c>
      <c r="G141" s="40" t="s">
        <v>29</v>
      </c>
      <c r="H141" s="41"/>
      <c r="I141" s="42"/>
      <c r="J141" s="6" t="str">
        <f>IF(J140&lt;E299,"true","false")</f>
        <v>false</v>
      </c>
      <c r="L141" s="40" t="s">
        <v>29</v>
      </c>
      <c r="M141" s="41"/>
      <c r="N141" s="42"/>
      <c r="O141" s="6" t="str">
        <f>IF(O140&lt;J299,"true","false")</f>
        <v>false</v>
      </c>
      <c r="Q141" s="40" t="s">
        <v>29</v>
      </c>
      <c r="R141" s="41"/>
      <c r="S141" s="42"/>
      <c r="T141" s="6" t="str">
        <f>IF(T140&lt;O289,"true","false")</f>
        <v>false</v>
      </c>
      <c r="V141" s="40" t="s">
        <v>29</v>
      </c>
      <c r="W141" s="41"/>
      <c r="X141" s="42"/>
      <c r="Y141" s="6" t="str">
        <f>IF(Y140&lt;T314,"true","false")</f>
        <v>false</v>
      </c>
      <c r="Z141" s="2"/>
      <c r="AA141" s="40" t="s">
        <v>29</v>
      </c>
      <c r="AB141" s="41"/>
      <c r="AC141" s="42"/>
      <c r="AD141" s="6" t="str">
        <f>IF(AD140&lt;Y279,"true","false")</f>
        <v>false</v>
      </c>
      <c r="AF141" s="40" t="s">
        <v>29</v>
      </c>
      <c r="AG141" s="41"/>
      <c r="AH141" s="42"/>
      <c r="AI141" s="6" t="str">
        <f>IF(AI140&lt;AD309,"true","false")</f>
        <v>false</v>
      </c>
      <c r="AK141" s="40" t="s">
        <v>29</v>
      </c>
      <c r="AL141" s="41"/>
      <c r="AM141" s="42"/>
      <c r="AN141" s="6" t="str">
        <f>IF(AN140&lt;AI279,"true","false")</f>
        <v>false</v>
      </c>
      <c r="AP141" s="40" t="s">
        <v>29</v>
      </c>
      <c r="AQ141" s="41"/>
      <c r="AR141" s="42"/>
      <c r="AS141" s="6" t="str">
        <f>IF(AS140&lt;AN279,"true","false")</f>
        <v>false</v>
      </c>
    </row>
    <row r="142" spans="2:45" ht="13.5" thickBot="1">
      <c r="G142" s="40" t="s">
        <v>32</v>
      </c>
      <c r="H142" s="41"/>
      <c r="I142" s="42"/>
      <c r="J142" s="5">
        <f>IF(J141,(J140/100)*($N$90+($D$90*$E$90)),J140)</f>
        <v>500</v>
      </c>
      <c r="L142" s="40" t="s">
        <v>32</v>
      </c>
      <c r="M142" s="41"/>
      <c r="N142" s="42"/>
      <c r="O142" s="5">
        <f>IF(O141,(O140/100)*($N$90+($D$90*$E$90)),O140)</f>
        <v>375</v>
      </c>
      <c r="Q142" s="40" t="s">
        <v>32</v>
      </c>
      <c r="R142" s="41"/>
      <c r="S142" s="42"/>
      <c r="T142" s="5">
        <f>IF(T141,(T140/100)*($N$90+($D$90*$E$90)),T140)</f>
        <v>400</v>
      </c>
      <c r="V142" s="40" t="s">
        <v>32</v>
      </c>
      <c r="W142" s="41"/>
      <c r="X142" s="42"/>
      <c r="Y142" s="5">
        <f>IF(Y141,(Y140/100)*($N$90+($D$90*$E$90)),Y140)</f>
        <v>0</v>
      </c>
      <c r="Z142" s="2"/>
      <c r="AA142" s="40" t="s">
        <v>32</v>
      </c>
      <c r="AB142" s="41"/>
      <c r="AC142" s="42"/>
      <c r="AD142" s="5">
        <f>IF(AD141,(AD140/100)*($N$90+($D$90*$E$90)),AD140)</f>
        <v>75</v>
      </c>
      <c r="AF142" s="40" t="s">
        <v>32</v>
      </c>
      <c r="AG142" s="41"/>
      <c r="AH142" s="42"/>
      <c r="AI142" s="5">
        <f>IF(AI141,(AI140/100)*($N$90+($D$90*$E$90)),AI140)</f>
        <v>0</v>
      </c>
      <c r="AK142" s="40" t="s">
        <v>32</v>
      </c>
      <c r="AL142" s="41"/>
      <c r="AM142" s="42"/>
      <c r="AN142" s="5">
        <f>IF(AN141,(AN140/100)*($N$90+($D$90*$E$90)),AN140)</f>
        <v>0</v>
      </c>
      <c r="AP142" s="40" t="s">
        <v>32</v>
      </c>
      <c r="AQ142" s="41"/>
      <c r="AR142" s="42"/>
      <c r="AS142" s="5">
        <f>IF(AS141,(AS140/100)*($N$90+($D$90*$E$90)),AS140)</f>
        <v>0</v>
      </c>
    </row>
    <row r="143" spans="2:45" ht="13.5" thickBot="1">
      <c r="B143" s="37" t="s">
        <v>44</v>
      </c>
      <c r="C143" s="38"/>
      <c r="D143" s="38"/>
      <c r="E143" s="39"/>
      <c r="G143" s="40" t="s">
        <v>30</v>
      </c>
      <c r="H143" s="41"/>
      <c r="I143" s="42"/>
      <c r="J143" s="5">
        <f>IF(E299&gt;0,J140*($N$91+($E$91*$D$91))%,0)</f>
        <v>0</v>
      </c>
      <c r="L143" s="40" t="s">
        <v>30</v>
      </c>
      <c r="M143" s="41"/>
      <c r="N143" s="42"/>
      <c r="O143" s="5">
        <f>IF(J299&gt;0,O140*($N$91+($E$91*$D$91))%,0)</f>
        <v>0</v>
      </c>
      <c r="Q143" s="40" t="s">
        <v>30</v>
      </c>
      <c r="R143" s="41"/>
      <c r="S143" s="42"/>
      <c r="T143" s="5">
        <f>IF(O289&gt;0,T140*($N$91+($E$91*$D$91))%,0)</f>
        <v>0</v>
      </c>
      <c r="V143" s="40" t="s">
        <v>30</v>
      </c>
      <c r="W143" s="41"/>
      <c r="X143" s="42"/>
      <c r="Y143" s="5">
        <f>IF(T314&gt;0,Y140*($N$91+($E$91*$D$91))%,0)</f>
        <v>0</v>
      </c>
      <c r="Z143" s="2"/>
      <c r="AA143" s="40" t="s">
        <v>30</v>
      </c>
      <c r="AB143" s="41"/>
      <c r="AC143" s="42"/>
      <c r="AD143" s="5">
        <f>IF(Y279&gt;0,AD140*($N$91+($E$91*$D$91))%,0)</f>
        <v>0</v>
      </c>
      <c r="AF143" s="40" t="s">
        <v>30</v>
      </c>
      <c r="AG143" s="41"/>
      <c r="AH143" s="42"/>
      <c r="AI143" s="5">
        <f>IF(AD309&gt;0,AI140*($N$91+($E$91*$D$91))%,0)</f>
        <v>0</v>
      </c>
      <c r="AK143" s="40" t="s">
        <v>30</v>
      </c>
      <c r="AL143" s="41"/>
      <c r="AM143" s="42"/>
      <c r="AN143" s="5">
        <f>IF(AI279&gt;0,AN140*($N$91+($E$91*$D$91))%,0)</f>
        <v>0</v>
      </c>
      <c r="AP143" s="40" t="s">
        <v>30</v>
      </c>
      <c r="AQ143" s="41"/>
      <c r="AR143" s="42"/>
      <c r="AS143" s="5">
        <f>IF(AN279&gt;0,AS140*($N$91+($E$91*$D$91))%,0)</f>
        <v>0</v>
      </c>
    </row>
    <row r="144" spans="2:45" ht="13.5" thickBot="1">
      <c r="B144" s="40" t="s">
        <v>28</v>
      </c>
      <c r="C144" s="41"/>
      <c r="D144" s="42"/>
      <c r="E144" s="5">
        <f>E136</f>
        <v>777</v>
      </c>
      <c r="G144" s="31" t="s">
        <v>31</v>
      </c>
      <c r="H144" s="32"/>
      <c r="I144" s="33"/>
      <c r="J144" s="5">
        <f>IF(J141,J142,J140-J143)</f>
        <v>500</v>
      </c>
      <c r="L144" s="31" t="s">
        <v>31</v>
      </c>
      <c r="M144" s="32"/>
      <c r="N144" s="33"/>
      <c r="O144" s="5">
        <f>IF(O141,O142,O140-O143)</f>
        <v>375</v>
      </c>
      <c r="Q144" s="31" t="s">
        <v>31</v>
      </c>
      <c r="R144" s="32"/>
      <c r="S144" s="33"/>
      <c r="T144" s="5">
        <f>IF(T141,T142,T140-T143)</f>
        <v>400</v>
      </c>
      <c r="V144" s="31" t="s">
        <v>31</v>
      </c>
      <c r="W144" s="32"/>
      <c r="X144" s="33"/>
      <c r="Y144" s="5">
        <f>IF(Y141,Y142,Y140-Y143)</f>
        <v>0</v>
      </c>
      <c r="Z144" s="2"/>
      <c r="AA144" s="31" t="s">
        <v>31</v>
      </c>
      <c r="AB144" s="32"/>
      <c r="AC144" s="33"/>
      <c r="AD144" s="5">
        <f>IF(AD141,AD142,AD140-AD143)</f>
        <v>75</v>
      </c>
      <c r="AF144" s="31" t="s">
        <v>31</v>
      </c>
      <c r="AG144" s="32"/>
      <c r="AH144" s="33"/>
      <c r="AI144" s="5">
        <f>IF(AI141,AI142,AI140-AI143)</f>
        <v>0</v>
      </c>
      <c r="AK144" s="31" t="s">
        <v>31</v>
      </c>
      <c r="AL144" s="32"/>
      <c r="AM144" s="33"/>
      <c r="AN144" s="5">
        <f>IF(AN141,AN142,AN140-AN143)</f>
        <v>0</v>
      </c>
      <c r="AP144" s="31" t="s">
        <v>31</v>
      </c>
      <c r="AQ144" s="32"/>
      <c r="AR144" s="33"/>
      <c r="AS144" s="5">
        <f>IF(AS141,AS142,AS140-AS143)</f>
        <v>0</v>
      </c>
    </row>
    <row r="145" spans="2:45" ht="13.5" thickBot="1">
      <c r="B145" s="40" t="s">
        <v>29</v>
      </c>
      <c r="C145" s="41"/>
      <c r="D145" s="42"/>
      <c r="E145" s="6" t="str">
        <f>IF(E144&lt;E120,"true","false")</f>
        <v>false</v>
      </c>
      <c r="G145" s="31" t="s">
        <v>33</v>
      </c>
      <c r="H145" s="32"/>
      <c r="I145" s="33"/>
      <c r="J145" s="5">
        <f>E299-J144</f>
        <v>-500</v>
      </c>
      <c r="L145" s="31" t="s">
        <v>33</v>
      </c>
      <c r="M145" s="32"/>
      <c r="N145" s="33"/>
      <c r="O145" s="5">
        <f>J299-O144</f>
        <v>-375</v>
      </c>
      <c r="Q145" s="31" t="s">
        <v>33</v>
      </c>
      <c r="R145" s="32"/>
      <c r="S145" s="33"/>
      <c r="T145" s="5">
        <f>O289-T144</f>
        <v>-400</v>
      </c>
      <c r="V145" s="31" t="s">
        <v>33</v>
      </c>
      <c r="W145" s="32"/>
      <c r="X145" s="33"/>
      <c r="Y145" s="5">
        <f>T314-Y144</f>
        <v>0</v>
      </c>
      <c r="Z145" s="2"/>
      <c r="AA145" s="31" t="s">
        <v>33</v>
      </c>
      <c r="AB145" s="32"/>
      <c r="AC145" s="33"/>
      <c r="AD145" s="5">
        <f>Y279-AD144</f>
        <v>-75</v>
      </c>
      <c r="AF145" s="31" t="s">
        <v>33</v>
      </c>
      <c r="AG145" s="32"/>
      <c r="AH145" s="33"/>
      <c r="AI145" s="5">
        <f>AD309-AI144</f>
        <v>0</v>
      </c>
      <c r="AK145" s="31" t="s">
        <v>33</v>
      </c>
      <c r="AL145" s="32"/>
      <c r="AM145" s="33"/>
      <c r="AN145" s="5">
        <f>AI279-AN144</f>
        <v>0</v>
      </c>
      <c r="AP145" s="31" t="s">
        <v>33</v>
      </c>
      <c r="AQ145" s="32"/>
      <c r="AR145" s="33"/>
      <c r="AS145" s="5">
        <f>AN279-AS144</f>
        <v>0</v>
      </c>
    </row>
    <row r="146" spans="2:45" ht="13.5" thickBot="1">
      <c r="B146" s="40" t="s">
        <v>32</v>
      </c>
      <c r="C146" s="41"/>
      <c r="D146" s="42"/>
      <c r="E146" s="5">
        <f>IF(E145,(E144/100)*($N$90+($D$90*$E$90)),E144)</f>
        <v>777</v>
      </c>
      <c r="G146" s="31" t="s">
        <v>34</v>
      </c>
      <c r="H146" s="32"/>
      <c r="I146" s="33"/>
      <c r="J146" s="5">
        <f>IF(J145&lt;0,E300+J145-J143,E300-J143)</f>
        <v>-500</v>
      </c>
      <c r="L146" s="31" t="s">
        <v>34</v>
      </c>
      <c r="M146" s="32"/>
      <c r="N146" s="33"/>
      <c r="O146" s="5">
        <f>IF(O145&lt;0,J300+O145-O143,J300-O143)</f>
        <v>-375</v>
      </c>
      <c r="Q146" s="31" t="s">
        <v>34</v>
      </c>
      <c r="R146" s="32"/>
      <c r="S146" s="33"/>
      <c r="T146" s="5">
        <f>IF(T145&lt;0,O290+T145-T143,O290-T143)</f>
        <v>-400</v>
      </c>
      <c r="V146" s="31" t="s">
        <v>34</v>
      </c>
      <c r="W146" s="32"/>
      <c r="X146" s="33"/>
      <c r="Y146" s="5">
        <f>IF(Y145&lt;0,T315+Y145-Y143,T315-Y143)</f>
        <v>0</v>
      </c>
      <c r="Z146" s="2"/>
      <c r="AA146" s="31" t="s">
        <v>34</v>
      </c>
      <c r="AB146" s="32"/>
      <c r="AC146" s="33"/>
      <c r="AD146" s="5">
        <f>IF(AD145&lt;0,Y280+AD145-AD143,Y280-AD143)</f>
        <v>-75</v>
      </c>
      <c r="AF146" s="31" t="s">
        <v>34</v>
      </c>
      <c r="AG146" s="32"/>
      <c r="AH146" s="33"/>
      <c r="AI146" s="5">
        <f>IF(AI145&lt;0,AD310+AI145-AI143,AD310-AI143)</f>
        <v>0</v>
      </c>
      <c r="AK146" s="31" t="s">
        <v>34</v>
      </c>
      <c r="AL146" s="32"/>
      <c r="AM146" s="33"/>
      <c r="AN146" s="5">
        <f>IF(AN145&lt;0,AI280+AN145-AN143,AI280-AN143)</f>
        <v>0</v>
      </c>
      <c r="AP146" s="31" t="s">
        <v>34</v>
      </c>
      <c r="AQ146" s="32"/>
      <c r="AR146" s="33"/>
      <c r="AS146" s="5">
        <f>IF(AS145&lt;0,AN280+AS145-AS143,AN280-AS143)</f>
        <v>0</v>
      </c>
    </row>
    <row r="147" spans="2:45" ht="13.5" thickBot="1">
      <c r="B147" s="40" t="s">
        <v>30</v>
      </c>
      <c r="C147" s="41"/>
      <c r="D147" s="42"/>
      <c r="E147" s="5">
        <f>IF(E120&gt;0,E144*($N$91+($E$91*$D$91))%,0)</f>
        <v>0</v>
      </c>
      <c r="G147" s="31" t="s">
        <v>35</v>
      </c>
      <c r="H147" s="32"/>
      <c r="I147" s="33"/>
      <c r="J147" s="5">
        <f>IF(J146&gt;0,J146/$H$64,0)</f>
        <v>0</v>
      </c>
      <c r="L147" s="31" t="s">
        <v>35</v>
      </c>
      <c r="M147" s="32"/>
      <c r="N147" s="33"/>
      <c r="O147" s="5">
        <f>IF(O146&gt;0,O146/$H$64,0)</f>
        <v>0</v>
      </c>
      <c r="Q147" s="31" t="s">
        <v>35</v>
      </c>
      <c r="R147" s="32"/>
      <c r="S147" s="33"/>
      <c r="T147" s="5">
        <f>IF(T146&gt;0,T146/$F$64,0)</f>
        <v>0</v>
      </c>
      <c r="V147" s="31" t="s">
        <v>35</v>
      </c>
      <c r="W147" s="32"/>
      <c r="X147" s="33"/>
      <c r="Y147" s="5">
        <f>IF(Y146&gt;0,Y146/$K$64,0)</f>
        <v>0</v>
      </c>
      <c r="Z147" s="2"/>
      <c r="AA147" s="31" t="s">
        <v>35</v>
      </c>
      <c r="AB147" s="32"/>
      <c r="AC147" s="33"/>
      <c r="AD147" s="5">
        <f>IF(AD146&gt;0,AD146/$D$64,0)</f>
        <v>0</v>
      </c>
      <c r="AF147" s="31" t="s">
        <v>35</v>
      </c>
      <c r="AG147" s="32"/>
      <c r="AH147" s="33"/>
      <c r="AI147" s="5">
        <f>IF(AI146&gt;0,AI146/$J$64,0)</f>
        <v>0</v>
      </c>
      <c r="AK147" s="31" t="s">
        <v>35</v>
      </c>
      <c r="AL147" s="32"/>
      <c r="AM147" s="33"/>
      <c r="AN147" s="5">
        <f>IF(AN146&gt;0,AN146/$D$64,0)</f>
        <v>0</v>
      </c>
      <c r="AP147" s="31" t="s">
        <v>35</v>
      </c>
      <c r="AQ147" s="32"/>
      <c r="AR147" s="33"/>
      <c r="AS147" s="5">
        <f>IF(AS146&gt;0,AS146/$D$64,0)</f>
        <v>0</v>
      </c>
    </row>
    <row r="148" spans="2:45" ht="13.5" thickBot="1">
      <c r="B148" s="31" t="s">
        <v>31</v>
      </c>
      <c r="C148" s="32"/>
      <c r="D148" s="33"/>
      <c r="E148" s="5">
        <f>IF(E145,E146,E144-E147)</f>
        <v>777</v>
      </c>
      <c r="G148" s="31" t="s">
        <v>36</v>
      </c>
      <c r="H148" s="32"/>
      <c r="I148" s="33"/>
      <c r="J148" s="5">
        <f>IF(J146&lt;0,0-J146,0)</f>
        <v>500</v>
      </c>
      <c r="L148" s="31" t="s">
        <v>36</v>
      </c>
      <c r="M148" s="32"/>
      <c r="N148" s="33"/>
      <c r="O148" s="5">
        <f>IF(O146&lt;0,0-O146,0)</f>
        <v>375</v>
      </c>
      <c r="Q148" s="31" t="s">
        <v>36</v>
      </c>
      <c r="R148" s="32"/>
      <c r="S148" s="33"/>
      <c r="T148" s="5">
        <f>IF(T146&lt;0,0-T146,0)</f>
        <v>400</v>
      </c>
      <c r="V148" s="31" t="s">
        <v>36</v>
      </c>
      <c r="W148" s="32"/>
      <c r="X148" s="33"/>
      <c r="Y148" s="5">
        <f>IF(Y146&lt;0,0-Y146,0)</f>
        <v>0</v>
      </c>
      <c r="Z148" s="2"/>
      <c r="AA148" s="31" t="s">
        <v>36</v>
      </c>
      <c r="AB148" s="32"/>
      <c r="AC148" s="33"/>
      <c r="AD148" s="5">
        <f>IF(AD146&lt;0,0-AD146,0)</f>
        <v>75</v>
      </c>
      <c r="AF148" s="31" t="s">
        <v>36</v>
      </c>
      <c r="AG148" s="32"/>
      <c r="AH148" s="33"/>
      <c r="AI148" s="5">
        <f>IF(AI146&lt;0,0-AI146,0)</f>
        <v>0</v>
      </c>
      <c r="AK148" s="31" t="s">
        <v>36</v>
      </c>
      <c r="AL148" s="32"/>
      <c r="AM148" s="33"/>
      <c r="AN148" s="5">
        <f>IF(AN146&lt;0,0-AN146,0)</f>
        <v>0</v>
      </c>
      <c r="AP148" s="31" t="s">
        <v>36</v>
      </c>
      <c r="AQ148" s="32"/>
      <c r="AR148" s="33"/>
      <c r="AS148" s="5">
        <f>IF(AS146&lt;0,0-AS146,0)</f>
        <v>0</v>
      </c>
    </row>
    <row r="149" spans="2:45" ht="13.5" thickBot="1">
      <c r="B149" s="31" t="s">
        <v>33</v>
      </c>
      <c r="C149" s="32"/>
      <c r="D149" s="33"/>
      <c r="E149" s="5">
        <f>E120-E148</f>
        <v>-777</v>
      </c>
      <c r="T149" s="2"/>
      <c r="Z149" s="2"/>
      <c r="AA149" s="2"/>
      <c r="AB149" s="2"/>
      <c r="AC149" s="2"/>
      <c r="AD149" s="2"/>
    </row>
    <row r="150" spans="2:45" ht="13.5" thickBot="1">
      <c r="B150" s="31" t="s">
        <v>34</v>
      </c>
      <c r="C150" s="32"/>
      <c r="D150" s="33"/>
      <c r="E150" s="5">
        <f>IF(E149&lt;0,E121+E149-E147,E121-E147)</f>
        <v>-777</v>
      </c>
      <c r="G150" s="34" t="s">
        <v>57</v>
      </c>
      <c r="H150" s="35"/>
      <c r="I150" s="35"/>
      <c r="J150" s="36"/>
      <c r="L150" s="34" t="s">
        <v>57</v>
      </c>
      <c r="M150" s="35"/>
      <c r="N150" s="35"/>
      <c r="O150" s="36"/>
      <c r="Q150" s="34" t="s">
        <v>47</v>
      </c>
      <c r="R150" s="35"/>
      <c r="S150" s="35"/>
      <c r="T150" s="36"/>
      <c r="V150" s="34" t="s">
        <v>63</v>
      </c>
      <c r="W150" s="35"/>
      <c r="X150" s="35"/>
      <c r="Y150" s="36"/>
      <c r="Z150" s="2"/>
      <c r="AA150" s="34" t="s">
        <v>40</v>
      </c>
      <c r="AB150" s="35"/>
      <c r="AC150" s="35"/>
      <c r="AD150" s="36"/>
      <c r="AF150" s="34" t="s">
        <v>61</v>
      </c>
      <c r="AG150" s="35"/>
      <c r="AH150" s="35"/>
      <c r="AI150" s="36"/>
      <c r="AK150" s="34" t="s">
        <v>40</v>
      </c>
      <c r="AL150" s="35"/>
      <c r="AM150" s="35"/>
      <c r="AN150" s="36"/>
      <c r="AP150" s="34" t="s">
        <v>40</v>
      </c>
      <c r="AQ150" s="35"/>
      <c r="AR150" s="35"/>
      <c r="AS150" s="36"/>
    </row>
    <row r="151" spans="2:45" ht="13.5" thickBot="1">
      <c r="B151" s="31" t="s">
        <v>35</v>
      </c>
      <c r="C151" s="32"/>
      <c r="D151" s="33"/>
      <c r="E151" s="5">
        <f>IF(E150&gt;0,E150/$C$64,0)</f>
        <v>0</v>
      </c>
      <c r="G151" s="31" t="s">
        <v>33</v>
      </c>
      <c r="H151" s="32"/>
      <c r="I151" s="33"/>
      <c r="J151" s="5">
        <f>IF(J145&lt;0,0,J145)</f>
        <v>0</v>
      </c>
      <c r="L151" s="31" t="s">
        <v>33</v>
      </c>
      <c r="M151" s="32"/>
      <c r="N151" s="33"/>
      <c r="O151" s="5">
        <f>IF(O145&lt;0,0,O145)</f>
        <v>0</v>
      </c>
      <c r="Q151" s="31" t="s">
        <v>33</v>
      </c>
      <c r="R151" s="32"/>
      <c r="S151" s="33"/>
      <c r="T151" s="5">
        <f>IF(T145&lt;0,0,T145)</f>
        <v>0</v>
      </c>
      <c r="V151" s="31" t="s">
        <v>33</v>
      </c>
      <c r="W151" s="32"/>
      <c r="X151" s="33"/>
      <c r="Y151" s="5">
        <f>IF(Y145&lt;0,0,Y145)</f>
        <v>0</v>
      </c>
      <c r="Z151" s="2"/>
      <c r="AA151" s="31" t="s">
        <v>33</v>
      </c>
      <c r="AB151" s="32"/>
      <c r="AC151" s="33"/>
      <c r="AD151" s="5">
        <f>IF(AD145&lt;0,0,AD145)</f>
        <v>0</v>
      </c>
      <c r="AF151" s="31" t="s">
        <v>33</v>
      </c>
      <c r="AG151" s="32"/>
      <c r="AH151" s="33"/>
      <c r="AI151" s="5">
        <f>IF(AI145&lt;0,0,AI145)</f>
        <v>0</v>
      </c>
      <c r="AK151" s="31" t="s">
        <v>33</v>
      </c>
      <c r="AL151" s="32"/>
      <c r="AM151" s="33"/>
      <c r="AN151" s="5">
        <f>IF(AN145&lt;0,0,AN145)</f>
        <v>0</v>
      </c>
      <c r="AP151" s="31" t="s">
        <v>33</v>
      </c>
      <c r="AQ151" s="32"/>
      <c r="AR151" s="33"/>
      <c r="AS151" s="5">
        <f>IF(AS145&lt;0,0,AS145)</f>
        <v>0</v>
      </c>
    </row>
    <row r="152" spans="2:45" ht="13.5" thickBot="1">
      <c r="B152" s="31" t="s">
        <v>36</v>
      </c>
      <c r="C152" s="32"/>
      <c r="D152" s="33"/>
      <c r="E152" s="5">
        <f>IF(E150&lt;0,0-E150,0)</f>
        <v>777</v>
      </c>
      <c r="G152" s="31" t="s">
        <v>34</v>
      </c>
      <c r="H152" s="32"/>
      <c r="I152" s="33"/>
      <c r="J152" s="5">
        <f>IF(J146&lt;0,0,J146)</f>
        <v>0</v>
      </c>
      <c r="L152" s="31" t="s">
        <v>34</v>
      </c>
      <c r="M152" s="32"/>
      <c r="N152" s="33"/>
      <c r="O152" s="5">
        <f>IF(O146&lt;0,0,O146)</f>
        <v>0</v>
      </c>
      <c r="Q152" s="31" t="s">
        <v>34</v>
      </c>
      <c r="R152" s="32"/>
      <c r="S152" s="33"/>
      <c r="T152" s="5">
        <f>IF(T146&lt;0,0,T146)</f>
        <v>0</v>
      </c>
      <c r="V152" s="31" t="s">
        <v>34</v>
      </c>
      <c r="W152" s="32"/>
      <c r="X152" s="33"/>
      <c r="Y152" s="5">
        <f>IF(Y146&lt;0,0,Y146)</f>
        <v>0</v>
      </c>
      <c r="Z152" s="2"/>
      <c r="AA152" s="31" t="s">
        <v>34</v>
      </c>
      <c r="AB152" s="32"/>
      <c r="AC152" s="33"/>
      <c r="AD152" s="5">
        <f>IF(AD146&lt;0,0,AD146)</f>
        <v>0</v>
      </c>
      <c r="AF152" s="31" t="s">
        <v>34</v>
      </c>
      <c r="AG152" s="32"/>
      <c r="AH152" s="33"/>
      <c r="AI152" s="5">
        <f>IF(AI146&lt;0,0,AI146)</f>
        <v>0</v>
      </c>
      <c r="AK152" s="31" t="s">
        <v>34</v>
      </c>
      <c r="AL152" s="32"/>
      <c r="AM152" s="33"/>
      <c r="AN152" s="5">
        <f>IF(AN146&lt;0,0,AN146)</f>
        <v>0</v>
      </c>
      <c r="AP152" s="31" t="s">
        <v>34</v>
      </c>
      <c r="AQ152" s="32"/>
      <c r="AR152" s="33"/>
      <c r="AS152" s="5">
        <f>IF(AS146&lt;0,0,AS146)</f>
        <v>0</v>
      </c>
    </row>
    <row r="153" spans="2:45" ht="13.5" thickBot="1">
      <c r="G153" s="31" t="s">
        <v>35</v>
      </c>
      <c r="H153" s="32"/>
      <c r="I153" s="33"/>
      <c r="J153" s="5">
        <f>J147</f>
        <v>0</v>
      </c>
      <c r="L153" s="31" t="s">
        <v>35</v>
      </c>
      <c r="M153" s="32"/>
      <c r="N153" s="33"/>
      <c r="O153" s="5">
        <f>O147</f>
        <v>0</v>
      </c>
      <c r="Q153" s="31" t="s">
        <v>35</v>
      </c>
      <c r="R153" s="32"/>
      <c r="S153" s="33"/>
      <c r="T153" s="5">
        <f>T147</f>
        <v>0</v>
      </c>
      <c r="V153" s="31" t="s">
        <v>35</v>
      </c>
      <c r="W153" s="32"/>
      <c r="X153" s="33"/>
      <c r="Y153" s="5">
        <f>Y147</f>
        <v>0</v>
      </c>
      <c r="Z153" s="2"/>
      <c r="AA153" s="31" t="s">
        <v>35</v>
      </c>
      <c r="AB153" s="32"/>
      <c r="AC153" s="33"/>
      <c r="AD153" s="5">
        <f>AD147</f>
        <v>0</v>
      </c>
      <c r="AF153" s="31" t="s">
        <v>35</v>
      </c>
      <c r="AG153" s="32"/>
      <c r="AH153" s="33"/>
      <c r="AI153" s="5">
        <f>AI147</f>
        <v>0</v>
      </c>
      <c r="AK153" s="31" t="s">
        <v>35</v>
      </c>
      <c r="AL153" s="32"/>
      <c r="AM153" s="33"/>
      <c r="AN153" s="5">
        <f>AN147</f>
        <v>0</v>
      </c>
      <c r="AP153" s="31" t="s">
        <v>35</v>
      </c>
      <c r="AQ153" s="32"/>
      <c r="AR153" s="33"/>
      <c r="AS153" s="5">
        <f>AS147</f>
        <v>0</v>
      </c>
    </row>
    <row r="154" spans="2:45" ht="13.5" thickBot="1">
      <c r="B154" s="34" t="s">
        <v>41</v>
      </c>
      <c r="C154" s="35"/>
      <c r="D154" s="35"/>
      <c r="E154" s="36"/>
      <c r="L154" s="3"/>
      <c r="M154" s="3"/>
      <c r="N154" s="3"/>
      <c r="O154" s="3"/>
      <c r="Q154" s="3"/>
      <c r="R154" s="3"/>
      <c r="S154" s="3"/>
    </row>
    <row r="155" spans="2:45" ht="13.5" thickBot="1">
      <c r="B155" s="31" t="s">
        <v>33</v>
      </c>
      <c r="C155" s="32"/>
      <c r="D155" s="33"/>
      <c r="E155" s="5">
        <f>IF(E149&lt;0,0,E149)</f>
        <v>0</v>
      </c>
      <c r="G155" s="37" t="s">
        <v>66</v>
      </c>
      <c r="H155" s="38"/>
      <c r="I155" s="38"/>
      <c r="J155" s="39"/>
      <c r="L155" s="37" t="s">
        <v>76</v>
      </c>
      <c r="M155" s="38"/>
      <c r="N155" s="38"/>
      <c r="O155" s="39"/>
      <c r="Q155" s="37" t="s">
        <v>83</v>
      </c>
      <c r="R155" s="38"/>
      <c r="S155" s="38"/>
      <c r="T155" s="39"/>
      <c r="V155" s="37" t="s">
        <v>100</v>
      </c>
      <c r="W155" s="38"/>
      <c r="X155" s="38"/>
      <c r="Y155" s="39"/>
      <c r="Z155" s="2"/>
      <c r="AA155" s="37" t="s">
        <v>111</v>
      </c>
      <c r="AB155" s="38"/>
      <c r="AC155" s="38"/>
      <c r="AD155" s="39"/>
      <c r="AF155" s="37" t="s">
        <v>124</v>
      </c>
      <c r="AG155" s="38"/>
      <c r="AH155" s="38"/>
      <c r="AI155" s="39"/>
      <c r="AK155" s="37" t="s">
        <v>144</v>
      </c>
      <c r="AL155" s="38"/>
      <c r="AM155" s="38"/>
      <c r="AN155" s="39"/>
      <c r="AP155" s="37" t="s">
        <v>138</v>
      </c>
      <c r="AQ155" s="38"/>
      <c r="AR155" s="38"/>
      <c r="AS155" s="39"/>
    </row>
    <row r="156" spans="2:45" ht="13.5" thickBot="1">
      <c r="B156" s="31" t="s">
        <v>34</v>
      </c>
      <c r="C156" s="32"/>
      <c r="D156" s="33"/>
      <c r="E156" s="5">
        <f>IF(E150&lt;0,0,E150)</f>
        <v>0</v>
      </c>
      <c r="G156" s="40" t="s">
        <v>28</v>
      </c>
      <c r="H156" s="41"/>
      <c r="I156" s="42"/>
      <c r="J156" s="5">
        <f>J148</f>
        <v>500</v>
      </c>
      <c r="L156" s="40" t="s">
        <v>28</v>
      </c>
      <c r="M156" s="41"/>
      <c r="N156" s="42"/>
      <c r="O156" s="5">
        <f>O148</f>
        <v>375</v>
      </c>
      <c r="Q156" s="40" t="s">
        <v>28</v>
      </c>
      <c r="R156" s="41"/>
      <c r="S156" s="42"/>
      <c r="T156" s="6">
        <f>T148</f>
        <v>400</v>
      </c>
      <c r="V156" s="40" t="s">
        <v>28</v>
      </c>
      <c r="W156" s="41"/>
      <c r="X156" s="42"/>
      <c r="Y156" s="5">
        <f>Y148</f>
        <v>0</v>
      </c>
      <c r="Z156" s="2"/>
      <c r="AA156" s="40" t="s">
        <v>28</v>
      </c>
      <c r="AB156" s="41"/>
      <c r="AC156" s="42"/>
      <c r="AD156" s="6">
        <f>AD148</f>
        <v>75</v>
      </c>
      <c r="AF156" s="40" t="s">
        <v>28</v>
      </c>
      <c r="AG156" s="41"/>
      <c r="AH156" s="42"/>
      <c r="AI156" s="6">
        <f>AI148</f>
        <v>0</v>
      </c>
      <c r="AK156" s="40" t="s">
        <v>28</v>
      </c>
      <c r="AL156" s="41"/>
      <c r="AM156" s="42"/>
      <c r="AN156" s="6">
        <f>AN148</f>
        <v>0</v>
      </c>
      <c r="AP156" s="40" t="s">
        <v>28</v>
      </c>
      <c r="AQ156" s="41"/>
      <c r="AR156" s="42"/>
      <c r="AS156" s="6">
        <f>AS148</f>
        <v>0</v>
      </c>
    </row>
    <row r="157" spans="2:45" ht="13.5" thickBot="1">
      <c r="B157" s="31" t="s">
        <v>35</v>
      </c>
      <c r="C157" s="32"/>
      <c r="D157" s="33"/>
      <c r="E157" s="5">
        <f>E151</f>
        <v>0</v>
      </c>
      <c r="G157" s="40" t="s">
        <v>29</v>
      </c>
      <c r="H157" s="41"/>
      <c r="I157" s="42"/>
      <c r="J157" s="6" t="str">
        <f>IF(J156&lt;E294,"true","false")</f>
        <v>false</v>
      </c>
      <c r="L157" s="40" t="s">
        <v>29</v>
      </c>
      <c r="M157" s="41"/>
      <c r="N157" s="42"/>
      <c r="O157" s="6" t="str">
        <f>IF(O156&lt;J294,"true","false")</f>
        <v>false</v>
      </c>
      <c r="Q157" s="40" t="s">
        <v>29</v>
      </c>
      <c r="R157" s="41"/>
      <c r="S157" s="42"/>
      <c r="T157" s="6" t="str">
        <f>IF(T156&lt;O284,"true","false")</f>
        <v>false</v>
      </c>
      <c r="V157" s="40" t="s">
        <v>29</v>
      </c>
      <c r="W157" s="41"/>
      <c r="X157" s="42"/>
      <c r="Y157" s="6" t="str">
        <f>IF(Y156&lt;T299,"true","false")</f>
        <v>false</v>
      </c>
      <c r="Z157" s="2"/>
      <c r="AA157" s="40" t="s">
        <v>29</v>
      </c>
      <c r="AB157" s="41"/>
      <c r="AC157" s="42"/>
      <c r="AD157" s="6" t="str">
        <f>IF(AD156&lt;Y299,"true","false")</f>
        <v>false</v>
      </c>
      <c r="AF157" s="40" t="s">
        <v>29</v>
      </c>
      <c r="AG157" s="41"/>
      <c r="AH157" s="42"/>
      <c r="AI157" s="6" t="str">
        <f>IF(AI156&lt;AD314,"true","false")</f>
        <v>false</v>
      </c>
      <c r="AK157" s="40" t="s">
        <v>29</v>
      </c>
      <c r="AL157" s="41"/>
      <c r="AM157" s="42"/>
      <c r="AN157" s="6" t="str">
        <f>IF(AN156&lt;AI299,"true","false")</f>
        <v>false</v>
      </c>
      <c r="AP157" s="40" t="s">
        <v>29</v>
      </c>
      <c r="AQ157" s="41"/>
      <c r="AR157" s="42"/>
      <c r="AS157" s="6" t="str">
        <f>IF(AS156&lt;AN299,"true","false")</f>
        <v>false</v>
      </c>
    </row>
    <row r="158" spans="2:45" ht="13.5" thickBot="1">
      <c r="G158" s="40" t="s">
        <v>32</v>
      </c>
      <c r="H158" s="41"/>
      <c r="I158" s="42"/>
      <c r="J158" s="5">
        <f>IF(J157,(J156/100)*($N$90+($D$90*$E$90)),J156)</f>
        <v>500</v>
      </c>
      <c r="L158" s="40" t="s">
        <v>32</v>
      </c>
      <c r="M158" s="41"/>
      <c r="N158" s="42"/>
      <c r="O158" s="5">
        <f>IF(O157,(O156/100)*($N$90+($D$90*$E$90)),O156)</f>
        <v>375</v>
      </c>
      <c r="Q158" s="40" t="s">
        <v>32</v>
      </c>
      <c r="R158" s="41"/>
      <c r="S158" s="42"/>
      <c r="T158" s="5">
        <f>IF(T157,(T156/100)*($N$90+($D$90*$E$90)),T156)</f>
        <v>400</v>
      </c>
      <c r="V158" s="40" t="s">
        <v>32</v>
      </c>
      <c r="W158" s="41"/>
      <c r="X158" s="42"/>
      <c r="Y158" s="5">
        <f>IF(Y157,(Y156/100)*($N$90+($D$90*$E$90)),Y156)</f>
        <v>0</v>
      </c>
      <c r="Z158" s="2"/>
      <c r="AA158" s="40" t="s">
        <v>32</v>
      </c>
      <c r="AB158" s="41"/>
      <c r="AC158" s="42"/>
      <c r="AD158" s="5">
        <f>IF(AD157,(AD156/100)*($N$90+($D$90*$E$90)),AD156)</f>
        <v>75</v>
      </c>
      <c r="AF158" s="40" t="s">
        <v>32</v>
      </c>
      <c r="AG158" s="41"/>
      <c r="AH158" s="42"/>
      <c r="AI158" s="5">
        <f>IF(AI157,(AI156/100)*($N$90+($D$90*$E$90)),AI156)</f>
        <v>0</v>
      </c>
      <c r="AK158" s="40" t="s">
        <v>32</v>
      </c>
      <c r="AL158" s="41"/>
      <c r="AM158" s="42"/>
      <c r="AN158" s="5">
        <f>IF(AN157,(AN156/100)*($N$90+($D$90*$E$90)),AN156)</f>
        <v>0</v>
      </c>
      <c r="AP158" s="40" t="s">
        <v>32</v>
      </c>
      <c r="AQ158" s="41"/>
      <c r="AR158" s="42"/>
      <c r="AS158" s="5">
        <f>IF(AS157,(AS156/100)*($N$90+($D$90*$E$90)),AS156)</f>
        <v>0</v>
      </c>
    </row>
    <row r="159" spans="2:45" ht="13.5" thickBot="1">
      <c r="B159" s="37" t="s">
        <v>46</v>
      </c>
      <c r="C159" s="38"/>
      <c r="D159" s="38"/>
      <c r="E159" s="39"/>
      <c r="G159" s="40" t="s">
        <v>30</v>
      </c>
      <c r="H159" s="41"/>
      <c r="I159" s="42"/>
      <c r="J159" s="5">
        <f>IF(E294&gt;0,J156*($N$91+($E$91*$D$91))%,0)</f>
        <v>0</v>
      </c>
      <c r="L159" s="40" t="s">
        <v>30</v>
      </c>
      <c r="M159" s="41"/>
      <c r="N159" s="42"/>
      <c r="O159" s="5">
        <f>IF(J294&gt;0,O156*($N$91+($E$91*$D$91))%,0)</f>
        <v>0</v>
      </c>
      <c r="Q159" s="40" t="s">
        <v>30</v>
      </c>
      <c r="R159" s="41"/>
      <c r="S159" s="42"/>
      <c r="T159" s="5">
        <f>IF(O284&gt;0,T156*($N$91+($E$91*$D$91))%,0)</f>
        <v>0</v>
      </c>
      <c r="V159" s="40" t="s">
        <v>30</v>
      </c>
      <c r="W159" s="41"/>
      <c r="X159" s="42"/>
      <c r="Y159" s="5">
        <f>IF(T299&gt;0,Y156*($N$91+($E$91*$D$91))%,0)</f>
        <v>0</v>
      </c>
      <c r="Z159" s="2"/>
      <c r="AA159" s="40" t="s">
        <v>30</v>
      </c>
      <c r="AB159" s="41"/>
      <c r="AC159" s="42"/>
      <c r="AD159" s="5">
        <f>IF(Y299&gt;0,AD156*($N$91+($E$91*$D$91))%,0)</f>
        <v>0</v>
      </c>
      <c r="AF159" s="40" t="s">
        <v>30</v>
      </c>
      <c r="AG159" s="41"/>
      <c r="AH159" s="42"/>
      <c r="AI159" s="5">
        <f>IF(AD314&gt;0,AI156*($N$91+($E$91*$D$91))%,0)</f>
        <v>0</v>
      </c>
      <c r="AK159" s="40" t="s">
        <v>30</v>
      </c>
      <c r="AL159" s="41"/>
      <c r="AM159" s="42"/>
      <c r="AN159" s="5">
        <f>IF(AI299&gt;0,AN156*($N$91+($E$91*$D$91))%,0)</f>
        <v>0</v>
      </c>
      <c r="AP159" s="40" t="s">
        <v>30</v>
      </c>
      <c r="AQ159" s="41"/>
      <c r="AR159" s="42"/>
      <c r="AS159" s="5">
        <f>IF(AN299&gt;0,AS156*($N$91+($E$91*$D$91))%,0)</f>
        <v>0</v>
      </c>
    </row>
    <row r="160" spans="2:45" ht="13.5" thickBot="1">
      <c r="B160" s="40" t="s">
        <v>28</v>
      </c>
      <c r="C160" s="41"/>
      <c r="D160" s="42"/>
      <c r="E160" s="5">
        <f>E152</f>
        <v>777</v>
      </c>
      <c r="G160" s="31" t="s">
        <v>31</v>
      </c>
      <c r="H160" s="32"/>
      <c r="I160" s="33"/>
      <c r="J160" s="5">
        <f>IF(J157,J158,J156-J159)</f>
        <v>500</v>
      </c>
      <c r="L160" s="31" t="s">
        <v>31</v>
      </c>
      <c r="M160" s="32"/>
      <c r="N160" s="33"/>
      <c r="O160" s="5">
        <f>IF(O157,O158,O156-O159)</f>
        <v>375</v>
      </c>
      <c r="Q160" s="31" t="s">
        <v>31</v>
      </c>
      <c r="R160" s="32"/>
      <c r="S160" s="33"/>
      <c r="T160" s="5">
        <f>IF(T157,T158,T156-T159)</f>
        <v>400</v>
      </c>
      <c r="V160" s="31" t="s">
        <v>31</v>
      </c>
      <c r="W160" s="32"/>
      <c r="X160" s="33"/>
      <c r="Y160" s="5">
        <f>IF(Y157,Y158,Y156-Y159)</f>
        <v>0</v>
      </c>
      <c r="Z160" s="2"/>
      <c r="AA160" s="31" t="s">
        <v>31</v>
      </c>
      <c r="AB160" s="32"/>
      <c r="AC160" s="33"/>
      <c r="AD160" s="5">
        <f>IF(AD157,AD158,AD156-AD159)</f>
        <v>75</v>
      </c>
      <c r="AF160" s="31" t="s">
        <v>31</v>
      </c>
      <c r="AG160" s="32"/>
      <c r="AH160" s="33"/>
      <c r="AI160" s="5">
        <f>IF(AI157,AI158,AI156-AI159)</f>
        <v>0</v>
      </c>
      <c r="AK160" s="31" t="s">
        <v>31</v>
      </c>
      <c r="AL160" s="32"/>
      <c r="AM160" s="33"/>
      <c r="AN160" s="5">
        <f>IF(AN157,AN158,AN156-AN159)</f>
        <v>0</v>
      </c>
      <c r="AP160" s="31" t="s">
        <v>31</v>
      </c>
      <c r="AQ160" s="32"/>
      <c r="AR160" s="33"/>
      <c r="AS160" s="5">
        <f>IF(AS157,AS158,AS156-AS159)</f>
        <v>0</v>
      </c>
    </row>
    <row r="161" spans="2:45" ht="13.5" thickBot="1">
      <c r="B161" s="40" t="s">
        <v>29</v>
      </c>
      <c r="C161" s="41"/>
      <c r="D161" s="42"/>
      <c r="E161" s="6" t="str">
        <f>IF(E160&lt;$F$54,"true","false")</f>
        <v>false</v>
      </c>
      <c r="G161" s="31" t="s">
        <v>33</v>
      </c>
      <c r="H161" s="32"/>
      <c r="I161" s="33"/>
      <c r="J161" s="5">
        <f>E294-J160</f>
        <v>-500</v>
      </c>
      <c r="L161" s="31" t="s">
        <v>33</v>
      </c>
      <c r="M161" s="32"/>
      <c r="N161" s="33"/>
      <c r="O161" s="5">
        <f>J294-O160</f>
        <v>-375</v>
      </c>
      <c r="Q161" s="31" t="s">
        <v>33</v>
      </c>
      <c r="R161" s="32"/>
      <c r="S161" s="33"/>
      <c r="T161" s="5">
        <f>O284-T160</f>
        <v>-400</v>
      </c>
      <c r="V161" s="31" t="s">
        <v>33</v>
      </c>
      <c r="W161" s="32"/>
      <c r="X161" s="33"/>
      <c r="Y161" s="5">
        <f>T299-Y160</f>
        <v>0</v>
      </c>
      <c r="Z161" s="2"/>
      <c r="AA161" s="31" t="s">
        <v>33</v>
      </c>
      <c r="AB161" s="32"/>
      <c r="AC161" s="33"/>
      <c r="AD161" s="5">
        <f>Y299-AD160</f>
        <v>-75</v>
      </c>
      <c r="AF161" s="31" t="s">
        <v>33</v>
      </c>
      <c r="AG161" s="32"/>
      <c r="AH161" s="33"/>
      <c r="AI161" s="5">
        <f>AD314-AI160</f>
        <v>0</v>
      </c>
      <c r="AK161" s="31" t="s">
        <v>33</v>
      </c>
      <c r="AL161" s="32"/>
      <c r="AM161" s="33"/>
      <c r="AN161" s="5">
        <f>AI299-AN160</f>
        <v>0</v>
      </c>
      <c r="AP161" s="31" t="s">
        <v>33</v>
      </c>
      <c r="AQ161" s="32"/>
      <c r="AR161" s="33"/>
      <c r="AS161" s="5">
        <f>AN299-AS160</f>
        <v>0</v>
      </c>
    </row>
    <row r="162" spans="2:45" ht="13.5" thickBot="1">
      <c r="B162" s="40" t="s">
        <v>32</v>
      </c>
      <c r="C162" s="41"/>
      <c r="D162" s="42"/>
      <c r="E162" s="5">
        <f>IF(E161,(E160/100)*($N$90+($D$90*$E$90)),E160)</f>
        <v>777</v>
      </c>
      <c r="G162" s="31" t="s">
        <v>34</v>
      </c>
      <c r="H162" s="32"/>
      <c r="I162" s="33"/>
      <c r="J162" s="5">
        <f>IF(J161&lt;0,E295+J161-J159,E295-J159)</f>
        <v>-339.5</v>
      </c>
      <c r="L162" s="31" t="s">
        <v>34</v>
      </c>
      <c r="M162" s="32"/>
      <c r="N162" s="33"/>
      <c r="O162" s="5">
        <f>IF(O161&lt;0,J295+O161-O159,J295-O159)</f>
        <v>-375</v>
      </c>
      <c r="Q162" s="31" t="s">
        <v>34</v>
      </c>
      <c r="R162" s="32"/>
      <c r="S162" s="33"/>
      <c r="T162" s="5">
        <f>IF(T161&lt;0,O285+T161-T159,O285-T159)</f>
        <v>-400</v>
      </c>
      <c r="V162" s="31" t="s">
        <v>34</v>
      </c>
      <c r="W162" s="32"/>
      <c r="X162" s="33"/>
      <c r="Y162" s="5">
        <f>IF(Y161&lt;0,T300+Y161-Y159,T300-Y159)</f>
        <v>0</v>
      </c>
      <c r="Z162" s="2"/>
      <c r="AA162" s="31" t="s">
        <v>34</v>
      </c>
      <c r="AB162" s="32"/>
      <c r="AC162" s="33"/>
      <c r="AD162" s="5">
        <f>IF(AD161&lt;0,Y300+AD161-AD159,Y300-AD159)</f>
        <v>-75</v>
      </c>
      <c r="AF162" s="31" t="s">
        <v>34</v>
      </c>
      <c r="AG162" s="32"/>
      <c r="AH162" s="33"/>
      <c r="AI162" s="5">
        <f>IF(AI161&lt;0,AD315+AI161-AI159,AD315-AI159)</f>
        <v>0</v>
      </c>
      <c r="AK162" s="31" t="s">
        <v>34</v>
      </c>
      <c r="AL162" s="32"/>
      <c r="AM162" s="33"/>
      <c r="AN162" s="5">
        <f>IF(AN161&lt;0,AI300+AN161-AN159,AI300-AN159)</f>
        <v>0</v>
      </c>
      <c r="AP162" s="31" t="s">
        <v>34</v>
      </c>
      <c r="AQ162" s="32"/>
      <c r="AR162" s="33"/>
      <c r="AS162" s="5">
        <f>IF(AS161&lt;0,AN300+AS161-AS159,AN300-AS159)</f>
        <v>0</v>
      </c>
    </row>
    <row r="163" spans="2:45" ht="13.5" thickBot="1">
      <c r="B163" s="40" t="s">
        <v>30</v>
      </c>
      <c r="C163" s="41"/>
      <c r="D163" s="42"/>
      <c r="E163" s="5">
        <f>IF($F$54&gt;0,E160*($N$91+($E$91*$D$91))%,0)</f>
        <v>58.274999999999999</v>
      </c>
      <c r="G163" s="31" t="s">
        <v>35</v>
      </c>
      <c r="H163" s="32"/>
      <c r="I163" s="33"/>
      <c r="J163" s="5">
        <f>IF(J162&gt;0,J162/$G$64,0)</f>
        <v>0</v>
      </c>
      <c r="L163" s="31" t="s">
        <v>35</v>
      </c>
      <c r="M163" s="32"/>
      <c r="N163" s="33"/>
      <c r="O163" s="5">
        <f>IF(O162&gt;0,O162/$G$64,0)</f>
        <v>0</v>
      </c>
      <c r="Q163" s="31" t="s">
        <v>35</v>
      </c>
      <c r="R163" s="32"/>
      <c r="S163" s="33"/>
      <c r="T163" s="5">
        <f>IF(T162&gt;0,T162/STATS!$D$64,0)</f>
        <v>0</v>
      </c>
      <c r="V163" s="31" t="s">
        <v>35</v>
      </c>
      <c r="W163" s="32"/>
      <c r="X163" s="33"/>
      <c r="Y163" s="5">
        <f>IF(Y162&gt;0,Y162/$H$64,0)</f>
        <v>0</v>
      </c>
      <c r="Z163" s="2"/>
      <c r="AA163" s="31" t="s">
        <v>35</v>
      </c>
      <c r="AB163" s="32"/>
      <c r="AC163" s="33"/>
      <c r="AD163" s="5">
        <f>IF(AD162&gt;0,AD162/$H$64,0)</f>
        <v>0</v>
      </c>
      <c r="AF163" s="31" t="s">
        <v>35</v>
      </c>
      <c r="AG163" s="32"/>
      <c r="AH163" s="33"/>
      <c r="AI163" s="5">
        <f>IF(AI162&gt;0,AI162/$K$64,0)</f>
        <v>0</v>
      </c>
      <c r="AK163" s="31" t="s">
        <v>35</v>
      </c>
      <c r="AL163" s="32"/>
      <c r="AM163" s="33"/>
      <c r="AN163" s="5">
        <f>IF(AN162&gt;0,AN162/$H$64,0)</f>
        <v>0</v>
      </c>
      <c r="AP163" s="31" t="s">
        <v>35</v>
      </c>
      <c r="AQ163" s="32"/>
      <c r="AR163" s="33"/>
      <c r="AS163" s="5">
        <f>IF(AS162&gt;0,AS162/$H$64,0)</f>
        <v>0</v>
      </c>
    </row>
    <row r="164" spans="2:45" ht="13.5" thickBot="1">
      <c r="B164" s="31" t="s">
        <v>31</v>
      </c>
      <c r="C164" s="32"/>
      <c r="D164" s="33"/>
      <c r="E164" s="5">
        <f>IF(E161,E162,E160-E163)</f>
        <v>718.72500000000002</v>
      </c>
      <c r="G164" s="31" t="s">
        <v>36</v>
      </c>
      <c r="H164" s="32"/>
      <c r="I164" s="33"/>
      <c r="J164" s="5">
        <f>IF(J162&lt;0,0-J162,0)</f>
        <v>339.5</v>
      </c>
      <c r="L164" s="31" t="s">
        <v>36</v>
      </c>
      <c r="M164" s="32"/>
      <c r="N164" s="33"/>
      <c r="O164" s="5">
        <f>IF(O162&lt;0,0-O162,0)</f>
        <v>375</v>
      </c>
      <c r="Q164" s="31" t="s">
        <v>36</v>
      </c>
      <c r="R164" s="32"/>
      <c r="S164" s="33"/>
      <c r="T164" s="5">
        <f>IF(T162&lt;0,0-T162,0)</f>
        <v>400</v>
      </c>
      <c r="V164" s="31" t="s">
        <v>36</v>
      </c>
      <c r="W164" s="32"/>
      <c r="X164" s="33"/>
      <c r="Y164" s="5">
        <f>IF(Y162&lt;0,0-Y162,0)</f>
        <v>0</v>
      </c>
      <c r="Z164" s="2"/>
      <c r="AA164" s="31" t="s">
        <v>36</v>
      </c>
      <c r="AB164" s="32"/>
      <c r="AC164" s="33"/>
      <c r="AD164" s="5">
        <f>IF(AD162&lt;0,0-AD162,0)</f>
        <v>75</v>
      </c>
      <c r="AF164" s="31" t="s">
        <v>36</v>
      </c>
      <c r="AG164" s="32"/>
      <c r="AH164" s="33"/>
      <c r="AI164" s="5">
        <f>IF(AI162&lt;0,0-AI162,0)</f>
        <v>0</v>
      </c>
      <c r="AK164" s="31" t="s">
        <v>36</v>
      </c>
      <c r="AL164" s="32"/>
      <c r="AM164" s="33"/>
      <c r="AN164" s="5">
        <f>IF(AN162&lt;0,0-AN162,0)</f>
        <v>0</v>
      </c>
      <c r="AP164" s="31" t="s">
        <v>36</v>
      </c>
      <c r="AQ164" s="32"/>
      <c r="AR164" s="33"/>
      <c r="AS164" s="5">
        <f>IF(AS162&lt;0,0-AS162,0)</f>
        <v>0</v>
      </c>
    </row>
    <row r="165" spans="2:45" ht="13.5" thickBot="1">
      <c r="B165" s="31" t="s">
        <v>33</v>
      </c>
      <c r="C165" s="32"/>
      <c r="D165" s="33"/>
      <c r="E165" s="5">
        <f>$F$54-E164</f>
        <v>-668.72500000000002</v>
      </c>
      <c r="R165" s="3"/>
      <c r="S165" s="3"/>
      <c r="V165" s="2"/>
      <c r="W165" s="2"/>
      <c r="X165" s="2"/>
      <c r="Y165" s="2"/>
      <c r="Z165" s="2"/>
      <c r="AA165" s="2"/>
      <c r="AB165" s="2"/>
      <c r="AC165" s="2"/>
      <c r="AD165" s="2"/>
    </row>
    <row r="166" spans="2:45" ht="13.5" thickBot="1">
      <c r="B166" s="31" t="s">
        <v>34</v>
      </c>
      <c r="C166" s="32"/>
      <c r="D166" s="33"/>
      <c r="E166" s="5">
        <f>IF(E165&lt;0,$F$52+E165-E163,$F$52-E163)</f>
        <v>-577</v>
      </c>
      <c r="G166" s="34" t="s">
        <v>49</v>
      </c>
      <c r="H166" s="35"/>
      <c r="I166" s="35"/>
      <c r="J166" s="36"/>
      <c r="L166" s="34" t="s">
        <v>49</v>
      </c>
      <c r="M166" s="35"/>
      <c r="N166" s="35"/>
      <c r="O166" s="36"/>
      <c r="Q166" s="34" t="s">
        <v>42</v>
      </c>
      <c r="R166" s="35"/>
      <c r="S166" s="35"/>
      <c r="T166" s="36"/>
      <c r="V166" s="34" t="s">
        <v>57</v>
      </c>
      <c r="W166" s="35"/>
      <c r="X166" s="35"/>
      <c r="Y166" s="36"/>
      <c r="Z166" s="2"/>
      <c r="AA166" s="34" t="s">
        <v>57</v>
      </c>
      <c r="AB166" s="35"/>
      <c r="AC166" s="35"/>
      <c r="AD166" s="36"/>
      <c r="AF166" s="34" t="s">
        <v>63</v>
      </c>
      <c r="AG166" s="35"/>
      <c r="AH166" s="35"/>
      <c r="AI166" s="36"/>
      <c r="AK166" s="34" t="s">
        <v>57</v>
      </c>
      <c r="AL166" s="35"/>
      <c r="AM166" s="35"/>
      <c r="AN166" s="36"/>
      <c r="AP166" s="34" t="s">
        <v>57</v>
      </c>
      <c r="AQ166" s="35"/>
      <c r="AR166" s="35"/>
      <c r="AS166" s="36"/>
    </row>
    <row r="167" spans="2:45" ht="13.5" thickBot="1">
      <c r="B167" s="31" t="s">
        <v>35</v>
      </c>
      <c r="C167" s="32"/>
      <c r="D167" s="33"/>
      <c r="E167" s="5">
        <f>IF(E166&gt;0,E166/STATS!$F$64,0)</f>
        <v>0</v>
      </c>
      <c r="G167" s="31" t="s">
        <v>33</v>
      </c>
      <c r="H167" s="32"/>
      <c r="I167" s="33"/>
      <c r="J167" s="5">
        <f>IF(J161&lt;0,0,J161)</f>
        <v>0</v>
      </c>
      <c r="L167" s="31" t="s">
        <v>33</v>
      </c>
      <c r="M167" s="32"/>
      <c r="N167" s="33"/>
      <c r="O167" s="5">
        <f>IF(O161&lt;0,0,O161)</f>
        <v>0</v>
      </c>
      <c r="Q167" s="31" t="s">
        <v>33</v>
      </c>
      <c r="R167" s="32"/>
      <c r="S167" s="33"/>
      <c r="T167" s="5">
        <f>IF(T161&lt;0,0,T161)</f>
        <v>0</v>
      </c>
      <c r="V167" s="31" t="s">
        <v>33</v>
      </c>
      <c r="W167" s="32"/>
      <c r="X167" s="33"/>
      <c r="Y167" s="5">
        <f>IF(Y161&lt;0,0,Y161)</f>
        <v>0</v>
      </c>
      <c r="Z167" s="2"/>
      <c r="AA167" s="31" t="s">
        <v>33</v>
      </c>
      <c r="AB167" s="32"/>
      <c r="AC167" s="33"/>
      <c r="AD167" s="5">
        <f>IF(AD161&lt;0,0,AD161)</f>
        <v>0</v>
      </c>
      <c r="AF167" s="31" t="s">
        <v>33</v>
      </c>
      <c r="AG167" s="32"/>
      <c r="AH167" s="33"/>
      <c r="AI167" s="5">
        <f>IF(AI161&lt;0,0,AI161)</f>
        <v>0</v>
      </c>
      <c r="AK167" s="31" t="s">
        <v>33</v>
      </c>
      <c r="AL167" s="32"/>
      <c r="AM167" s="33"/>
      <c r="AN167" s="5">
        <f>IF(AN161&lt;0,0,AN161)</f>
        <v>0</v>
      </c>
      <c r="AP167" s="31" t="s">
        <v>33</v>
      </c>
      <c r="AQ167" s="32"/>
      <c r="AR167" s="33"/>
      <c r="AS167" s="5">
        <f>IF(AS161&lt;0,0,AS161)</f>
        <v>0</v>
      </c>
    </row>
    <row r="168" spans="2:45" ht="13.5" thickBot="1">
      <c r="B168" s="31" t="s">
        <v>36</v>
      </c>
      <c r="C168" s="32"/>
      <c r="D168" s="33"/>
      <c r="E168" s="5">
        <f>IF(E166&lt;0,0-E166,0)</f>
        <v>577</v>
      </c>
      <c r="G168" s="31" t="s">
        <v>34</v>
      </c>
      <c r="H168" s="32"/>
      <c r="I168" s="33"/>
      <c r="J168" s="5">
        <f>IF(J162&lt;0,0,J162)</f>
        <v>0</v>
      </c>
      <c r="L168" s="31" t="s">
        <v>34</v>
      </c>
      <c r="M168" s="32"/>
      <c r="N168" s="33"/>
      <c r="O168" s="5">
        <f>IF(O162&lt;0,0,O162)</f>
        <v>0</v>
      </c>
      <c r="Q168" s="31" t="s">
        <v>34</v>
      </c>
      <c r="R168" s="32"/>
      <c r="S168" s="33"/>
      <c r="T168" s="5">
        <f>IF(T162&lt;0,0,T162)</f>
        <v>0</v>
      </c>
      <c r="V168" s="31" t="s">
        <v>34</v>
      </c>
      <c r="W168" s="32"/>
      <c r="X168" s="33"/>
      <c r="Y168" s="5">
        <f>IF(Y162&lt;0,0,Y162)</f>
        <v>0</v>
      </c>
      <c r="Z168" s="2"/>
      <c r="AA168" s="31" t="s">
        <v>34</v>
      </c>
      <c r="AB168" s="32"/>
      <c r="AC168" s="33"/>
      <c r="AD168" s="5">
        <f>IF(AD162&lt;0,0,AD162)</f>
        <v>0</v>
      </c>
      <c r="AF168" s="31" t="s">
        <v>34</v>
      </c>
      <c r="AG168" s="32"/>
      <c r="AH168" s="33"/>
      <c r="AI168" s="5">
        <f>IF(AI162&lt;0,0,AI162)</f>
        <v>0</v>
      </c>
      <c r="AK168" s="31" t="s">
        <v>34</v>
      </c>
      <c r="AL168" s="32"/>
      <c r="AM168" s="33"/>
      <c r="AN168" s="5">
        <f>IF(AN162&lt;0,0,AN162)</f>
        <v>0</v>
      </c>
      <c r="AP168" s="31" t="s">
        <v>34</v>
      </c>
      <c r="AQ168" s="32"/>
      <c r="AR168" s="33"/>
      <c r="AS168" s="5">
        <f>IF(AS162&lt;0,0,AS162)</f>
        <v>0</v>
      </c>
    </row>
    <row r="169" spans="2:45" ht="13.5" thickBot="1">
      <c r="G169" s="31" t="s">
        <v>35</v>
      </c>
      <c r="H169" s="32"/>
      <c r="I169" s="33"/>
      <c r="J169" s="5">
        <f>J163</f>
        <v>0</v>
      </c>
      <c r="L169" s="31" t="s">
        <v>35</v>
      </c>
      <c r="M169" s="32"/>
      <c r="N169" s="33"/>
      <c r="O169" s="5">
        <f>O163</f>
        <v>0</v>
      </c>
      <c r="Q169" s="31" t="s">
        <v>35</v>
      </c>
      <c r="R169" s="32"/>
      <c r="S169" s="33"/>
      <c r="T169" s="5">
        <f>T163</f>
        <v>0</v>
      </c>
      <c r="V169" s="31" t="s">
        <v>35</v>
      </c>
      <c r="W169" s="32"/>
      <c r="X169" s="33"/>
      <c r="Y169" s="5">
        <f>Y163</f>
        <v>0</v>
      </c>
      <c r="Z169" s="2"/>
      <c r="AA169" s="31" t="s">
        <v>35</v>
      </c>
      <c r="AB169" s="32"/>
      <c r="AC169" s="33"/>
      <c r="AD169" s="5">
        <f>AD163</f>
        <v>0</v>
      </c>
      <c r="AF169" s="31" t="s">
        <v>35</v>
      </c>
      <c r="AG169" s="32"/>
      <c r="AH169" s="33"/>
      <c r="AI169" s="5">
        <f>AI163</f>
        <v>0</v>
      </c>
      <c r="AK169" s="31" t="s">
        <v>35</v>
      </c>
      <c r="AL169" s="32"/>
      <c r="AM169" s="33"/>
      <c r="AN169" s="5">
        <f>AN163</f>
        <v>0</v>
      </c>
      <c r="AP169" s="31" t="s">
        <v>35</v>
      </c>
      <c r="AQ169" s="32"/>
      <c r="AR169" s="33"/>
      <c r="AS169" s="5">
        <f>AS163</f>
        <v>0</v>
      </c>
    </row>
    <row r="170" spans="2:45" ht="13.5" thickBot="1">
      <c r="B170" s="34" t="s">
        <v>47</v>
      </c>
      <c r="C170" s="35"/>
      <c r="D170" s="35"/>
      <c r="E170" s="36"/>
      <c r="L170" s="3"/>
      <c r="M170" s="3"/>
      <c r="N170" s="3"/>
      <c r="O170" s="3"/>
      <c r="Q170" s="3"/>
      <c r="R170" s="3"/>
      <c r="S170" s="3"/>
    </row>
    <row r="171" spans="2:45" ht="13.5" thickBot="1">
      <c r="B171" s="31" t="s">
        <v>33</v>
      </c>
      <c r="C171" s="32"/>
      <c r="D171" s="33"/>
      <c r="E171" s="5">
        <f>IF(E165&lt;0,0,E165)</f>
        <v>0</v>
      </c>
      <c r="G171" s="37" t="s">
        <v>67</v>
      </c>
      <c r="H171" s="38"/>
      <c r="I171" s="38"/>
      <c r="J171" s="39"/>
      <c r="L171" s="37" t="s">
        <v>78</v>
      </c>
      <c r="M171" s="38"/>
      <c r="N171" s="38"/>
      <c r="O171" s="39"/>
      <c r="Q171" s="37" t="s">
        <v>85</v>
      </c>
      <c r="R171" s="38"/>
      <c r="S171" s="38"/>
      <c r="T171" s="39"/>
      <c r="V171" s="37" t="s">
        <v>101</v>
      </c>
      <c r="W171" s="38"/>
      <c r="X171" s="38"/>
      <c r="Y171" s="39"/>
      <c r="Z171" s="2"/>
      <c r="AA171" s="37" t="s">
        <v>112</v>
      </c>
      <c r="AB171" s="38"/>
      <c r="AC171" s="38"/>
      <c r="AD171" s="39"/>
      <c r="AF171" s="37" t="s">
        <v>121</v>
      </c>
      <c r="AG171" s="38"/>
      <c r="AH171" s="38"/>
      <c r="AI171" s="39"/>
      <c r="AK171" s="37" t="s">
        <v>129</v>
      </c>
      <c r="AL171" s="38"/>
      <c r="AM171" s="38"/>
      <c r="AN171" s="39"/>
      <c r="AP171" s="37" t="s">
        <v>139</v>
      </c>
      <c r="AQ171" s="38"/>
      <c r="AR171" s="38"/>
      <c r="AS171" s="39"/>
    </row>
    <row r="172" spans="2:45" ht="13.5" thickBot="1">
      <c r="B172" s="31" t="s">
        <v>34</v>
      </c>
      <c r="C172" s="32"/>
      <c r="D172" s="33"/>
      <c r="E172" s="5">
        <f>IF(E166&lt;0,0,E166)</f>
        <v>0</v>
      </c>
      <c r="G172" s="40" t="s">
        <v>28</v>
      </c>
      <c r="H172" s="41"/>
      <c r="I172" s="42"/>
      <c r="J172" s="5">
        <f>J164</f>
        <v>339.5</v>
      </c>
      <c r="L172" s="40" t="s">
        <v>28</v>
      </c>
      <c r="M172" s="41"/>
      <c r="N172" s="42"/>
      <c r="O172" s="5">
        <f>O164</f>
        <v>375</v>
      </c>
      <c r="Q172" s="40" t="s">
        <v>28</v>
      </c>
      <c r="R172" s="41"/>
      <c r="S172" s="42"/>
      <c r="T172" s="6">
        <f>T164</f>
        <v>400</v>
      </c>
      <c r="V172" s="40" t="s">
        <v>28</v>
      </c>
      <c r="W172" s="41"/>
      <c r="X172" s="42"/>
      <c r="Y172" s="5">
        <f>Y164</f>
        <v>0</v>
      </c>
      <c r="Z172" s="2"/>
      <c r="AA172" s="40" t="s">
        <v>28</v>
      </c>
      <c r="AB172" s="41"/>
      <c r="AC172" s="42"/>
      <c r="AD172" s="6">
        <f>AD164</f>
        <v>75</v>
      </c>
      <c r="AF172" s="40" t="s">
        <v>28</v>
      </c>
      <c r="AG172" s="41"/>
      <c r="AH172" s="42"/>
      <c r="AI172" s="6">
        <f>AI164</f>
        <v>0</v>
      </c>
      <c r="AK172" s="40" t="s">
        <v>28</v>
      </c>
      <c r="AL172" s="41"/>
      <c r="AM172" s="42"/>
      <c r="AN172" s="6">
        <f>AN164</f>
        <v>0</v>
      </c>
      <c r="AP172" s="40" t="s">
        <v>28</v>
      </c>
      <c r="AQ172" s="41"/>
      <c r="AR172" s="42"/>
      <c r="AS172" s="6">
        <f>AS164</f>
        <v>0</v>
      </c>
    </row>
    <row r="173" spans="2:45" ht="13.5" thickBot="1">
      <c r="B173" s="31" t="s">
        <v>35</v>
      </c>
      <c r="C173" s="32"/>
      <c r="D173" s="33"/>
      <c r="E173" s="5">
        <f>E167</f>
        <v>0</v>
      </c>
      <c r="G173" s="40" t="s">
        <v>29</v>
      </c>
      <c r="H173" s="41"/>
      <c r="I173" s="42"/>
      <c r="J173" s="6" t="str">
        <f>IF(J172&lt;E304,"true","false")</f>
        <v>true</v>
      </c>
      <c r="L173" s="40" t="s">
        <v>29</v>
      </c>
      <c r="M173" s="41"/>
      <c r="N173" s="42"/>
      <c r="O173" s="6" t="str">
        <f>IF(O172&lt;J304,"true","false")</f>
        <v>true</v>
      </c>
      <c r="Q173" s="40" t="s">
        <v>29</v>
      </c>
      <c r="R173" s="41"/>
      <c r="S173" s="42"/>
      <c r="T173" s="6" t="str">
        <f>IF(T172&lt;O299,"true","false")</f>
        <v>false</v>
      </c>
      <c r="V173" s="40" t="s">
        <v>29</v>
      </c>
      <c r="W173" s="41"/>
      <c r="X173" s="42"/>
      <c r="Y173" s="6" t="str">
        <f>IF(Y172&lt;T294,"true","false")</f>
        <v>false</v>
      </c>
      <c r="Z173" s="2"/>
      <c r="AA173" s="40" t="s">
        <v>29</v>
      </c>
      <c r="AB173" s="41"/>
      <c r="AC173" s="42"/>
      <c r="AD173" s="6" t="str">
        <f>IF(AD172&lt;Y294,"true","false")</f>
        <v>false</v>
      </c>
      <c r="AF173" s="40" t="s">
        <v>29</v>
      </c>
      <c r="AG173" s="41"/>
      <c r="AH173" s="42"/>
      <c r="AI173" s="6" t="str">
        <f>IF(AI172&lt;AD294,"true","false")</f>
        <v>false</v>
      </c>
      <c r="AK173" s="40" t="s">
        <v>29</v>
      </c>
      <c r="AL173" s="41"/>
      <c r="AM173" s="42"/>
      <c r="AN173" s="6" t="str">
        <f>IF(AN172&lt;AI294,"true","false")</f>
        <v>false</v>
      </c>
      <c r="AP173" s="40" t="s">
        <v>29</v>
      </c>
      <c r="AQ173" s="41"/>
      <c r="AR173" s="42"/>
      <c r="AS173" s="6" t="str">
        <f>IF(AS172&lt;AN294,"true","false")</f>
        <v>false</v>
      </c>
    </row>
    <row r="174" spans="2:45" ht="13.5" thickBot="1">
      <c r="G174" s="40" t="s">
        <v>32</v>
      </c>
      <c r="H174" s="41"/>
      <c r="I174" s="42"/>
      <c r="J174" s="5">
        <f>IF(J173,(J172/100)*($N$90+($D$90*$E$90)),J172)</f>
        <v>71.295000000000002</v>
      </c>
      <c r="L174" s="40" t="s">
        <v>32</v>
      </c>
      <c r="M174" s="41"/>
      <c r="N174" s="42"/>
      <c r="O174" s="5">
        <f>IF(O173,(O172/100)*($N$90+($D$90*$E$90)),O172)</f>
        <v>78.75</v>
      </c>
      <c r="Q174" s="40" t="s">
        <v>32</v>
      </c>
      <c r="R174" s="41"/>
      <c r="S174" s="42"/>
      <c r="T174" s="5">
        <f>IF(T173,(T172/100)*($N$90+($D$90*$E$90)),T172)</f>
        <v>400</v>
      </c>
      <c r="V174" s="40" t="s">
        <v>32</v>
      </c>
      <c r="W174" s="41"/>
      <c r="X174" s="42"/>
      <c r="Y174" s="5">
        <f>IF(Y173,(Y172/100)*($N$90+($D$90*$E$90)),Y172)</f>
        <v>0</v>
      </c>
      <c r="Z174" s="2"/>
      <c r="AA174" s="40" t="s">
        <v>32</v>
      </c>
      <c r="AB174" s="41"/>
      <c r="AC174" s="42"/>
      <c r="AD174" s="5">
        <f>IF(AD173,(AD172/100)*($N$90+($D$90*$E$90)),AD172)</f>
        <v>75</v>
      </c>
      <c r="AF174" s="40" t="s">
        <v>32</v>
      </c>
      <c r="AG174" s="41"/>
      <c r="AH174" s="42"/>
      <c r="AI174" s="5">
        <f>IF(AI173,(AI172/100)*($N$90+($D$90*$E$90)),AI172)</f>
        <v>0</v>
      </c>
      <c r="AK174" s="40" t="s">
        <v>32</v>
      </c>
      <c r="AL174" s="41"/>
      <c r="AM174" s="42"/>
      <c r="AN174" s="5">
        <f>IF(AN173,(AN172/100)*($N$90+($D$90*$E$90)),AN172)</f>
        <v>0</v>
      </c>
      <c r="AP174" s="40" t="s">
        <v>32</v>
      </c>
      <c r="AQ174" s="41"/>
      <c r="AR174" s="42"/>
      <c r="AS174" s="5">
        <f>IF(AS173,(AS172/100)*($N$90+($D$90*$E$90)),AS172)</f>
        <v>0</v>
      </c>
    </row>
    <row r="175" spans="2:45" ht="13.5" thickBot="1">
      <c r="B175" s="37" t="s">
        <v>45</v>
      </c>
      <c r="C175" s="38"/>
      <c r="D175" s="38"/>
      <c r="E175" s="39"/>
      <c r="G175" s="40" t="s">
        <v>30</v>
      </c>
      <c r="H175" s="41"/>
      <c r="I175" s="42"/>
      <c r="J175" s="5">
        <f>IF(E304&gt;0,J172*($N$91+($E$91*$D$91))%,0)</f>
        <v>25.462499999999999</v>
      </c>
      <c r="L175" s="40" t="s">
        <v>30</v>
      </c>
      <c r="M175" s="41"/>
      <c r="N175" s="42"/>
      <c r="O175" s="5">
        <f>IF(J304&gt;0,O172*($N$91+($E$91*$D$91))%,0)</f>
        <v>28.125</v>
      </c>
      <c r="Q175" s="40" t="s">
        <v>30</v>
      </c>
      <c r="R175" s="41"/>
      <c r="S175" s="42"/>
      <c r="T175" s="5">
        <f>IF(O299&gt;0,T172*($N$91+($E$91*$D$91))%,0)</f>
        <v>0</v>
      </c>
      <c r="V175" s="40" t="s">
        <v>30</v>
      </c>
      <c r="W175" s="41"/>
      <c r="X175" s="42"/>
      <c r="Y175" s="5">
        <f>IF(T294&gt;0,Y172*($N$91+($E$91*$D$91))%,0)</f>
        <v>0</v>
      </c>
      <c r="Z175" s="2"/>
      <c r="AA175" s="40" t="s">
        <v>30</v>
      </c>
      <c r="AB175" s="41"/>
      <c r="AC175" s="42"/>
      <c r="AD175" s="5">
        <f>IF(Y294&gt;0,AD172*($N$91+($E$91*$D$91))%,0)</f>
        <v>0</v>
      </c>
      <c r="AF175" s="40" t="s">
        <v>30</v>
      </c>
      <c r="AG175" s="41"/>
      <c r="AH175" s="42"/>
      <c r="AI175" s="5">
        <f>IF(AD294&gt;0,AI172*($N$91+($E$91*$D$91))%,0)</f>
        <v>0</v>
      </c>
      <c r="AK175" s="40" t="s">
        <v>30</v>
      </c>
      <c r="AL175" s="41"/>
      <c r="AM175" s="42"/>
      <c r="AN175" s="5">
        <f>IF(AI294&gt;0,AN172*($N$91+($E$91*$D$91))%,0)</f>
        <v>0</v>
      </c>
      <c r="AP175" s="40" t="s">
        <v>30</v>
      </c>
      <c r="AQ175" s="41"/>
      <c r="AR175" s="42"/>
      <c r="AS175" s="5">
        <f>IF(AN294&gt;0,AS172*($N$91+($E$91*$D$91))%,0)</f>
        <v>0</v>
      </c>
    </row>
    <row r="176" spans="2:45" ht="13.5" thickBot="1">
      <c r="B176" s="40" t="s">
        <v>28</v>
      </c>
      <c r="C176" s="41"/>
      <c r="D176" s="42"/>
      <c r="E176" s="5">
        <f>E168</f>
        <v>577</v>
      </c>
      <c r="G176" s="31" t="s">
        <v>31</v>
      </c>
      <c r="H176" s="32"/>
      <c r="I176" s="33"/>
      <c r="J176" s="5">
        <f>IF(J173,J174,J172-J175)</f>
        <v>71.295000000000002</v>
      </c>
      <c r="L176" s="31" t="s">
        <v>31</v>
      </c>
      <c r="M176" s="32"/>
      <c r="N176" s="33"/>
      <c r="O176" s="5">
        <f>IF(O173,O174,O172-O175)</f>
        <v>78.75</v>
      </c>
      <c r="Q176" s="31" t="s">
        <v>31</v>
      </c>
      <c r="R176" s="32"/>
      <c r="S176" s="33"/>
      <c r="T176" s="5">
        <f>IF(T173,T174,T172-T175)</f>
        <v>400</v>
      </c>
      <c r="V176" s="31" t="s">
        <v>31</v>
      </c>
      <c r="W176" s="32"/>
      <c r="X176" s="33"/>
      <c r="Y176" s="5">
        <f>IF(Y173,Y174,Y172-Y175)</f>
        <v>0</v>
      </c>
      <c r="Z176" s="2"/>
      <c r="AA176" s="31" t="s">
        <v>31</v>
      </c>
      <c r="AB176" s="32"/>
      <c r="AC176" s="33"/>
      <c r="AD176" s="5">
        <f>IF(AD173,AD174,AD172-AD175)</f>
        <v>75</v>
      </c>
      <c r="AF176" s="31" t="s">
        <v>31</v>
      </c>
      <c r="AG176" s="32"/>
      <c r="AH176" s="33"/>
      <c r="AI176" s="5">
        <f>IF(AI173,AI174,AI172-AI175)</f>
        <v>0</v>
      </c>
      <c r="AK176" s="31" t="s">
        <v>31</v>
      </c>
      <c r="AL176" s="32"/>
      <c r="AM176" s="33"/>
      <c r="AN176" s="5">
        <f>IF(AN173,AN174,AN172-AN175)</f>
        <v>0</v>
      </c>
      <c r="AP176" s="31" t="s">
        <v>31</v>
      </c>
      <c r="AQ176" s="32"/>
      <c r="AR176" s="33"/>
      <c r="AS176" s="5">
        <f>IF(AS173,AS174,AS172-AS175)</f>
        <v>0</v>
      </c>
    </row>
    <row r="177" spans="2:45" ht="13.5" thickBot="1">
      <c r="B177" s="40" t="s">
        <v>29</v>
      </c>
      <c r="C177" s="41"/>
      <c r="D177" s="42"/>
      <c r="E177" s="6" t="str">
        <f>IF(E176&lt;$E$54,"true","false")</f>
        <v>false</v>
      </c>
      <c r="G177" s="31" t="s">
        <v>33</v>
      </c>
      <c r="H177" s="32"/>
      <c r="I177" s="33"/>
      <c r="J177" s="5">
        <f>E304-J176</f>
        <v>428.70499999999998</v>
      </c>
      <c r="L177" s="31" t="s">
        <v>33</v>
      </c>
      <c r="M177" s="32"/>
      <c r="N177" s="33"/>
      <c r="O177" s="5">
        <f>J304-O176</f>
        <v>349.95499999999998</v>
      </c>
      <c r="Q177" s="31" t="s">
        <v>33</v>
      </c>
      <c r="R177" s="32"/>
      <c r="S177" s="33"/>
      <c r="T177" s="5">
        <f>O299-T176</f>
        <v>-400</v>
      </c>
      <c r="V177" s="31" t="s">
        <v>33</v>
      </c>
      <c r="W177" s="32"/>
      <c r="X177" s="33"/>
      <c r="Y177" s="5">
        <f>T294-Y176</f>
        <v>0</v>
      </c>
      <c r="Z177" s="2"/>
      <c r="AA177" s="31" t="s">
        <v>33</v>
      </c>
      <c r="AB177" s="32"/>
      <c r="AC177" s="33"/>
      <c r="AD177" s="5">
        <f>Y294-AD176</f>
        <v>-75</v>
      </c>
      <c r="AF177" s="31" t="s">
        <v>33</v>
      </c>
      <c r="AG177" s="32"/>
      <c r="AH177" s="33"/>
      <c r="AI177" s="5">
        <f>AD294-AI176</f>
        <v>0</v>
      </c>
      <c r="AK177" s="31" t="s">
        <v>33</v>
      </c>
      <c r="AL177" s="32"/>
      <c r="AM177" s="33"/>
      <c r="AN177" s="5">
        <f>AI294-AN176</f>
        <v>0</v>
      </c>
      <c r="AP177" s="31" t="s">
        <v>33</v>
      </c>
      <c r="AQ177" s="32"/>
      <c r="AR177" s="33"/>
      <c r="AS177" s="5">
        <f>AN294-AS176</f>
        <v>0</v>
      </c>
    </row>
    <row r="178" spans="2:45" ht="13.5" thickBot="1">
      <c r="B178" s="40" t="s">
        <v>32</v>
      </c>
      <c r="C178" s="41"/>
      <c r="D178" s="42"/>
      <c r="E178" s="5">
        <f>IF(E177,(E176/100)*($N$90+($D$90*$E$90)),E176)</f>
        <v>577</v>
      </c>
      <c r="G178" s="31" t="s">
        <v>34</v>
      </c>
      <c r="H178" s="32"/>
      <c r="I178" s="33"/>
      <c r="J178" s="5">
        <f>IF(J177&lt;0,E305+J177-J175,E305-J175)</f>
        <v>974.53750000000002</v>
      </c>
      <c r="L178" s="31" t="s">
        <v>34</v>
      </c>
      <c r="M178" s="32"/>
      <c r="N178" s="33"/>
      <c r="O178" s="5">
        <f>IF(O177&lt;0,J305+O177-O175,J305-O175)</f>
        <v>946.41250000000002</v>
      </c>
      <c r="Q178" s="31" t="s">
        <v>34</v>
      </c>
      <c r="R178" s="32"/>
      <c r="S178" s="33"/>
      <c r="T178" s="5">
        <f>IF(T177&lt;0,O300+T177-T175,O300-T175)</f>
        <v>-400</v>
      </c>
      <c r="V178" s="31" t="s">
        <v>34</v>
      </c>
      <c r="W178" s="32"/>
      <c r="X178" s="33"/>
      <c r="Y178" s="5">
        <f>IF(Y177&lt;0,T295+Y177-Y175,T295-Y175)</f>
        <v>0</v>
      </c>
      <c r="Z178" s="2"/>
      <c r="AA178" s="31" t="s">
        <v>34</v>
      </c>
      <c r="AB178" s="32"/>
      <c r="AC178" s="33"/>
      <c r="AD178" s="5">
        <f>IF(AD177&lt;0,Y295+AD177-AD175,Y295-AD175)</f>
        <v>-75</v>
      </c>
      <c r="AF178" s="31" t="s">
        <v>34</v>
      </c>
      <c r="AG178" s="32"/>
      <c r="AH178" s="33"/>
      <c r="AI178" s="5">
        <f>IF(AI177&lt;0,AD295+AI177-AI175,AD295-AI175)</f>
        <v>0</v>
      </c>
      <c r="AK178" s="31" t="s">
        <v>34</v>
      </c>
      <c r="AL178" s="32"/>
      <c r="AM178" s="33"/>
      <c r="AN178" s="5">
        <f>IF(AN177&lt;0,AI295+AN177-AN175,AI295-AN175)</f>
        <v>0</v>
      </c>
      <c r="AP178" s="31" t="s">
        <v>34</v>
      </c>
      <c r="AQ178" s="32"/>
      <c r="AR178" s="33"/>
      <c r="AS178" s="5">
        <f>IF(AS177&lt;0,AN295+AS177-AS175,AN295-AS175)</f>
        <v>0</v>
      </c>
    </row>
    <row r="179" spans="2:45" ht="13.5" thickBot="1">
      <c r="B179" s="40" t="s">
        <v>30</v>
      </c>
      <c r="C179" s="41"/>
      <c r="D179" s="42"/>
      <c r="E179" s="5">
        <f>IF($E$54&gt;0,E176*($N$91+($E$91*$D$91))%,0)</f>
        <v>43.274999999999999</v>
      </c>
      <c r="G179" s="31" t="s">
        <v>35</v>
      </c>
      <c r="H179" s="32"/>
      <c r="I179" s="33"/>
      <c r="J179" s="5">
        <f>IF(J178&gt;0,J178/$I$64,0)</f>
        <v>0.97453750000000006</v>
      </c>
      <c r="L179" s="31" t="s">
        <v>35</v>
      </c>
      <c r="M179" s="32"/>
      <c r="N179" s="33"/>
      <c r="O179" s="5">
        <f>IF(O178&gt;0,O178/$I$64,0)</f>
        <v>0.94641249999999999</v>
      </c>
      <c r="Q179" s="31" t="s">
        <v>35</v>
      </c>
      <c r="R179" s="32"/>
      <c r="S179" s="33"/>
      <c r="T179" s="5">
        <f>IF(T178&gt;0,T178/$H$64,0)</f>
        <v>0</v>
      </c>
      <c r="V179" s="31" t="s">
        <v>35</v>
      </c>
      <c r="W179" s="32"/>
      <c r="X179" s="33"/>
      <c r="Y179" s="5">
        <f>IF(Y178&gt;0,Y178/$G$64,0)</f>
        <v>0</v>
      </c>
      <c r="Z179" s="2"/>
      <c r="AA179" s="31" t="s">
        <v>35</v>
      </c>
      <c r="AB179" s="32"/>
      <c r="AC179" s="33"/>
      <c r="AD179" s="5">
        <f>IF(AD178&gt;0,AD178/$G$64,0)</f>
        <v>0</v>
      </c>
      <c r="AF179" s="31" t="s">
        <v>35</v>
      </c>
      <c r="AG179" s="32"/>
      <c r="AH179" s="33"/>
      <c r="AI179" s="5">
        <f>IF(AI178&gt;0,AI178/$G$64,0)</f>
        <v>0</v>
      </c>
      <c r="AK179" s="31" t="s">
        <v>35</v>
      </c>
      <c r="AL179" s="32"/>
      <c r="AM179" s="33"/>
      <c r="AN179" s="5">
        <f>IF(AN178&gt;0,AN178/$G$64,0)</f>
        <v>0</v>
      </c>
      <c r="AP179" s="31" t="s">
        <v>35</v>
      </c>
      <c r="AQ179" s="32"/>
      <c r="AR179" s="33"/>
      <c r="AS179" s="5">
        <f>IF(AS178&gt;0,AS178/$G$64,0)</f>
        <v>0</v>
      </c>
    </row>
    <row r="180" spans="2:45" ht="13.5" thickBot="1">
      <c r="B180" s="31" t="s">
        <v>31</v>
      </c>
      <c r="C180" s="32"/>
      <c r="D180" s="33"/>
      <c r="E180" s="5">
        <f>IF(E177,E178,E176-E179)</f>
        <v>533.72500000000002</v>
      </c>
      <c r="G180" s="31" t="s">
        <v>36</v>
      </c>
      <c r="H180" s="32"/>
      <c r="I180" s="33"/>
      <c r="J180" s="5">
        <f>IF(J178&lt;0,0-J178,0)</f>
        <v>0</v>
      </c>
      <c r="L180" s="31" t="s">
        <v>36</v>
      </c>
      <c r="M180" s="32"/>
      <c r="N180" s="33"/>
      <c r="O180" s="5">
        <f>IF(O178&lt;0,0-O178,0)</f>
        <v>0</v>
      </c>
      <c r="Q180" s="31" t="s">
        <v>36</v>
      </c>
      <c r="R180" s="32"/>
      <c r="S180" s="33"/>
      <c r="T180" s="5">
        <f>IF(T178&lt;0,0-T178,0)</f>
        <v>400</v>
      </c>
      <c r="V180" s="31" t="s">
        <v>36</v>
      </c>
      <c r="W180" s="32"/>
      <c r="X180" s="33"/>
      <c r="Y180" s="5">
        <f>IF(Y178&lt;0,0-Y178,0)</f>
        <v>0</v>
      </c>
      <c r="Z180" s="2"/>
      <c r="AA180" s="31" t="s">
        <v>36</v>
      </c>
      <c r="AB180" s="32"/>
      <c r="AC180" s="33"/>
      <c r="AD180" s="5">
        <f>IF(AD178&lt;0,0-AD178,0)</f>
        <v>75</v>
      </c>
      <c r="AF180" s="31" t="s">
        <v>36</v>
      </c>
      <c r="AG180" s="32"/>
      <c r="AH180" s="33"/>
      <c r="AI180" s="5">
        <f>IF(AI178&lt;0,0-AI178,0)</f>
        <v>0</v>
      </c>
      <c r="AK180" s="31" t="s">
        <v>36</v>
      </c>
      <c r="AL180" s="32"/>
      <c r="AM180" s="33"/>
      <c r="AN180" s="5">
        <f>IF(AN178&lt;0,0-AN178,0)</f>
        <v>0</v>
      </c>
      <c r="AP180" s="31" t="s">
        <v>36</v>
      </c>
      <c r="AQ180" s="32"/>
      <c r="AR180" s="33"/>
      <c r="AS180" s="5">
        <f>IF(AS178&lt;0,0-AS178,0)</f>
        <v>0</v>
      </c>
    </row>
    <row r="181" spans="2:45" ht="13.5" thickBot="1">
      <c r="B181" s="31" t="s">
        <v>33</v>
      </c>
      <c r="C181" s="32"/>
      <c r="D181" s="33"/>
      <c r="E181" s="5">
        <f>$E$54-E180</f>
        <v>-477.47500000000002</v>
      </c>
      <c r="T181" s="2"/>
      <c r="V181" s="2"/>
      <c r="W181" s="2"/>
      <c r="X181" s="2"/>
      <c r="Y181" s="2"/>
      <c r="Z181" s="2"/>
      <c r="AA181" s="2"/>
      <c r="AB181" s="2"/>
      <c r="AC181" s="2"/>
      <c r="AD181" s="2"/>
      <c r="AF181" s="2"/>
      <c r="AG181" s="2"/>
      <c r="AH181" s="2"/>
      <c r="AI181" s="2"/>
      <c r="AK181" s="2"/>
      <c r="AL181" s="2"/>
      <c r="AM181" s="2"/>
      <c r="AN181" s="2"/>
      <c r="AP181" s="2"/>
      <c r="AQ181" s="2"/>
      <c r="AR181" s="2"/>
      <c r="AS181" s="2"/>
    </row>
    <row r="182" spans="2:45" ht="13.5" thickBot="1">
      <c r="B182" s="31" t="s">
        <v>34</v>
      </c>
      <c r="C182" s="32"/>
      <c r="D182" s="33"/>
      <c r="E182" s="5">
        <f>IF(E181&lt;0,$E$52+E181-E179,$E$52-E179)</f>
        <v>-358.25</v>
      </c>
      <c r="G182" s="34" t="s">
        <v>59</v>
      </c>
      <c r="H182" s="35"/>
      <c r="I182" s="35"/>
      <c r="J182" s="36"/>
      <c r="L182" s="34" t="s">
        <v>59</v>
      </c>
      <c r="M182" s="35"/>
      <c r="N182" s="35"/>
      <c r="O182" s="36"/>
      <c r="Q182" s="34" t="s">
        <v>57</v>
      </c>
      <c r="R182" s="35"/>
      <c r="S182" s="35"/>
      <c r="T182" s="36"/>
      <c r="V182" s="34" t="s">
        <v>49</v>
      </c>
      <c r="W182" s="35"/>
      <c r="X182" s="35"/>
      <c r="Y182" s="36"/>
      <c r="Z182" s="2"/>
      <c r="AA182" s="34" t="s">
        <v>49</v>
      </c>
      <c r="AB182" s="35"/>
      <c r="AC182" s="35"/>
      <c r="AD182" s="36"/>
      <c r="AF182" s="34" t="s">
        <v>49</v>
      </c>
      <c r="AG182" s="35"/>
      <c r="AH182" s="35"/>
      <c r="AI182" s="36"/>
      <c r="AK182" s="34" t="s">
        <v>49</v>
      </c>
      <c r="AL182" s="35"/>
      <c r="AM182" s="35"/>
      <c r="AN182" s="36"/>
      <c r="AP182" s="34" t="s">
        <v>49</v>
      </c>
      <c r="AQ182" s="35"/>
      <c r="AR182" s="35"/>
      <c r="AS182" s="36"/>
    </row>
    <row r="183" spans="2:45" ht="13.5" thickBot="1">
      <c r="B183" s="31" t="s">
        <v>35</v>
      </c>
      <c r="C183" s="32"/>
      <c r="D183" s="33"/>
      <c r="E183" s="5">
        <f>IF(E182&gt;0,E182/$E$64,0)</f>
        <v>0</v>
      </c>
      <c r="G183" s="31" t="s">
        <v>33</v>
      </c>
      <c r="H183" s="32"/>
      <c r="I183" s="33"/>
      <c r="J183" s="5">
        <f>IF(J177&lt;0,0,J177)</f>
        <v>428.70499999999998</v>
      </c>
      <c r="L183" s="31" t="s">
        <v>33</v>
      </c>
      <c r="M183" s="32"/>
      <c r="N183" s="33"/>
      <c r="O183" s="5">
        <f>IF(O177&lt;0,0,O177)</f>
        <v>349.95499999999998</v>
      </c>
      <c r="Q183" s="31" t="s">
        <v>33</v>
      </c>
      <c r="R183" s="32"/>
      <c r="S183" s="33"/>
      <c r="T183" s="5">
        <f>IF(T177&lt;0,0,T177)</f>
        <v>0</v>
      </c>
      <c r="V183" s="31" t="s">
        <v>33</v>
      </c>
      <c r="W183" s="32"/>
      <c r="X183" s="33"/>
      <c r="Y183" s="5">
        <f>IF(Y177&lt;0,0,Y177)</f>
        <v>0</v>
      </c>
      <c r="Z183" s="2"/>
      <c r="AA183" s="31" t="s">
        <v>33</v>
      </c>
      <c r="AB183" s="32"/>
      <c r="AC183" s="33"/>
      <c r="AD183" s="5">
        <f>IF(AD177&lt;0,0,AD177)</f>
        <v>0</v>
      </c>
      <c r="AF183" s="31" t="s">
        <v>33</v>
      </c>
      <c r="AG183" s="32"/>
      <c r="AH183" s="33"/>
      <c r="AI183" s="5">
        <f>IF(AI177&lt;0,0,AI177)</f>
        <v>0</v>
      </c>
      <c r="AK183" s="31" t="s">
        <v>33</v>
      </c>
      <c r="AL183" s="32"/>
      <c r="AM183" s="33"/>
      <c r="AN183" s="5">
        <f>IF(AN177&lt;0,0,AN177)</f>
        <v>0</v>
      </c>
      <c r="AP183" s="31" t="s">
        <v>33</v>
      </c>
      <c r="AQ183" s="32"/>
      <c r="AR183" s="33"/>
      <c r="AS183" s="5">
        <f>IF(AS177&lt;0,0,AS177)</f>
        <v>0</v>
      </c>
    </row>
    <row r="184" spans="2:45" ht="13.5" thickBot="1">
      <c r="B184" s="31" t="s">
        <v>36</v>
      </c>
      <c r="C184" s="32"/>
      <c r="D184" s="33"/>
      <c r="E184" s="5">
        <f>IF(E182&lt;0,0-E182,0)</f>
        <v>358.25</v>
      </c>
      <c r="G184" s="31" t="s">
        <v>34</v>
      </c>
      <c r="H184" s="32"/>
      <c r="I184" s="33"/>
      <c r="J184" s="5">
        <f>IF(J178&lt;0,0,J178)</f>
        <v>974.53750000000002</v>
      </c>
      <c r="L184" s="31" t="s">
        <v>34</v>
      </c>
      <c r="M184" s="32"/>
      <c r="N184" s="33"/>
      <c r="O184" s="5">
        <f>IF(O178&lt;0,0,O178)</f>
        <v>946.41250000000002</v>
      </c>
      <c r="Q184" s="31" t="s">
        <v>34</v>
      </c>
      <c r="R184" s="32"/>
      <c r="S184" s="33"/>
      <c r="T184" s="5">
        <f>IF(T178&lt;0,0,T178)</f>
        <v>0</v>
      </c>
      <c r="V184" s="31" t="s">
        <v>34</v>
      </c>
      <c r="W184" s="32"/>
      <c r="X184" s="33"/>
      <c r="Y184" s="5">
        <f>IF(Y178&lt;0,0,Y178)</f>
        <v>0</v>
      </c>
      <c r="Z184" s="2"/>
      <c r="AA184" s="31" t="s">
        <v>34</v>
      </c>
      <c r="AB184" s="32"/>
      <c r="AC184" s="33"/>
      <c r="AD184" s="5">
        <f>IF(AD178&lt;0,0,AD178)</f>
        <v>0</v>
      </c>
      <c r="AF184" s="31" t="s">
        <v>34</v>
      </c>
      <c r="AG184" s="32"/>
      <c r="AH184" s="33"/>
      <c r="AI184" s="5">
        <f>IF(AI178&lt;0,0,AI178)</f>
        <v>0</v>
      </c>
      <c r="AK184" s="31" t="s">
        <v>34</v>
      </c>
      <c r="AL184" s="32"/>
      <c r="AM184" s="33"/>
      <c r="AN184" s="5">
        <f>IF(AN178&lt;0,0,AN178)</f>
        <v>0</v>
      </c>
      <c r="AP184" s="31" t="s">
        <v>34</v>
      </c>
      <c r="AQ184" s="32"/>
      <c r="AR184" s="33"/>
      <c r="AS184" s="5">
        <f>IF(AS178&lt;0,0,AS178)</f>
        <v>0</v>
      </c>
    </row>
    <row r="185" spans="2:45" ht="13.5" thickBot="1">
      <c r="G185" s="31" t="s">
        <v>35</v>
      </c>
      <c r="H185" s="32"/>
      <c r="I185" s="33"/>
      <c r="J185" s="5">
        <f>J179</f>
        <v>0.97453750000000006</v>
      </c>
      <c r="L185" s="31" t="s">
        <v>35</v>
      </c>
      <c r="M185" s="32"/>
      <c r="N185" s="33"/>
      <c r="O185" s="5">
        <f>O179</f>
        <v>0.94641249999999999</v>
      </c>
      <c r="Q185" s="31" t="s">
        <v>35</v>
      </c>
      <c r="R185" s="32"/>
      <c r="S185" s="33"/>
      <c r="T185" s="5">
        <f>T179</f>
        <v>0</v>
      </c>
      <c r="V185" s="31" t="s">
        <v>35</v>
      </c>
      <c r="W185" s="32"/>
      <c r="X185" s="33"/>
      <c r="Y185" s="5">
        <f>Y179</f>
        <v>0</v>
      </c>
      <c r="Z185" s="2"/>
      <c r="AA185" s="31" t="s">
        <v>35</v>
      </c>
      <c r="AB185" s="32"/>
      <c r="AC185" s="33"/>
      <c r="AD185" s="5">
        <f>AD179</f>
        <v>0</v>
      </c>
      <c r="AF185" s="31" t="s">
        <v>35</v>
      </c>
      <c r="AG185" s="32"/>
      <c r="AH185" s="33"/>
      <c r="AI185" s="5">
        <f>AI179</f>
        <v>0</v>
      </c>
      <c r="AK185" s="31" t="s">
        <v>35</v>
      </c>
      <c r="AL185" s="32"/>
      <c r="AM185" s="33"/>
      <c r="AN185" s="5">
        <f>AN179</f>
        <v>0</v>
      </c>
      <c r="AP185" s="31" t="s">
        <v>35</v>
      </c>
      <c r="AQ185" s="32"/>
      <c r="AR185" s="33"/>
      <c r="AS185" s="5">
        <f>AS179</f>
        <v>0</v>
      </c>
    </row>
    <row r="186" spans="2:45" ht="13.5" thickBot="1">
      <c r="B186" s="34" t="s">
        <v>42</v>
      </c>
      <c r="C186" s="35"/>
      <c r="D186" s="35"/>
      <c r="E186" s="36"/>
      <c r="L186" s="3"/>
      <c r="M186" s="3"/>
      <c r="N186" s="3"/>
      <c r="O186" s="3"/>
      <c r="Q186" s="3"/>
      <c r="R186" s="3"/>
      <c r="S186" s="3"/>
    </row>
    <row r="187" spans="2:45" ht="13.5" thickBot="1">
      <c r="B187" s="31" t="s">
        <v>33</v>
      </c>
      <c r="C187" s="32"/>
      <c r="D187" s="33"/>
      <c r="E187" s="5">
        <f>IF(E181&lt;0,0,E181)</f>
        <v>0</v>
      </c>
      <c r="G187" s="37" t="s">
        <v>68</v>
      </c>
      <c r="H187" s="38"/>
      <c r="I187" s="38"/>
      <c r="J187" s="39"/>
      <c r="L187" s="37" t="s">
        <v>79</v>
      </c>
      <c r="M187" s="38"/>
      <c r="N187" s="38"/>
      <c r="O187" s="39"/>
      <c r="Q187" s="37" t="s">
        <v>86</v>
      </c>
      <c r="R187" s="38"/>
      <c r="S187" s="38"/>
      <c r="T187" s="39"/>
      <c r="V187" s="37" t="s">
        <v>102</v>
      </c>
      <c r="W187" s="38"/>
      <c r="X187" s="38"/>
      <c r="Y187" s="39"/>
      <c r="Z187" s="2"/>
      <c r="AA187" s="37" t="s">
        <v>113</v>
      </c>
      <c r="AB187" s="38"/>
      <c r="AC187" s="38"/>
      <c r="AD187" s="39"/>
      <c r="AF187" s="37" t="s">
        <v>117</v>
      </c>
      <c r="AG187" s="38"/>
      <c r="AH187" s="38"/>
      <c r="AI187" s="39"/>
      <c r="AK187" s="37" t="s">
        <v>126</v>
      </c>
      <c r="AL187" s="38"/>
      <c r="AM187" s="38"/>
      <c r="AN187" s="39"/>
      <c r="AP187" s="37" t="s">
        <v>140</v>
      </c>
      <c r="AQ187" s="38"/>
      <c r="AR187" s="38"/>
      <c r="AS187" s="39"/>
    </row>
    <row r="188" spans="2:45" ht="13.5" thickBot="1">
      <c r="B188" s="31" t="s">
        <v>34</v>
      </c>
      <c r="C188" s="32"/>
      <c r="D188" s="33"/>
      <c r="E188" s="5">
        <f>IF(E182&lt;0,0,E182)</f>
        <v>0</v>
      </c>
      <c r="G188" s="40" t="s">
        <v>28</v>
      </c>
      <c r="H188" s="41"/>
      <c r="I188" s="42"/>
      <c r="J188" s="5">
        <f>J180</f>
        <v>0</v>
      </c>
      <c r="L188" s="40" t="s">
        <v>28</v>
      </c>
      <c r="M188" s="41"/>
      <c r="N188" s="42"/>
      <c r="O188" s="5">
        <f>O180</f>
        <v>0</v>
      </c>
      <c r="Q188" s="40" t="s">
        <v>28</v>
      </c>
      <c r="R188" s="41"/>
      <c r="S188" s="42"/>
      <c r="T188" s="6">
        <f>T180</f>
        <v>400</v>
      </c>
      <c r="V188" s="40" t="s">
        <v>28</v>
      </c>
      <c r="W188" s="41"/>
      <c r="X188" s="42"/>
      <c r="Y188" s="5">
        <f>Y180</f>
        <v>0</v>
      </c>
      <c r="Z188" s="2"/>
      <c r="AA188" s="40" t="s">
        <v>28</v>
      </c>
      <c r="AB188" s="41"/>
      <c r="AC188" s="42"/>
      <c r="AD188" s="6">
        <f>AD180</f>
        <v>75</v>
      </c>
      <c r="AF188" s="40" t="s">
        <v>28</v>
      </c>
      <c r="AG188" s="41"/>
      <c r="AH188" s="42"/>
      <c r="AI188" s="6">
        <f>AI180</f>
        <v>0</v>
      </c>
      <c r="AK188" s="40" t="s">
        <v>28</v>
      </c>
      <c r="AL188" s="41"/>
      <c r="AM188" s="42"/>
      <c r="AN188" s="6">
        <f>AN180</f>
        <v>0</v>
      </c>
      <c r="AP188" s="40" t="s">
        <v>28</v>
      </c>
      <c r="AQ188" s="41"/>
      <c r="AR188" s="42"/>
      <c r="AS188" s="6">
        <f>AS180</f>
        <v>0</v>
      </c>
    </row>
    <row r="189" spans="2:45" ht="13.5" thickBot="1">
      <c r="B189" s="31" t="s">
        <v>35</v>
      </c>
      <c r="C189" s="32"/>
      <c r="D189" s="33"/>
      <c r="E189" s="5">
        <f>E183</f>
        <v>0</v>
      </c>
      <c r="G189" s="40" t="s">
        <v>29</v>
      </c>
      <c r="H189" s="41"/>
      <c r="I189" s="42"/>
      <c r="J189" s="6" t="str">
        <f>IF(J188&lt;E309,"true","false")</f>
        <v>false</v>
      </c>
      <c r="L189" s="40" t="s">
        <v>29</v>
      </c>
      <c r="M189" s="41"/>
      <c r="N189" s="42"/>
      <c r="O189" s="6" t="str">
        <f>IF(O188&lt;J309,"true","false")</f>
        <v>false</v>
      </c>
      <c r="Q189" s="40" t="s">
        <v>29</v>
      </c>
      <c r="R189" s="41"/>
      <c r="S189" s="42"/>
      <c r="T189" s="6" t="str">
        <f>IF(T188&lt;O294,"true","false")</f>
        <v>false</v>
      </c>
      <c r="V189" s="40" t="s">
        <v>29</v>
      </c>
      <c r="W189" s="41"/>
      <c r="X189" s="42"/>
      <c r="Y189" s="6" t="str">
        <f>IF(Y188&lt;T289,"true","false")</f>
        <v>false</v>
      </c>
      <c r="Z189" s="2"/>
      <c r="AA189" s="40" t="s">
        <v>29</v>
      </c>
      <c r="AB189" s="41"/>
      <c r="AC189" s="42"/>
      <c r="AD189" s="6" t="str">
        <f>IF(AD188&lt;Y304,"true","false")</f>
        <v>false</v>
      </c>
      <c r="AF189" s="40" t="s">
        <v>29</v>
      </c>
      <c r="AG189" s="41"/>
      <c r="AH189" s="42"/>
      <c r="AI189" s="6" t="str">
        <f>IF(AI188&lt;AD289,"true","false")</f>
        <v>false</v>
      </c>
      <c r="AK189" s="40" t="s">
        <v>29</v>
      </c>
      <c r="AL189" s="41"/>
      <c r="AM189" s="42"/>
      <c r="AN189" s="6" t="str">
        <f>IF(AN188&lt;AI304,"true","false")</f>
        <v>false</v>
      </c>
      <c r="AP189" s="40" t="s">
        <v>29</v>
      </c>
      <c r="AQ189" s="41"/>
      <c r="AR189" s="42"/>
      <c r="AS189" s="6" t="str">
        <f>IF(AS188&lt;AN304,"true","false")</f>
        <v>false</v>
      </c>
    </row>
    <row r="190" spans="2:45" ht="13.5" thickBot="1">
      <c r="G190" s="40" t="s">
        <v>32</v>
      </c>
      <c r="H190" s="41"/>
      <c r="I190" s="42"/>
      <c r="J190" s="5">
        <f>IF(J189,(J188/100)*($N$90+($D$90*$E$90)),J188)</f>
        <v>0</v>
      </c>
      <c r="L190" s="40" t="s">
        <v>32</v>
      </c>
      <c r="M190" s="41"/>
      <c r="N190" s="42"/>
      <c r="O190" s="5">
        <f>IF(O189,(O188/100)*($N$90+($D$90*$E$90)),O188)</f>
        <v>0</v>
      </c>
      <c r="Q190" s="40" t="s">
        <v>32</v>
      </c>
      <c r="R190" s="41"/>
      <c r="S190" s="42"/>
      <c r="T190" s="5">
        <f>IF(T189,(T188/100)*($N$90+($D$90*$E$90)),T188)</f>
        <v>400</v>
      </c>
      <c r="V190" s="40" t="s">
        <v>32</v>
      </c>
      <c r="W190" s="41"/>
      <c r="X190" s="42"/>
      <c r="Y190" s="5">
        <f>IF(Y189,(Y188/100)*($N$90+($D$90*$E$90)),Y188)</f>
        <v>0</v>
      </c>
      <c r="Z190" s="2"/>
      <c r="AA190" s="40" t="s">
        <v>32</v>
      </c>
      <c r="AB190" s="41"/>
      <c r="AC190" s="42"/>
      <c r="AD190" s="5">
        <f>IF(AD189,(AD188/100)*($N$90+($D$90*$E$90)),AD188)</f>
        <v>75</v>
      </c>
      <c r="AF190" s="40" t="s">
        <v>32</v>
      </c>
      <c r="AG190" s="41"/>
      <c r="AH190" s="42"/>
      <c r="AI190" s="5">
        <f>IF(AI189,(AI188/100)*($N$90+($D$90*$E$90)),AI188)</f>
        <v>0</v>
      </c>
      <c r="AK190" s="40" t="s">
        <v>32</v>
      </c>
      <c r="AL190" s="41"/>
      <c r="AM190" s="42"/>
      <c r="AN190" s="5">
        <f>IF(AN189,(AN188/100)*($N$90+($D$90*$E$90)),AN188)</f>
        <v>0</v>
      </c>
      <c r="AP190" s="40" t="s">
        <v>32</v>
      </c>
      <c r="AQ190" s="41"/>
      <c r="AR190" s="42"/>
      <c r="AS190" s="5">
        <f>IF(AS189,(AS188/100)*($N$90+($D$90*$E$90)),AS188)</f>
        <v>0</v>
      </c>
    </row>
    <row r="191" spans="2:45" ht="13.5" thickBot="1">
      <c r="B191" s="37" t="s">
        <v>56</v>
      </c>
      <c r="C191" s="38"/>
      <c r="D191" s="38"/>
      <c r="E191" s="39"/>
      <c r="G191" s="40" t="s">
        <v>30</v>
      </c>
      <c r="H191" s="41"/>
      <c r="I191" s="42"/>
      <c r="J191" s="5">
        <f>IF(E309&gt;0,J188*($N$91+($E$91*$D$91))%,0)</f>
        <v>0</v>
      </c>
      <c r="L191" s="40" t="s">
        <v>30</v>
      </c>
      <c r="M191" s="41"/>
      <c r="N191" s="42"/>
      <c r="O191" s="5">
        <f>IF(J309&gt;0,O188*($N$91+($E$91*$D$91))%,0)</f>
        <v>0</v>
      </c>
      <c r="Q191" s="40" t="s">
        <v>30</v>
      </c>
      <c r="R191" s="41"/>
      <c r="S191" s="42"/>
      <c r="T191" s="5">
        <f>IF(O294&gt;0,T188*($N$91+($E$91*$D$91))%,0)</f>
        <v>0</v>
      </c>
      <c r="V191" s="40" t="s">
        <v>30</v>
      </c>
      <c r="W191" s="41"/>
      <c r="X191" s="42"/>
      <c r="Y191" s="5">
        <f>IF(T289&gt;0,Y188*($N$91+($E$91*$D$91))%,0)</f>
        <v>0</v>
      </c>
      <c r="Z191" s="2"/>
      <c r="AA191" s="40" t="s">
        <v>30</v>
      </c>
      <c r="AB191" s="41"/>
      <c r="AC191" s="42"/>
      <c r="AD191" s="5">
        <f>IF(Y304&gt;0,AD188*($N$91+($E$91*$D$91))%,0)</f>
        <v>0</v>
      </c>
      <c r="AF191" s="40" t="s">
        <v>30</v>
      </c>
      <c r="AG191" s="41"/>
      <c r="AH191" s="42"/>
      <c r="AI191" s="5">
        <f>IF(AD289&gt;0,AI188*($N$91+($E$91*$D$91))%,0)</f>
        <v>0</v>
      </c>
      <c r="AK191" s="40" t="s">
        <v>30</v>
      </c>
      <c r="AL191" s="41"/>
      <c r="AM191" s="42"/>
      <c r="AN191" s="5">
        <f>IF(AI304&gt;0,AN188*($N$91+($E$91*$D$91))%,0)</f>
        <v>0</v>
      </c>
      <c r="AP191" s="40" t="s">
        <v>30</v>
      </c>
      <c r="AQ191" s="41"/>
      <c r="AR191" s="42"/>
      <c r="AS191" s="5">
        <f>IF(AN304&gt;0,AS188*($N$91+($E$91*$D$91))%,0)</f>
        <v>0</v>
      </c>
    </row>
    <row r="192" spans="2:45" ht="13.5" thickBot="1">
      <c r="B192" s="40" t="s">
        <v>28</v>
      </c>
      <c r="C192" s="41"/>
      <c r="D192" s="42"/>
      <c r="E192" s="5">
        <f>E184</f>
        <v>358.25</v>
      </c>
      <c r="G192" s="31" t="s">
        <v>31</v>
      </c>
      <c r="H192" s="32"/>
      <c r="I192" s="33"/>
      <c r="J192" s="5">
        <f>IF(J189,J190,J188-J191)</f>
        <v>0</v>
      </c>
      <c r="L192" s="31" t="s">
        <v>31</v>
      </c>
      <c r="M192" s="32"/>
      <c r="N192" s="33"/>
      <c r="O192" s="5">
        <f>IF(O189,O190,O188-O191)</f>
        <v>0</v>
      </c>
      <c r="Q192" s="31" t="s">
        <v>31</v>
      </c>
      <c r="R192" s="32"/>
      <c r="S192" s="33"/>
      <c r="T192" s="5">
        <f>IF(T189,T190,T188-T191)</f>
        <v>400</v>
      </c>
      <c r="V192" s="31" t="s">
        <v>31</v>
      </c>
      <c r="W192" s="32"/>
      <c r="X192" s="33"/>
      <c r="Y192" s="5">
        <f>IF(Y189,Y190,Y188-Y191)</f>
        <v>0</v>
      </c>
      <c r="Z192" s="2"/>
      <c r="AA192" s="31" t="s">
        <v>31</v>
      </c>
      <c r="AB192" s="32"/>
      <c r="AC192" s="33"/>
      <c r="AD192" s="5">
        <f>IF(AD189,AD190,AD188-AD191)</f>
        <v>75</v>
      </c>
      <c r="AF192" s="31" t="s">
        <v>31</v>
      </c>
      <c r="AG192" s="32"/>
      <c r="AH192" s="33"/>
      <c r="AI192" s="5">
        <f>IF(AI189,AI190,AI188-AI191)</f>
        <v>0</v>
      </c>
      <c r="AK192" s="31" t="s">
        <v>31</v>
      </c>
      <c r="AL192" s="32"/>
      <c r="AM192" s="33"/>
      <c r="AN192" s="5">
        <f>IF(AN189,AN190,AN188-AN191)</f>
        <v>0</v>
      </c>
      <c r="AP192" s="31" t="s">
        <v>31</v>
      </c>
      <c r="AQ192" s="32"/>
      <c r="AR192" s="33"/>
      <c r="AS192" s="5">
        <f>IF(AS189,AS190,AS188-AS191)</f>
        <v>0</v>
      </c>
    </row>
    <row r="193" spans="2:45" ht="13.5" thickBot="1">
      <c r="B193" s="40" t="s">
        <v>29</v>
      </c>
      <c r="C193" s="41"/>
      <c r="D193" s="42"/>
      <c r="E193" s="6" t="str">
        <f>IF(E192&lt;$H$54,"true","false")</f>
        <v>false</v>
      </c>
      <c r="G193" s="31" t="s">
        <v>33</v>
      </c>
      <c r="H193" s="32"/>
      <c r="I193" s="33"/>
      <c r="J193" s="5">
        <f>E309-J192</f>
        <v>0</v>
      </c>
      <c r="L193" s="31" t="s">
        <v>33</v>
      </c>
      <c r="M193" s="32"/>
      <c r="N193" s="33"/>
      <c r="O193" s="5">
        <f>J309-O192</f>
        <v>0</v>
      </c>
      <c r="Q193" s="31" t="s">
        <v>33</v>
      </c>
      <c r="R193" s="32"/>
      <c r="S193" s="33"/>
      <c r="T193" s="5">
        <f>O294-T192</f>
        <v>-400</v>
      </c>
      <c r="V193" s="31" t="s">
        <v>33</v>
      </c>
      <c r="W193" s="32"/>
      <c r="X193" s="33"/>
      <c r="Y193" s="5">
        <f>T289-Y192</f>
        <v>0</v>
      </c>
      <c r="Z193" s="2"/>
      <c r="AA193" s="31" t="s">
        <v>33</v>
      </c>
      <c r="AB193" s="32"/>
      <c r="AC193" s="33"/>
      <c r="AD193" s="5">
        <f>Y304-AD192</f>
        <v>-75</v>
      </c>
      <c r="AF193" s="31" t="s">
        <v>33</v>
      </c>
      <c r="AG193" s="32"/>
      <c r="AH193" s="33"/>
      <c r="AI193" s="5">
        <f>AD289-AI192</f>
        <v>0</v>
      </c>
      <c r="AK193" s="31" t="s">
        <v>33</v>
      </c>
      <c r="AL193" s="32"/>
      <c r="AM193" s="33"/>
      <c r="AN193" s="5">
        <f>AI304-AN192</f>
        <v>0</v>
      </c>
      <c r="AP193" s="31" t="s">
        <v>33</v>
      </c>
      <c r="AQ193" s="32"/>
      <c r="AR193" s="33"/>
      <c r="AS193" s="5">
        <f>AN304-AS192</f>
        <v>0</v>
      </c>
    </row>
    <row r="194" spans="2:45" ht="13.5" thickBot="1">
      <c r="B194" s="40" t="s">
        <v>32</v>
      </c>
      <c r="C194" s="41"/>
      <c r="D194" s="42"/>
      <c r="E194" s="5">
        <f>IF(E193,(E192/100)*($N$90+($D$90*$E$90)),E192)</f>
        <v>358.25</v>
      </c>
      <c r="G194" s="31" t="s">
        <v>34</v>
      </c>
      <c r="H194" s="32"/>
      <c r="I194" s="33"/>
      <c r="J194" s="5">
        <f>IF(J193&lt;0,E310+J193-J191,E310-J191)</f>
        <v>0</v>
      </c>
      <c r="L194" s="31" t="s">
        <v>34</v>
      </c>
      <c r="M194" s="32"/>
      <c r="N194" s="33"/>
      <c r="O194" s="5">
        <f>IF(O193&lt;0,J310+O193-O191,J310-O191)</f>
        <v>0</v>
      </c>
      <c r="Q194" s="31" t="s">
        <v>34</v>
      </c>
      <c r="R194" s="32"/>
      <c r="S194" s="33"/>
      <c r="T194" s="5">
        <f>IF(T193&lt;0,O295+T193-T191,O295-T191)</f>
        <v>-400</v>
      </c>
      <c r="V194" s="31" t="s">
        <v>34</v>
      </c>
      <c r="W194" s="32"/>
      <c r="X194" s="33"/>
      <c r="Y194" s="5">
        <f>IF(Y193&lt;0,T290+Y193-Y191,T290-Y191)</f>
        <v>0</v>
      </c>
      <c r="Z194" s="2"/>
      <c r="AA194" s="31" t="s">
        <v>34</v>
      </c>
      <c r="AB194" s="32"/>
      <c r="AC194" s="33"/>
      <c r="AD194" s="5">
        <f>IF(AD193&lt;0,Y305+AD193-AD191,Y305-AD191)</f>
        <v>818.86750000000006</v>
      </c>
      <c r="AF194" s="31" t="s">
        <v>34</v>
      </c>
      <c r="AG194" s="32"/>
      <c r="AH194" s="33"/>
      <c r="AI194" s="5">
        <f>IF(AI193&lt;0,AD290+AI193-AI191,AD290-AI191)</f>
        <v>0</v>
      </c>
      <c r="AK194" s="31" t="s">
        <v>34</v>
      </c>
      <c r="AL194" s="32"/>
      <c r="AM194" s="33"/>
      <c r="AN194" s="5">
        <f>IF(AN193&lt;0,AI305+AN193-AN191,AI305-AN191)</f>
        <v>818.86750000000006</v>
      </c>
      <c r="AP194" s="31" t="s">
        <v>34</v>
      </c>
      <c r="AQ194" s="32"/>
      <c r="AR194" s="33"/>
      <c r="AS194" s="5">
        <f>IF(AS193&lt;0,AN305+AS193-AS191,AN305-AS191)</f>
        <v>818.86750000000006</v>
      </c>
    </row>
    <row r="195" spans="2:45" ht="13.5" thickBot="1">
      <c r="B195" s="40" t="s">
        <v>30</v>
      </c>
      <c r="C195" s="41"/>
      <c r="D195" s="42"/>
      <c r="E195" s="5">
        <f>IF($H$54&gt;0,E192*($N$91+($E$91*$D$91))%,0)</f>
        <v>0</v>
      </c>
      <c r="G195" s="31" t="s">
        <v>35</v>
      </c>
      <c r="H195" s="32"/>
      <c r="I195" s="33"/>
      <c r="J195" s="5">
        <f>IF(J194&gt;0,J194/$J$64,0)</f>
        <v>0</v>
      </c>
      <c r="L195" s="31" t="s">
        <v>35</v>
      </c>
      <c r="M195" s="32"/>
      <c r="N195" s="33"/>
      <c r="O195" s="5">
        <f>IF(O194&gt;0,O194/$J$64,0)</f>
        <v>0</v>
      </c>
      <c r="Q195" s="31" t="s">
        <v>35</v>
      </c>
      <c r="R195" s="32"/>
      <c r="S195" s="33"/>
      <c r="T195" s="5">
        <f>IF(T194&gt;0,T194/$G$64,0)</f>
        <v>0</v>
      </c>
      <c r="V195" s="31" t="s">
        <v>35</v>
      </c>
      <c r="W195" s="32"/>
      <c r="X195" s="33"/>
      <c r="Y195" s="5">
        <f>IF(Y194&gt;0,Y194/$F$64,0)</f>
        <v>0</v>
      </c>
      <c r="Z195" s="2"/>
      <c r="AA195" s="31" t="s">
        <v>35</v>
      </c>
      <c r="AB195" s="32"/>
      <c r="AC195" s="33"/>
      <c r="AD195" s="5">
        <f>IF(AD194&gt;0,AD194/$I$64,0)</f>
        <v>0.81886750000000008</v>
      </c>
      <c r="AF195" s="31" t="s">
        <v>35</v>
      </c>
      <c r="AG195" s="32"/>
      <c r="AH195" s="33"/>
      <c r="AI195" s="5">
        <f>IF(AI194&gt;0,AI194/$F$64,0)</f>
        <v>0</v>
      </c>
      <c r="AK195" s="31" t="s">
        <v>35</v>
      </c>
      <c r="AL195" s="32"/>
      <c r="AM195" s="33"/>
      <c r="AN195" s="5">
        <f>IF(AN194&gt;0,AN194/$I$64,0)</f>
        <v>0.81886750000000008</v>
      </c>
      <c r="AP195" s="31" t="s">
        <v>35</v>
      </c>
      <c r="AQ195" s="32"/>
      <c r="AR195" s="33"/>
      <c r="AS195" s="5">
        <f>IF(AS194&gt;0,AS194/$I$64,0)</f>
        <v>0.81886750000000008</v>
      </c>
    </row>
    <row r="196" spans="2:45" ht="13.5" thickBot="1">
      <c r="B196" s="31" t="s">
        <v>31</v>
      </c>
      <c r="C196" s="32"/>
      <c r="D196" s="33"/>
      <c r="E196" s="5">
        <f>IF(E193,E194,E192-E195)</f>
        <v>358.25</v>
      </c>
      <c r="G196" s="31" t="s">
        <v>36</v>
      </c>
      <c r="H196" s="32"/>
      <c r="I196" s="33"/>
      <c r="J196" s="5">
        <f>IF(J194&lt;0,0-J194,0)</f>
        <v>0</v>
      </c>
      <c r="L196" s="31" t="s">
        <v>36</v>
      </c>
      <c r="M196" s="32"/>
      <c r="N196" s="33"/>
      <c r="O196" s="5">
        <f>IF(O194&lt;0,0-O194,0)</f>
        <v>0</v>
      </c>
      <c r="Q196" s="31" t="s">
        <v>36</v>
      </c>
      <c r="R196" s="32"/>
      <c r="S196" s="33"/>
      <c r="T196" s="5">
        <f>IF(T194&lt;0,0-T194,0)</f>
        <v>400</v>
      </c>
      <c r="V196" s="31" t="s">
        <v>36</v>
      </c>
      <c r="W196" s="32"/>
      <c r="X196" s="33"/>
      <c r="Y196" s="5">
        <f>IF(Y194&lt;0,0-Y194,0)</f>
        <v>0</v>
      </c>
      <c r="Z196" s="2"/>
      <c r="AA196" s="31" t="s">
        <v>36</v>
      </c>
      <c r="AB196" s="32"/>
      <c r="AC196" s="33"/>
      <c r="AD196" s="5">
        <f>IF(AD194&lt;0,0-AD194,0)</f>
        <v>0</v>
      </c>
      <c r="AF196" s="31" t="s">
        <v>36</v>
      </c>
      <c r="AG196" s="32"/>
      <c r="AH196" s="33"/>
      <c r="AI196" s="5">
        <f>IF(AI194&lt;0,0-AI194,0)</f>
        <v>0</v>
      </c>
      <c r="AK196" s="31" t="s">
        <v>36</v>
      </c>
      <c r="AL196" s="32"/>
      <c r="AM196" s="33"/>
      <c r="AN196" s="5">
        <f>IF(AN194&lt;0,0-AN194,0)</f>
        <v>0</v>
      </c>
      <c r="AP196" s="31" t="s">
        <v>36</v>
      </c>
      <c r="AQ196" s="32"/>
      <c r="AR196" s="33"/>
      <c r="AS196" s="5">
        <f>IF(AS194&lt;0,0-AS194,0)</f>
        <v>0</v>
      </c>
    </row>
    <row r="197" spans="2:45" ht="13.5" thickBot="1">
      <c r="B197" s="31" t="s">
        <v>33</v>
      </c>
      <c r="C197" s="32"/>
      <c r="D197" s="33"/>
      <c r="E197" s="5">
        <f>$H$54-E196</f>
        <v>-358.25</v>
      </c>
      <c r="T197" s="2"/>
      <c r="V197" s="2"/>
      <c r="W197" s="2"/>
      <c r="X197" s="2"/>
      <c r="Y197" s="2"/>
      <c r="Z197" s="2"/>
      <c r="AA197" s="2"/>
      <c r="AB197" s="2"/>
      <c r="AC197" s="2"/>
      <c r="AD197" s="2"/>
      <c r="AF197" s="2"/>
      <c r="AG197" s="2"/>
      <c r="AH197" s="2"/>
      <c r="AI197" s="2"/>
      <c r="AK197" s="2"/>
      <c r="AL197" s="2"/>
      <c r="AM197" s="2"/>
      <c r="AN197" s="2"/>
      <c r="AP197" s="2"/>
      <c r="AQ197" s="2"/>
      <c r="AR197" s="2"/>
      <c r="AS197" s="2"/>
    </row>
    <row r="198" spans="2:45" ht="13.5" thickBot="1">
      <c r="B198" s="31" t="s">
        <v>34</v>
      </c>
      <c r="C198" s="32"/>
      <c r="D198" s="33"/>
      <c r="E198" s="5">
        <f>IF(E197&lt;0,$H$52+E197-E195,$H$52-E195)</f>
        <v>-358.25</v>
      </c>
      <c r="G198" s="34" t="s">
        <v>61</v>
      </c>
      <c r="H198" s="35"/>
      <c r="I198" s="35"/>
      <c r="J198" s="36"/>
      <c r="L198" s="34" t="s">
        <v>61</v>
      </c>
      <c r="M198" s="35"/>
      <c r="N198" s="35"/>
      <c r="O198" s="36"/>
      <c r="Q198" s="34" t="s">
        <v>49</v>
      </c>
      <c r="R198" s="35"/>
      <c r="S198" s="35"/>
      <c r="T198" s="36"/>
      <c r="V198" s="34" t="s">
        <v>47</v>
      </c>
      <c r="W198" s="35"/>
      <c r="X198" s="35"/>
      <c r="Y198" s="36"/>
      <c r="Z198" s="2"/>
      <c r="AA198" s="34" t="s">
        <v>59</v>
      </c>
      <c r="AB198" s="35"/>
      <c r="AC198" s="35"/>
      <c r="AD198" s="36"/>
      <c r="AF198" s="34" t="s">
        <v>47</v>
      </c>
      <c r="AG198" s="35"/>
      <c r="AH198" s="35"/>
      <c r="AI198" s="36"/>
      <c r="AK198" s="34" t="s">
        <v>59</v>
      </c>
      <c r="AL198" s="35"/>
      <c r="AM198" s="35"/>
      <c r="AN198" s="36"/>
      <c r="AP198" s="34" t="s">
        <v>59</v>
      </c>
      <c r="AQ198" s="35"/>
      <c r="AR198" s="35"/>
      <c r="AS198" s="36"/>
    </row>
    <row r="199" spans="2:45" ht="13.5" thickBot="1">
      <c r="B199" s="31" t="s">
        <v>35</v>
      </c>
      <c r="C199" s="32"/>
      <c r="D199" s="33"/>
      <c r="E199" s="5">
        <f>IF(E198&gt;0,E198/$H$64,0)</f>
        <v>0</v>
      </c>
      <c r="G199" s="31" t="s">
        <v>33</v>
      </c>
      <c r="H199" s="32"/>
      <c r="I199" s="33"/>
      <c r="J199" s="5">
        <f>IF(J193&lt;0,0,J193)</f>
        <v>0</v>
      </c>
      <c r="L199" s="31" t="s">
        <v>33</v>
      </c>
      <c r="M199" s="32"/>
      <c r="N199" s="33"/>
      <c r="O199" s="5">
        <f>IF(O193&lt;0,0,O193)</f>
        <v>0</v>
      </c>
      <c r="Q199" s="31" t="s">
        <v>33</v>
      </c>
      <c r="R199" s="32"/>
      <c r="S199" s="33"/>
      <c r="T199" s="5">
        <f>IF(T193&lt;0,0,T193)</f>
        <v>0</v>
      </c>
      <c r="V199" s="31" t="s">
        <v>33</v>
      </c>
      <c r="W199" s="32"/>
      <c r="X199" s="33"/>
      <c r="Y199" s="5">
        <f>IF(Y193&lt;0,0,Y193)</f>
        <v>0</v>
      </c>
      <c r="Z199" s="2"/>
      <c r="AA199" s="31" t="s">
        <v>33</v>
      </c>
      <c r="AB199" s="32"/>
      <c r="AC199" s="33"/>
      <c r="AD199" s="5">
        <f>IF(AD193&lt;0,0,AD193)</f>
        <v>0</v>
      </c>
      <c r="AF199" s="31" t="s">
        <v>33</v>
      </c>
      <c r="AG199" s="32"/>
      <c r="AH199" s="33"/>
      <c r="AI199" s="5">
        <f>IF(AI193&lt;0,0,AI193)</f>
        <v>0</v>
      </c>
      <c r="AK199" s="31" t="s">
        <v>33</v>
      </c>
      <c r="AL199" s="32"/>
      <c r="AM199" s="33"/>
      <c r="AN199" s="5">
        <f>IF(AN193&lt;0,0,AN193)</f>
        <v>0</v>
      </c>
      <c r="AP199" s="31" t="s">
        <v>33</v>
      </c>
      <c r="AQ199" s="32"/>
      <c r="AR199" s="33"/>
      <c r="AS199" s="5">
        <f>IF(AS193&lt;0,0,AS193)</f>
        <v>0</v>
      </c>
    </row>
    <row r="200" spans="2:45" ht="13.5" thickBot="1">
      <c r="B200" s="31" t="s">
        <v>36</v>
      </c>
      <c r="C200" s="32"/>
      <c r="D200" s="33"/>
      <c r="E200" s="5">
        <f>IF(E198&lt;0,0-E198,0)</f>
        <v>358.25</v>
      </c>
      <c r="G200" s="31" t="s">
        <v>34</v>
      </c>
      <c r="H200" s="32"/>
      <c r="I200" s="33"/>
      <c r="J200" s="5">
        <f>IF(J194&lt;0,0,J194)</f>
        <v>0</v>
      </c>
      <c r="L200" s="31" t="s">
        <v>34</v>
      </c>
      <c r="M200" s="32"/>
      <c r="N200" s="33"/>
      <c r="O200" s="5">
        <f>IF(O194&lt;0,0,O194)</f>
        <v>0</v>
      </c>
      <c r="Q200" s="31" t="s">
        <v>34</v>
      </c>
      <c r="R200" s="32"/>
      <c r="S200" s="33"/>
      <c r="T200" s="5">
        <f>IF(T194&lt;0,0,T194)</f>
        <v>0</v>
      </c>
      <c r="V200" s="31" t="s">
        <v>34</v>
      </c>
      <c r="W200" s="32"/>
      <c r="X200" s="33"/>
      <c r="Y200" s="5">
        <f>IF(Y194&lt;0,0,Y194)</f>
        <v>0</v>
      </c>
      <c r="Z200" s="2"/>
      <c r="AA200" s="31" t="s">
        <v>34</v>
      </c>
      <c r="AB200" s="32"/>
      <c r="AC200" s="33"/>
      <c r="AD200" s="5">
        <f>IF(AD194&lt;0,0,AD194)</f>
        <v>818.86750000000006</v>
      </c>
      <c r="AF200" s="31" t="s">
        <v>34</v>
      </c>
      <c r="AG200" s="32"/>
      <c r="AH200" s="33"/>
      <c r="AI200" s="5">
        <f>IF(AI194&lt;0,0,AI194)</f>
        <v>0</v>
      </c>
      <c r="AK200" s="31" t="s">
        <v>34</v>
      </c>
      <c r="AL200" s="32"/>
      <c r="AM200" s="33"/>
      <c r="AN200" s="5">
        <f>IF(AN194&lt;0,0,AN194)</f>
        <v>818.86750000000006</v>
      </c>
      <c r="AP200" s="31" t="s">
        <v>34</v>
      </c>
      <c r="AQ200" s="32"/>
      <c r="AR200" s="33"/>
      <c r="AS200" s="5">
        <f>IF(AS194&lt;0,0,AS194)</f>
        <v>818.86750000000006</v>
      </c>
    </row>
    <row r="201" spans="2:45" ht="13.5" thickBot="1">
      <c r="G201" s="31" t="s">
        <v>35</v>
      </c>
      <c r="H201" s="32"/>
      <c r="I201" s="33"/>
      <c r="J201" s="5">
        <f>J195</f>
        <v>0</v>
      </c>
      <c r="L201" s="31" t="s">
        <v>35</v>
      </c>
      <c r="M201" s="32"/>
      <c r="N201" s="33"/>
      <c r="O201" s="5">
        <f>O195</f>
        <v>0</v>
      </c>
      <c r="Q201" s="31" t="s">
        <v>35</v>
      </c>
      <c r="R201" s="32"/>
      <c r="S201" s="33"/>
      <c r="T201" s="5">
        <f>T195</f>
        <v>0</v>
      </c>
      <c r="V201" s="31" t="s">
        <v>35</v>
      </c>
      <c r="W201" s="32"/>
      <c r="X201" s="33"/>
      <c r="Y201" s="5">
        <f>Y195</f>
        <v>0</v>
      </c>
      <c r="Z201" s="2"/>
      <c r="AA201" s="31" t="s">
        <v>35</v>
      </c>
      <c r="AB201" s="32"/>
      <c r="AC201" s="33"/>
      <c r="AD201" s="5">
        <f>AD195</f>
        <v>0.81886750000000008</v>
      </c>
      <c r="AF201" s="31" t="s">
        <v>35</v>
      </c>
      <c r="AG201" s="32"/>
      <c r="AH201" s="33"/>
      <c r="AI201" s="5">
        <f>AI195</f>
        <v>0</v>
      </c>
      <c r="AK201" s="31" t="s">
        <v>35</v>
      </c>
      <c r="AL201" s="32"/>
      <c r="AM201" s="33"/>
      <c r="AN201" s="5">
        <f>AN195</f>
        <v>0.81886750000000008</v>
      </c>
      <c r="AP201" s="31" t="s">
        <v>35</v>
      </c>
      <c r="AQ201" s="32"/>
      <c r="AR201" s="33"/>
      <c r="AS201" s="5">
        <f>AS195</f>
        <v>0.81886750000000008</v>
      </c>
    </row>
    <row r="202" spans="2:45" ht="13.5" thickBot="1">
      <c r="B202" s="34" t="s">
        <v>57</v>
      </c>
      <c r="C202" s="35"/>
      <c r="D202" s="35"/>
      <c r="E202" s="36"/>
      <c r="Q202" s="3"/>
      <c r="R202" s="3"/>
      <c r="S202" s="3"/>
      <c r="V202" s="2"/>
      <c r="W202" s="2"/>
      <c r="X202" s="2"/>
      <c r="Z202" s="2"/>
      <c r="AF202" s="2"/>
      <c r="AG202" s="2"/>
      <c r="AH202" s="2"/>
    </row>
    <row r="203" spans="2:45" ht="13.5" thickBot="1">
      <c r="B203" s="31" t="s">
        <v>33</v>
      </c>
      <c r="C203" s="32"/>
      <c r="D203" s="33"/>
      <c r="E203" s="5">
        <f>IF(E197&lt;0,0,E197)</f>
        <v>0</v>
      </c>
      <c r="G203" s="37" t="s">
        <v>69</v>
      </c>
      <c r="H203" s="38"/>
      <c r="I203" s="38"/>
      <c r="J203" s="39"/>
      <c r="L203" s="37" t="s">
        <v>80</v>
      </c>
      <c r="M203" s="38"/>
      <c r="N203" s="38"/>
      <c r="O203" s="39"/>
      <c r="Q203" s="37" t="s">
        <v>87</v>
      </c>
      <c r="R203" s="38"/>
      <c r="S203" s="38"/>
      <c r="T203" s="39"/>
      <c r="V203" s="37" t="s">
        <v>103</v>
      </c>
      <c r="W203" s="38"/>
      <c r="X203" s="38"/>
      <c r="Y203" s="39"/>
      <c r="Z203" s="2"/>
      <c r="AA203" s="37" t="s">
        <v>114</v>
      </c>
      <c r="AB203" s="38"/>
      <c r="AC203" s="38"/>
      <c r="AD203" s="39"/>
      <c r="AF203" s="37" t="s">
        <v>118</v>
      </c>
      <c r="AG203" s="38"/>
      <c r="AH203" s="38"/>
      <c r="AI203" s="39"/>
      <c r="AK203" s="37" t="s">
        <v>127</v>
      </c>
      <c r="AL203" s="38"/>
      <c r="AM203" s="38"/>
      <c r="AN203" s="39"/>
      <c r="AP203" s="37" t="s">
        <v>141</v>
      </c>
      <c r="AQ203" s="38"/>
      <c r="AR203" s="38"/>
      <c r="AS203" s="39"/>
    </row>
    <row r="204" spans="2:45" ht="13.5" thickBot="1">
      <c r="B204" s="31" t="s">
        <v>34</v>
      </c>
      <c r="C204" s="32"/>
      <c r="D204" s="33"/>
      <c r="E204" s="5">
        <f>IF(E198&lt;0,0,E198)</f>
        <v>0</v>
      </c>
      <c r="G204" s="40" t="s">
        <v>28</v>
      </c>
      <c r="H204" s="41"/>
      <c r="I204" s="42"/>
      <c r="J204" s="5">
        <f>J196</f>
        <v>0</v>
      </c>
      <c r="L204" s="40" t="s">
        <v>28</v>
      </c>
      <c r="M204" s="41"/>
      <c r="N204" s="42"/>
      <c r="O204" s="5">
        <f>O196</f>
        <v>0</v>
      </c>
      <c r="Q204" s="40" t="s">
        <v>28</v>
      </c>
      <c r="R204" s="41"/>
      <c r="S204" s="42"/>
      <c r="T204" s="6">
        <f>T196</f>
        <v>400</v>
      </c>
      <c r="V204" s="40" t="s">
        <v>28</v>
      </c>
      <c r="W204" s="41"/>
      <c r="X204" s="42"/>
      <c r="Y204" s="5">
        <f>Y196</f>
        <v>0</v>
      </c>
      <c r="Z204" s="2"/>
      <c r="AA204" s="40" t="s">
        <v>28</v>
      </c>
      <c r="AB204" s="41"/>
      <c r="AC204" s="42"/>
      <c r="AD204" s="6">
        <f>AD196</f>
        <v>0</v>
      </c>
      <c r="AF204" s="40" t="s">
        <v>28</v>
      </c>
      <c r="AG204" s="41"/>
      <c r="AH204" s="42"/>
      <c r="AI204" s="6">
        <f>AI196</f>
        <v>0</v>
      </c>
      <c r="AK204" s="40" t="s">
        <v>28</v>
      </c>
      <c r="AL204" s="41"/>
      <c r="AM204" s="42"/>
      <c r="AN204" s="6">
        <f>AN196</f>
        <v>0</v>
      </c>
      <c r="AP204" s="40" t="s">
        <v>28</v>
      </c>
      <c r="AQ204" s="41"/>
      <c r="AR204" s="42"/>
      <c r="AS204" s="6">
        <f>AS196</f>
        <v>0</v>
      </c>
    </row>
    <row r="205" spans="2:45" ht="13.5" thickBot="1">
      <c r="B205" s="31" t="s">
        <v>35</v>
      </c>
      <c r="C205" s="32"/>
      <c r="D205" s="33"/>
      <c r="E205" s="5">
        <f>E199</f>
        <v>0</v>
      </c>
      <c r="G205" s="40" t="s">
        <v>29</v>
      </c>
      <c r="H205" s="41"/>
      <c r="I205" s="42"/>
      <c r="J205" s="6" t="str">
        <f>IF(J204&lt;E314,"true","false")</f>
        <v>false</v>
      </c>
      <c r="L205" s="40" t="s">
        <v>29</v>
      </c>
      <c r="M205" s="41"/>
      <c r="N205" s="42"/>
      <c r="O205" s="6" t="str">
        <f>IF(O204&lt;J314,"true","false")</f>
        <v>false</v>
      </c>
      <c r="Q205" s="40" t="s">
        <v>29</v>
      </c>
      <c r="R205" s="41"/>
      <c r="S205" s="42"/>
      <c r="T205" s="6" t="str">
        <f>IF(T204&lt;O304,"true","false")</f>
        <v>false</v>
      </c>
      <c r="V205" s="40" t="s">
        <v>29</v>
      </c>
      <c r="W205" s="41"/>
      <c r="X205" s="42"/>
      <c r="Y205" s="6" t="str">
        <f>IF(Y204&lt;T284,"true","false")</f>
        <v>false</v>
      </c>
      <c r="Z205" s="2"/>
      <c r="AA205" s="40" t="s">
        <v>29</v>
      </c>
      <c r="AB205" s="41"/>
      <c r="AC205" s="42"/>
      <c r="AD205" s="6" t="str">
        <f>IF(AD204&lt;Y309,"true","false")</f>
        <v>false</v>
      </c>
      <c r="AF205" s="40" t="s">
        <v>29</v>
      </c>
      <c r="AG205" s="41"/>
      <c r="AH205" s="42"/>
      <c r="AI205" s="6" t="str">
        <f>IF(AI204&lt;AD284,"true","false")</f>
        <v>false</v>
      </c>
      <c r="AK205" s="40" t="s">
        <v>29</v>
      </c>
      <c r="AL205" s="41"/>
      <c r="AM205" s="42"/>
      <c r="AN205" s="6" t="str">
        <f>IF(AN204&lt;AI309,"true","false")</f>
        <v>false</v>
      </c>
      <c r="AP205" s="40" t="s">
        <v>29</v>
      </c>
      <c r="AQ205" s="41"/>
      <c r="AR205" s="42"/>
      <c r="AS205" s="6" t="str">
        <f>IF(AS204&lt;AN309,"true","false")</f>
        <v>false</v>
      </c>
    </row>
    <row r="206" spans="2:45" ht="13.5" thickBot="1">
      <c r="G206" s="40" t="s">
        <v>32</v>
      </c>
      <c r="H206" s="41"/>
      <c r="I206" s="42"/>
      <c r="J206" s="5">
        <f>IF(J205,(J204/100)*($N$90+($D$90*$E$90)),J204)</f>
        <v>0</v>
      </c>
      <c r="L206" s="40" t="s">
        <v>32</v>
      </c>
      <c r="M206" s="41"/>
      <c r="N206" s="42"/>
      <c r="O206" s="5">
        <f>IF(O205,(O204/100)*($N$90+($D$90*$E$90)),O204)</f>
        <v>0</v>
      </c>
      <c r="Q206" s="40" t="s">
        <v>32</v>
      </c>
      <c r="R206" s="41"/>
      <c r="S206" s="42"/>
      <c r="T206" s="5">
        <f>IF(T205,(T204/100)*($N$90+($D$90*$E$90)),T204)</f>
        <v>400</v>
      </c>
      <c r="V206" s="40" t="s">
        <v>32</v>
      </c>
      <c r="W206" s="41"/>
      <c r="X206" s="42"/>
      <c r="Y206" s="5">
        <f>IF(Y205,(Y204/100)*($N$90+($D$90*$E$90)),Y204)</f>
        <v>0</v>
      </c>
      <c r="Z206" s="2"/>
      <c r="AA206" s="40" t="s">
        <v>32</v>
      </c>
      <c r="AB206" s="41"/>
      <c r="AC206" s="42"/>
      <c r="AD206" s="5">
        <f>IF(AD205,(AD204/100)*($N$90+($D$90*$E$90)),AD204)</f>
        <v>0</v>
      </c>
      <c r="AF206" s="40" t="s">
        <v>32</v>
      </c>
      <c r="AG206" s="41"/>
      <c r="AH206" s="42"/>
      <c r="AI206" s="5">
        <f>IF(AI205,(AI204/100)*($N$90+($D$90*$E$90)),AI204)</f>
        <v>0</v>
      </c>
      <c r="AK206" s="40" t="s">
        <v>32</v>
      </c>
      <c r="AL206" s="41"/>
      <c r="AM206" s="42"/>
      <c r="AN206" s="5">
        <f>IF(AN205,(AN204/100)*($N$90+($D$90*$E$90)),AN204)</f>
        <v>0</v>
      </c>
      <c r="AP206" s="40" t="s">
        <v>32</v>
      </c>
      <c r="AQ206" s="41"/>
      <c r="AR206" s="42"/>
      <c r="AS206" s="5">
        <f>IF(AS205,(AS204/100)*($N$90+($D$90*$E$90)),AS204)</f>
        <v>0</v>
      </c>
    </row>
    <row r="207" spans="2:45" ht="13.5" thickBot="1">
      <c r="B207" s="37" t="s">
        <v>48</v>
      </c>
      <c r="C207" s="38"/>
      <c r="D207" s="38"/>
      <c r="E207" s="39"/>
      <c r="G207" s="40" t="s">
        <v>30</v>
      </c>
      <c r="H207" s="41"/>
      <c r="I207" s="42"/>
      <c r="J207" s="5">
        <f>IF(E314&gt;0,J204*($N$91+($E$91*$D$91))%,0)</f>
        <v>0</v>
      </c>
      <c r="L207" s="40" t="s">
        <v>30</v>
      </c>
      <c r="M207" s="41"/>
      <c r="N207" s="42"/>
      <c r="O207" s="5">
        <f>IF(J314&gt;0,O204*($N$91+($E$91*$D$91))%,0)</f>
        <v>0</v>
      </c>
      <c r="Q207" s="40" t="s">
        <v>30</v>
      </c>
      <c r="R207" s="41"/>
      <c r="S207" s="42"/>
      <c r="T207" s="5">
        <f>IF(O304&gt;0,T204*($N$91+($E$91*$D$91))%,0)</f>
        <v>30</v>
      </c>
      <c r="V207" s="40" t="s">
        <v>30</v>
      </c>
      <c r="W207" s="41"/>
      <c r="X207" s="42"/>
      <c r="Y207" s="5">
        <f>IF(T284&gt;0,Y204*($N$91+($E$91*$D$91))%,0)</f>
        <v>0</v>
      </c>
      <c r="Z207" s="2"/>
      <c r="AA207" s="40" t="s">
        <v>30</v>
      </c>
      <c r="AB207" s="41"/>
      <c r="AC207" s="42"/>
      <c r="AD207" s="5">
        <f>IF(Y309&gt;0,AD204*($N$91+($E$91*$D$91))%,0)</f>
        <v>0</v>
      </c>
      <c r="AF207" s="40" t="s">
        <v>30</v>
      </c>
      <c r="AG207" s="41"/>
      <c r="AH207" s="42"/>
      <c r="AI207" s="5">
        <f>IF(AD284&gt;0,AI204*($N$91+($E$91*$D$91))%,0)</f>
        <v>0</v>
      </c>
      <c r="AK207" s="40" t="s">
        <v>30</v>
      </c>
      <c r="AL207" s="41"/>
      <c r="AM207" s="42"/>
      <c r="AN207" s="5">
        <f>IF(AI309&gt;0,AN204*($N$91+($E$91*$D$91))%,0)</f>
        <v>0</v>
      </c>
      <c r="AP207" s="40" t="s">
        <v>30</v>
      </c>
      <c r="AQ207" s="41"/>
      <c r="AR207" s="42"/>
      <c r="AS207" s="5">
        <f>IF(AN309&gt;0,AS204*($N$91+($E$91*$D$91))%,0)</f>
        <v>0</v>
      </c>
    </row>
    <row r="208" spans="2:45" ht="13.5" thickBot="1">
      <c r="B208" s="40" t="s">
        <v>28</v>
      </c>
      <c r="C208" s="41"/>
      <c r="D208" s="42"/>
      <c r="E208" s="5">
        <f>E200</f>
        <v>358.25</v>
      </c>
      <c r="G208" s="31" t="s">
        <v>31</v>
      </c>
      <c r="H208" s="32"/>
      <c r="I208" s="33"/>
      <c r="J208" s="5">
        <f>IF(J205,J206,J204-J207)</f>
        <v>0</v>
      </c>
      <c r="L208" s="31" t="s">
        <v>31</v>
      </c>
      <c r="M208" s="32"/>
      <c r="N208" s="33"/>
      <c r="O208" s="5">
        <f>IF(O205,O206,O204-O207)</f>
        <v>0</v>
      </c>
      <c r="Q208" s="31" t="s">
        <v>31</v>
      </c>
      <c r="R208" s="32"/>
      <c r="S208" s="33"/>
      <c r="T208" s="5">
        <f>IF(T205,T206,T204-T207)</f>
        <v>370</v>
      </c>
      <c r="V208" s="31" t="s">
        <v>31</v>
      </c>
      <c r="W208" s="32"/>
      <c r="X208" s="33"/>
      <c r="Y208" s="5">
        <f>IF(Y205,Y206,Y204-Y207)</f>
        <v>0</v>
      </c>
      <c r="Z208" s="2"/>
      <c r="AA208" s="31" t="s">
        <v>31</v>
      </c>
      <c r="AB208" s="32"/>
      <c r="AC208" s="33"/>
      <c r="AD208" s="5">
        <f>IF(AD205,AD206,AD204-AD207)</f>
        <v>0</v>
      </c>
      <c r="AF208" s="31" t="s">
        <v>31</v>
      </c>
      <c r="AG208" s="32"/>
      <c r="AH208" s="33"/>
      <c r="AI208" s="5">
        <f>IF(AI205,AI206,AI204-AI207)</f>
        <v>0</v>
      </c>
      <c r="AK208" s="31" t="s">
        <v>31</v>
      </c>
      <c r="AL208" s="32"/>
      <c r="AM208" s="33"/>
      <c r="AN208" s="5">
        <f>IF(AN205,AN206,AN204-AN207)</f>
        <v>0</v>
      </c>
      <c r="AP208" s="31" t="s">
        <v>31</v>
      </c>
      <c r="AQ208" s="32"/>
      <c r="AR208" s="33"/>
      <c r="AS208" s="5">
        <f>IF(AS205,AS206,AS204-AS207)</f>
        <v>0</v>
      </c>
    </row>
    <row r="209" spans="2:45" ht="13.5" thickBot="1">
      <c r="B209" s="40" t="s">
        <v>29</v>
      </c>
      <c r="C209" s="41"/>
      <c r="D209" s="42"/>
      <c r="E209" s="6" t="str">
        <f>IF(E208&lt;$G$54,"true","false")</f>
        <v>false</v>
      </c>
      <c r="G209" s="31" t="s">
        <v>33</v>
      </c>
      <c r="H209" s="32"/>
      <c r="I209" s="33"/>
      <c r="J209" s="5">
        <f>E314-J208</f>
        <v>0</v>
      </c>
      <c r="L209" s="31" t="s">
        <v>33</v>
      </c>
      <c r="M209" s="32"/>
      <c r="N209" s="33"/>
      <c r="O209" s="5">
        <f>J314-O208</f>
        <v>0</v>
      </c>
      <c r="Q209" s="31" t="s">
        <v>33</v>
      </c>
      <c r="R209" s="32"/>
      <c r="S209" s="33"/>
      <c r="T209" s="5">
        <f>O304-T208</f>
        <v>-20.045000000000016</v>
      </c>
      <c r="V209" s="31" t="s">
        <v>33</v>
      </c>
      <c r="W209" s="32"/>
      <c r="X209" s="33"/>
      <c r="Y209" s="5">
        <f>T284-Y208</f>
        <v>0</v>
      </c>
      <c r="Z209" s="2"/>
      <c r="AA209" s="31" t="s">
        <v>33</v>
      </c>
      <c r="AB209" s="32"/>
      <c r="AC209" s="33"/>
      <c r="AD209" s="5">
        <f>Y309-AD208</f>
        <v>0</v>
      </c>
      <c r="AF209" s="31" t="s">
        <v>33</v>
      </c>
      <c r="AG209" s="32"/>
      <c r="AH209" s="33"/>
      <c r="AI209" s="5">
        <f>AD284-AI208</f>
        <v>0</v>
      </c>
      <c r="AK209" s="31" t="s">
        <v>33</v>
      </c>
      <c r="AL209" s="32"/>
      <c r="AM209" s="33"/>
      <c r="AN209" s="5">
        <f>AI309-AN208</f>
        <v>0</v>
      </c>
      <c r="AP209" s="31" t="s">
        <v>33</v>
      </c>
      <c r="AQ209" s="32"/>
      <c r="AR209" s="33"/>
      <c r="AS209" s="5">
        <f>AN309-AS208</f>
        <v>0</v>
      </c>
    </row>
    <row r="210" spans="2:45" ht="13.5" thickBot="1">
      <c r="B210" s="40" t="s">
        <v>32</v>
      </c>
      <c r="C210" s="41"/>
      <c r="D210" s="42"/>
      <c r="E210" s="5">
        <f>IF(E209,(E208/100)*($N$90+($D$90*$E$90)),E208)</f>
        <v>358.25</v>
      </c>
      <c r="G210" s="31" t="s">
        <v>34</v>
      </c>
      <c r="H210" s="32"/>
      <c r="I210" s="33"/>
      <c r="J210" s="5">
        <f>IF(J209&lt;0,E315+J209-J207,E315-J207)</f>
        <v>0</v>
      </c>
      <c r="L210" s="31" t="s">
        <v>34</v>
      </c>
      <c r="M210" s="32"/>
      <c r="N210" s="33"/>
      <c r="O210" s="5">
        <f>IF(O209&lt;0,J315+O209-O207,J315-O207)</f>
        <v>0</v>
      </c>
      <c r="Q210" s="31" t="s">
        <v>34</v>
      </c>
      <c r="R210" s="32"/>
      <c r="S210" s="33"/>
      <c r="T210" s="5">
        <f>IF(T209&lt;0,O305+T209-T207,O305-T207)</f>
        <v>896.36750000000006</v>
      </c>
      <c r="V210" s="31" t="s">
        <v>34</v>
      </c>
      <c r="W210" s="32"/>
      <c r="X210" s="33"/>
      <c r="Y210" s="5">
        <f>IF(Y209&lt;0,T285+Y209-Y207,T285-Y207)</f>
        <v>0</v>
      </c>
      <c r="Z210" s="2"/>
      <c r="AA210" s="31" t="s">
        <v>34</v>
      </c>
      <c r="AB210" s="32"/>
      <c r="AC210" s="33"/>
      <c r="AD210" s="5">
        <f>IF(AD209&lt;0,Y310+AD209-AD207,Y310-AD207)</f>
        <v>0</v>
      </c>
      <c r="AF210" s="31" t="s">
        <v>34</v>
      </c>
      <c r="AG210" s="32"/>
      <c r="AH210" s="33"/>
      <c r="AI210" s="5">
        <f>IF(AI209&lt;0,AD285+AI209-AI207,AD285-AI207)</f>
        <v>0</v>
      </c>
      <c r="AK210" s="31" t="s">
        <v>34</v>
      </c>
      <c r="AL210" s="32"/>
      <c r="AM210" s="33"/>
      <c r="AN210" s="5">
        <f>IF(AN209&lt;0,AI310+AN209-AN207,AI310-AN207)</f>
        <v>0</v>
      </c>
      <c r="AP210" s="31" t="s">
        <v>34</v>
      </c>
      <c r="AQ210" s="32"/>
      <c r="AR210" s="33"/>
      <c r="AS210" s="5">
        <f>IF(AS209&lt;0,AN310+AS209-AS207,AN310-AS207)</f>
        <v>0</v>
      </c>
    </row>
    <row r="211" spans="2:45" ht="13.5" thickBot="1">
      <c r="B211" s="40" t="s">
        <v>30</v>
      </c>
      <c r="C211" s="41"/>
      <c r="D211" s="42"/>
      <c r="E211" s="5">
        <f>IF($G$54&gt;0,E208*($N$91+($E$91*$D$91))%,0)</f>
        <v>26.868749999999999</v>
      </c>
      <c r="G211" s="31" t="s">
        <v>35</v>
      </c>
      <c r="H211" s="32"/>
      <c r="I211" s="33"/>
      <c r="J211" s="5">
        <f>IF(J210&gt;0,J210/$K$64,0)</f>
        <v>0</v>
      </c>
      <c r="L211" s="31" t="s">
        <v>35</v>
      </c>
      <c r="M211" s="32"/>
      <c r="N211" s="33"/>
      <c r="O211" s="5">
        <f>IF(O210&gt;0,O210/$K$64,0)</f>
        <v>0</v>
      </c>
      <c r="Q211" s="31" t="s">
        <v>35</v>
      </c>
      <c r="R211" s="32"/>
      <c r="S211" s="33"/>
      <c r="T211" s="5">
        <f>IF(T210&gt;0,T210/$I$64,0)</f>
        <v>0.89636750000000009</v>
      </c>
      <c r="V211" s="31" t="s">
        <v>35</v>
      </c>
      <c r="W211" s="32"/>
      <c r="X211" s="33"/>
      <c r="Y211" s="5">
        <f>IF(Y210&gt;0,Y210/STATS!$D$64,0)</f>
        <v>0</v>
      </c>
      <c r="Z211" s="2"/>
      <c r="AA211" s="31" t="s">
        <v>35</v>
      </c>
      <c r="AB211" s="32"/>
      <c r="AC211" s="33"/>
      <c r="AD211" s="5">
        <f>IF(AD210&gt;0,AD210/$J$64,0)</f>
        <v>0</v>
      </c>
      <c r="AF211" s="31" t="s">
        <v>35</v>
      </c>
      <c r="AG211" s="32"/>
      <c r="AH211" s="33"/>
      <c r="AI211" s="5">
        <f>IF(AI210&gt;0,AI210/STATS!$D$64,0)</f>
        <v>0</v>
      </c>
      <c r="AK211" s="31" t="s">
        <v>35</v>
      </c>
      <c r="AL211" s="32"/>
      <c r="AM211" s="33"/>
      <c r="AN211" s="5">
        <f>IF(AN210&gt;0,AN210/$J$64,0)</f>
        <v>0</v>
      </c>
      <c r="AP211" s="31" t="s">
        <v>35</v>
      </c>
      <c r="AQ211" s="32"/>
      <c r="AR211" s="33"/>
      <c r="AS211" s="5">
        <f>IF(AS210&gt;0,AS210/$J$64,0)</f>
        <v>0</v>
      </c>
    </row>
    <row r="212" spans="2:45" ht="13.5" thickBot="1">
      <c r="B212" s="31" t="s">
        <v>31</v>
      </c>
      <c r="C212" s="32"/>
      <c r="D212" s="33"/>
      <c r="E212" s="5">
        <f>IF(E209,E210,E208-E211)</f>
        <v>331.38125000000002</v>
      </c>
      <c r="G212" s="31" t="s">
        <v>36</v>
      </c>
      <c r="H212" s="32"/>
      <c r="I212" s="33"/>
      <c r="J212" s="5">
        <f>IF(J210&lt;0,0-J210,0)</f>
        <v>0</v>
      </c>
      <c r="L212" s="31" t="s">
        <v>36</v>
      </c>
      <c r="M212" s="32"/>
      <c r="N212" s="33"/>
      <c r="O212" s="5">
        <f>IF(O210&lt;0,0-O210,0)</f>
        <v>0</v>
      </c>
      <c r="Q212" s="31" t="s">
        <v>36</v>
      </c>
      <c r="R212" s="32"/>
      <c r="S212" s="33"/>
      <c r="T212" s="5">
        <f>IF(T210&lt;0,0-T210,0)</f>
        <v>0</v>
      </c>
      <c r="V212" s="31" t="s">
        <v>36</v>
      </c>
      <c r="W212" s="32"/>
      <c r="X212" s="33"/>
      <c r="Y212" s="5">
        <f>IF(Y210&lt;0,0-Y210,0)</f>
        <v>0</v>
      </c>
      <c r="Z212" s="2"/>
      <c r="AA212" s="31" t="s">
        <v>36</v>
      </c>
      <c r="AB212" s="32"/>
      <c r="AC212" s="33"/>
      <c r="AD212" s="5">
        <f>IF(AD210&lt;0,0-AD210,0)</f>
        <v>0</v>
      </c>
      <c r="AF212" s="31" t="s">
        <v>36</v>
      </c>
      <c r="AG212" s="32"/>
      <c r="AH212" s="33"/>
      <c r="AI212" s="5">
        <f>IF(AI210&lt;0,0-AI210,0)</f>
        <v>0</v>
      </c>
      <c r="AK212" s="31" t="s">
        <v>36</v>
      </c>
      <c r="AL212" s="32"/>
      <c r="AM212" s="33"/>
      <c r="AN212" s="5">
        <f>IF(AN210&lt;0,0-AN210,0)</f>
        <v>0</v>
      </c>
      <c r="AP212" s="31" t="s">
        <v>36</v>
      </c>
      <c r="AQ212" s="32"/>
      <c r="AR212" s="33"/>
      <c r="AS212" s="5">
        <f>IF(AS210&lt;0,0-AS210,0)</f>
        <v>0</v>
      </c>
    </row>
    <row r="213" spans="2:45" ht="13.5" thickBot="1">
      <c r="B213" s="31" t="s">
        <v>33</v>
      </c>
      <c r="C213" s="32"/>
      <c r="D213" s="33"/>
      <c r="E213" s="5">
        <f>$G$54-E212</f>
        <v>-187.63125000000002</v>
      </c>
      <c r="T213" s="2"/>
      <c r="V213" s="2"/>
      <c r="Z213" s="2"/>
      <c r="AA213" s="2"/>
      <c r="AB213" s="2"/>
      <c r="AC213" s="2"/>
      <c r="AD213" s="2"/>
      <c r="AF213" s="2"/>
    </row>
    <row r="214" spans="2:45" ht="13.5" thickBot="1">
      <c r="B214" s="31" t="s">
        <v>34</v>
      </c>
      <c r="C214" s="32"/>
      <c r="D214" s="33"/>
      <c r="E214" s="5">
        <f>IF(E213&lt;0,$G$52+E213-E211,$G$52-E211)</f>
        <v>160.49999999999997</v>
      </c>
      <c r="G214" s="34" t="s">
        <v>63</v>
      </c>
      <c r="H214" s="35"/>
      <c r="I214" s="35"/>
      <c r="J214" s="36"/>
      <c r="L214" s="34" t="s">
        <v>63</v>
      </c>
      <c r="M214" s="35"/>
      <c r="N214" s="35"/>
      <c r="O214" s="36"/>
      <c r="Q214" s="34" t="s">
        <v>59</v>
      </c>
      <c r="R214" s="35"/>
      <c r="S214" s="35"/>
      <c r="T214" s="36"/>
      <c r="V214" s="34" t="s">
        <v>42</v>
      </c>
      <c r="W214" s="35"/>
      <c r="X214" s="35"/>
      <c r="Y214" s="36"/>
      <c r="Z214" s="2"/>
      <c r="AA214" s="34" t="s">
        <v>61</v>
      </c>
      <c r="AB214" s="35"/>
      <c r="AC214" s="35"/>
      <c r="AD214" s="36"/>
      <c r="AF214" s="34" t="s">
        <v>42</v>
      </c>
      <c r="AG214" s="35"/>
      <c r="AH214" s="35"/>
      <c r="AI214" s="36"/>
      <c r="AK214" s="34" t="s">
        <v>61</v>
      </c>
      <c r="AL214" s="35"/>
      <c r="AM214" s="35"/>
      <c r="AN214" s="36"/>
      <c r="AP214" s="34" t="s">
        <v>61</v>
      </c>
      <c r="AQ214" s="35"/>
      <c r="AR214" s="35"/>
      <c r="AS214" s="36"/>
    </row>
    <row r="215" spans="2:45" ht="13.5" thickBot="1">
      <c r="B215" s="31" t="s">
        <v>35</v>
      </c>
      <c r="C215" s="32"/>
      <c r="D215" s="33"/>
      <c r="E215" s="5">
        <f>IF(E214&gt;0,E214/$G$64,0)</f>
        <v>0.42799999999999994</v>
      </c>
      <c r="G215" s="31" t="s">
        <v>33</v>
      </c>
      <c r="H215" s="32"/>
      <c r="I215" s="33"/>
      <c r="J215" s="5">
        <f>IF(J209&lt;0,0,J209)</f>
        <v>0</v>
      </c>
      <c r="L215" s="31" t="s">
        <v>33</v>
      </c>
      <c r="M215" s="32"/>
      <c r="N215" s="33"/>
      <c r="O215" s="5">
        <f>IF(O209&lt;0,0,O209)</f>
        <v>0</v>
      </c>
      <c r="Q215" s="31" t="s">
        <v>33</v>
      </c>
      <c r="R215" s="32"/>
      <c r="S215" s="33"/>
      <c r="T215" s="5">
        <f>IF(T209&lt;0,0,T209)</f>
        <v>0</v>
      </c>
      <c r="V215" s="31" t="s">
        <v>33</v>
      </c>
      <c r="W215" s="32"/>
      <c r="X215" s="33"/>
      <c r="Y215" s="5">
        <f>IF(Y209&lt;0,0,Y209)</f>
        <v>0</v>
      </c>
      <c r="Z215" s="2"/>
      <c r="AA215" s="31" t="s">
        <v>33</v>
      </c>
      <c r="AB215" s="32"/>
      <c r="AC215" s="33"/>
      <c r="AD215" s="5">
        <f>IF(AD209&lt;0,0,AD209)</f>
        <v>0</v>
      </c>
      <c r="AF215" s="31" t="s">
        <v>33</v>
      </c>
      <c r="AG215" s="32"/>
      <c r="AH215" s="33"/>
      <c r="AI215" s="5">
        <f>IF(AI209&lt;0,0,AI209)</f>
        <v>0</v>
      </c>
      <c r="AK215" s="31" t="s">
        <v>33</v>
      </c>
      <c r="AL215" s="32"/>
      <c r="AM215" s="33"/>
      <c r="AN215" s="5">
        <f>IF(AN209&lt;0,0,AN209)</f>
        <v>0</v>
      </c>
      <c r="AP215" s="31" t="s">
        <v>33</v>
      </c>
      <c r="AQ215" s="32"/>
      <c r="AR215" s="33"/>
      <c r="AS215" s="5">
        <f>IF(AS209&lt;0,0,AS209)</f>
        <v>0</v>
      </c>
    </row>
    <row r="216" spans="2:45" ht="13.5" thickBot="1">
      <c r="B216" s="31" t="s">
        <v>36</v>
      </c>
      <c r="C216" s="32"/>
      <c r="D216" s="33"/>
      <c r="E216" s="5">
        <f>IF(E214&lt;0,0-E214,0)</f>
        <v>0</v>
      </c>
      <c r="G216" s="31" t="s">
        <v>34</v>
      </c>
      <c r="H216" s="32"/>
      <c r="I216" s="33"/>
      <c r="J216" s="5">
        <f>IF(J210&lt;0,0,J210)</f>
        <v>0</v>
      </c>
      <c r="L216" s="31" t="s">
        <v>34</v>
      </c>
      <c r="M216" s="32"/>
      <c r="N216" s="33"/>
      <c r="O216" s="5">
        <f>IF(O210&lt;0,0,O210)</f>
        <v>0</v>
      </c>
      <c r="Q216" s="31" t="s">
        <v>34</v>
      </c>
      <c r="R216" s="32"/>
      <c r="S216" s="33"/>
      <c r="T216" s="5">
        <f>IF(T210&lt;0,0,T210)</f>
        <v>896.36750000000006</v>
      </c>
      <c r="V216" s="31" t="s">
        <v>34</v>
      </c>
      <c r="W216" s="32"/>
      <c r="X216" s="33"/>
      <c r="Y216" s="5">
        <f>IF(Y210&lt;0,0,Y210)</f>
        <v>0</v>
      </c>
      <c r="Z216" s="2"/>
      <c r="AA216" s="31" t="s">
        <v>34</v>
      </c>
      <c r="AB216" s="32"/>
      <c r="AC216" s="33"/>
      <c r="AD216" s="5">
        <f>IF(AD210&lt;0,0,AD210)</f>
        <v>0</v>
      </c>
      <c r="AF216" s="31" t="s">
        <v>34</v>
      </c>
      <c r="AG216" s="32"/>
      <c r="AH216" s="33"/>
      <c r="AI216" s="5">
        <f>IF(AI210&lt;0,0,AI210)</f>
        <v>0</v>
      </c>
      <c r="AK216" s="31" t="s">
        <v>34</v>
      </c>
      <c r="AL216" s="32"/>
      <c r="AM216" s="33"/>
      <c r="AN216" s="5">
        <f>IF(AN210&lt;0,0,AN210)</f>
        <v>0</v>
      </c>
      <c r="AP216" s="31" t="s">
        <v>34</v>
      </c>
      <c r="AQ216" s="32"/>
      <c r="AR216" s="33"/>
      <c r="AS216" s="5">
        <f>IF(AS210&lt;0,0,AS210)</f>
        <v>0</v>
      </c>
    </row>
    <row r="217" spans="2:45" ht="13.5" thickBot="1">
      <c r="G217" s="31" t="s">
        <v>35</v>
      </c>
      <c r="H217" s="32"/>
      <c r="I217" s="33"/>
      <c r="J217" s="5">
        <f>J211</f>
        <v>0</v>
      </c>
      <c r="L217" s="31" t="s">
        <v>35</v>
      </c>
      <c r="M217" s="32"/>
      <c r="N217" s="33"/>
      <c r="O217" s="5">
        <f>O211</f>
        <v>0</v>
      </c>
      <c r="Q217" s="31" t="s">
        <v>35</v>
      </c>
      <c r="R217" s="32"/>
      <c r="S217" s="33"/>
      <c r="T217" s="5">
        <f>T211</f>
        <v>0.89636750000000009</v>
      </c>
      <c r="V217" s="31" t="s">
        <v>35</v>
      </c>
      <c r="W217" s="32"/>
      <c r="X217" s="33"/>
      <c r="Y217" s="5">
        <f>Y211</f>
        <v>0</v>
      </c>
      <c r="Z217" s="2"/>
      <c r="AA217" s="31" t="s">
        <v>35</v>
      </c>
      <c r="AB217" s="32"/>
      <c r="AC217" s="33"/>
      <c r="AD217" s="5">
        <f>AD211</f>
        <v>0</v>
      </c>
      <c r="AF217" s="31" t="s">
        <v>35</v>
      </c>
      <c r="AG217" s="32"/>
      <c r="AH217" s="33"/>
      <c r="AI217" s="5">
        <f>AI211</f>
        <v>0</v>
      </c>
      <c r="AK217" s="31" t="s">
        <v>35</v>
      </c>
      <c r="AL217" s="32"/>
      <c r="AM217" s="33"/>
      <c r="AN217" s="5">
        <f>AN211</f>
        <v>0</v>
      </c>
      <c r="AP217" s="31" t="s">
        <v>35</v>
      </c>
      <c r="AQ217" s="32"/>
      <c r="AR217" s="33"/>
      <c r="AS217" s="5">
        <f>AS211</f>
        <v>0</v>
      </c>
    </row>
    <row r="218" spans="2:45" ht="13.5" thickBot="1">
      <c r="B218" s="34" t="s">
        <v>49</v>
      </c>
      <c r="C218" s="35"/>
      <c r="D218" s="35"/>
      <c r="E218" s="36"/>
      <c r="L218" s="3"/>
      <c r="M218" s="3"/>
      <c r="N218" s="3"/>
      <c r="O218" s="3"/>
      <c r="Q218" s="3"/>
      <c r="R218" s="3"/>
      <c r="S218" s="3"/>
      <c r="AA218" s="2"/>
      <c r="AB218" s="2"/>
      <c r="AC218" s="2"/>
      <c r="AD218" s="2"/>
    </row>
    <row r="219" spans="2:45" ht="13.5" thickBot="1">
      <c r="B219" s="31" t="s">
        <v>33</v>
      </c>
      <c r="C219" s="32"/>
      <c r="D219" s="33"/>
      <c r="E219" s="5">
        <f>IF(E213&lt;0,0,E213)</f>
        <v>0</v>
      </c>
      <c r="G219" s="37" t="s">
        <v>70</v>
      </c>
      <c r="H219" s="38"/>
      <c r="I219" s="38"/>
      <c r="J219" s="39"/>
      <c r="L219" s="37" t="s">
        <v>81</v>
      </c>
      <c r="M219" s="38"/>
      <c r="N219" s="38"/>
      <c r="O219" s="39"/>
      <c r="Q219" s="37" t="s">
        <v>88</v>
      </c>
      <c r="R219" s="38"/>
      <c r="S219" s="38"/>
      <c r="T219" s="39"/>
      <c r="V219" s="37" t="s">
        <v>104</v>
      </c>
      <c r="W219" s="38"/>
      <c r="X219" s="38"/>
      <c r="Y219" s="39"/>
      <c r="Z219" s="2"/>
      <c r="AA219" s="37" t="s">
        <v>115</v>
      </c>
      <c r="AB219" s="38"/>
      <c r="AC219" s="38"/>
      <c r="AD219" s="39"/>
      <c r="AF219" s="37" t="s">
        <v>119</v>
      </c>
      <c r="AG219" s="38"/>
      <c r="AH219" s="38"/>
      <c r="AI219" s="39"/>
      <c r="AK219" s="37" t="s">
        <v>128</v>
      </c>
      <c r="AL219" s="38"/>
      <c r="AM219" s="38"/>
      <c r="AN219" s="39"/>
      <c r="AP219" s="37" t="s">
        <v>142</v>
      </c>
      <c r="AQ219" s="38"/>
      <c r="AR219" s="38"/>
      <c r="AS219" s="39"/>
    </row>
    <row r="220" spans="2:45" ht="13.5" thickBot="1">
      <c r="B220" s="31" t="s">
        <v>34</v>
      </c>
      <c r="C220" s="32"/>
      <c r="D220" s="33"/>
      <c r="E220" s="5">
        <f>IF(E214&lt;0,0,E214)</f>
        <v>160.49999999999997</v>
      </c>
      <c r="G220" s="40" t="s">
        <v>28</v>
      </c>
      <c r="H220" s="41"/>
      <c r="I220" s="42"/>
      <c r="J220" s="5">
        <f>J212</f>
        <v>0</v>
      </c>
      <c r="L220" s="40" t="s">
        <v>28</v>
      </c>
      <c r="M220" s="41"/>
      <c r="N220" s="42"/>
      <c r="O220" s="5">
        <f>O212</f>
        <v>0</v>
      </c>
      <c r="Q220" s="40" t="s">
        <v>28</v>
      </c>
      <c r="R220" s="41"/>
      <c r="S220" s="42"/>
      <c r="T220" s="6">
        <f>T212</f>
        <v>0</v>
      </c>
      <c r="V220" s="40" t="s">
        <v>28</v>
      </c>
      <c r="W220" s="41"/>
      <c r="X220" s="42"/>
      <c r="Y220" s="5">
        <f>Y212</f>
        <v>0</v>
      </c>
      <c r="Z220" s="2"/>
      <c r="AA220" s="40" t="s">
        <v>28</v>
      </c>
      <c r="AB220" s="41"/>
      <c r="AC220" s="42"/>
      <c r="AD220" s="6">
        <f>AD212</f>
        <v>0</v>
      </c>
      <c r="AF220" s="40" t="s">
        <v>28</v>
      </c>
      <c r="AG220" s="41"/>
      <c r="AH220" s="42"/>
      <c r="AI220" s="6">
        <f>AI212</f>
        <v>0</v>
      </c>
      <c r="AK220" s="40" t="s">
        <v>28</v>
      </c>
      <c r="AL220" s="41"/>
      <c r="AM220" s="42"/>
      <c r="AN220" s="6">
        <f>AN212</f>
        <v>0</v>
      </c>
      <c r="AP220" s="40" t="s">
        <v>28</v>
      </c>
      <c r="AQ220" s="41"/>
      <c r="AR220" s="42"/>
      <c r="AS220" s="6">
        <f>AS212</f>
        <v>0</v>
      </c>
    </row>
    <row r="221" spans="2:45" ht="13.5" thickBot="1">
      <c r="B221" s="31" t="s">
        <v>35</v>
      </c>
      <c r="C221" s="32"/>
      <c r="D221" s="33"/>
      <c r="E221" s="5">
        <f>E215</f>
        <v>0.42799999999999994</v>
      </c>
      <c r="G221" s="40" t="s">
        <v>29</v>
      </c>
      <c r="H221" s="41"/>
      <c r="I221" s="42"/>
      <c r="J221" s="6" t="str">
        <f>IF(J220&lt;E279,"true","false")</f>
        <v>false</v>
      </c>
      <c r="L221" s="40" t="s">
        <v>29</v>
      </c>
      <c r="M221" s="41"/>
      <c r="N221" s="42"/>
      <c r="O221" s="6" t="str">
        <f>IF(O220&lt;J279,"true","false")</f>
        <v>false</v>
      </c>
      <c r="Q221" s="40" t="s">
        <v>29</v>
      </c>
      <c r="R221" s="41"/>
      <c r="S221" s="42"/>
      <c r="T221" s="6" t="str">
        <f>IF(T220&lt;O309,"true","false")</f>
        <v>false</v>
      </c>
      <c r="V221" s="40" t="s">
        <v>29</v>
      </c>
      <c r="W221" s="41"/>
      <c r="X221" s="42"/>
      <c r="Y221" s="6" t="str">
        <f>IF(Y220&lt;T279,"true","false")</f>
        <v>false</v>
      </c>
      <c r="Z221" s="2"/>
      <c r="AA221" s="40" t="s">
        <v>29</v>
      </c>
      <c r="AB221" s="41"/>
      <c r="AC221" s="42"/>
      <c r="AD221" s="6" t="str">
        <f>IF(AD220&lt;Y314,"true","false")</f>
        <v>false</v>
      </c>
      <c r="AF221" s="40" t="s">
        <v>29</v>
      </c>
      <c r="AG221" s="41"/>
      <c r="AH221" s="42"/>
      <c r="AI221" s="6" t="str">
        <f>IF(AI220&lt;AD279,"true","false")</f>
        <v>false</v>
      </c>
      <c r="AK221" s="40" t="s">
        <v>29</v>
      </c>
      <c r="AL221" s="41"/>
      <c r="AM221" s="42"/>
      <c r="AN221" s="6" t="str">
        <f>IF(AN220&lt;AI314,"true","false")</f>
        <v>false</v>
      </c>
      <c r="AP221" s="40" t="s">
        <v>29</v>
      </c>
      <c r="AQ221" s="41"/>
      <c r="AR221" s="42"/>
      <c r="AS221" s="6" t="str">
        <f>IF(AS220&lt;AN314,"true","false")</f>
        <v>false</v>
      </c>
    </row>
    <row r="222" spans="2:45" ht="13.5" thickBot="1">
      <c r="G222" s="40" t="s">
        <v>32</v>
      </c>
      <c r="H222" s="41"/>
      <c r="I222" s="42"/>
      <c r="J222" s="5">
        <f>IF(J221,(J220/100)*($N$90+($D$90*$E$90)),J220)</f>
        <v>0</v>
      </c>
      <c r="L222" s="40" t="s">
        <v>32</v>
      </c>
      <c r="M222" s="41"/>
      <c r="N222" s="42"/>
      <c r="O222" s="5">
        <f>IF(O221,(O220/100)*($N$90+($D$90*$E$90)),O220)</f>
        <v>0</v>
      </c>
      <c r="Q222" s="40" t="s">
        <v>32</v>
      </c>
      <c r="R222" s="41"/>
      <c r="S222" s="42"/>
      <c r="T222" s="5">
        <f>IF(T221,(T220/100)*($N$90+($D$90*$E$90)),T220)</f>
        <v>0</v>
      </c>
      <c r="V222" s="40" t="s">
        <v>32</v>
      </c>
      <c r="W222" s="41"/>
      <c r="X222" s="42"/>
      <c r="Y222" s="5">
        <f>IF(Y221,(Y220/100)*($N$90+($D$90*$E$90)),Y220)</f>
        <v>0</v>
      </c>
      <c r="Z222" s="2"/>
      <c r="AA222" s="40" t="s">
        <v>32</v>
      </c>
      <c r="AB222" s="41"/>
      <c r="AC222" s="42"/>
      <c r="AD222" s="5">
        <f>IF(AD221,(AD220/100)*($N$90+($D$90*$E$90)),AD220)</f>
        <v>0</v>
      </c>
      <c r="AF222" s="40" t="s">
        <v>32</v>
      </c>
      <c r="AG222" s="41"/>
      <c r="AH222" s="42"/>
      <c r="AI222" s="5">
        <f>IF(AI221,(AI220/100)*($N$90+($D$90*$E$90)),AI220)</f>
        <v>0</v>
      </c>
      <c r="AK222" s="40" t="s">
        <v>32</v>
      </c>
      <c r="AL222" s="41"/>
      <c r="AM222" s="42"/>
      <c r="AN222" s="5">
        <f>IF(AN221,(AN220/100)*($N$90+($D$90*$E$90)),AN220)</f>
        <v>0</v>
      </c>
      <c r="AP222" s="40" t="s">
        <v>32</v>
      </c>
      <c r="AQ222" s="41"/>
      <c r="AR222" s="42"/>
      <c r="AS222" s="5">
        <f>IF(AS221,(AS220/100)*($N$90+($D$90*$E$90)),AS220)</f>
        <v>0</v>
      </c>
    </row>
    <row r="223" spans="2:45" ht="13.5" thickBot="1">
      <c r="B223" s="37" t="s">
        <v>58</v>
      </c>
      <c r="C223" s="38"/>
      <c r="D223" s="38"/>
      <c r="E223" s="39"/>
      <c r="G223" s="40" t="s">
        <v>30</v>
      </c>
      <c r="H223" s="41"/>
      <c r="I223" s="42"/>
      <c r="J223" s="5">
        <f>IF(E279&gt;0,J220*($N$91+($E$91*$D$91))%,0)</f>
        <v>0</v>
      </c>
      <c r="L223" s="40" t="s">
        <v>30</v>
      </c>
      <c r="M223" s="41"/>
      <c r="N223" s="42"/>
      <c r="O223" s="5">
        <f>IF(J279&gt;0,O220*($N$91+($E$91*$D$91))%,0)</f>
        <v>0</v>
      </c>
      <c r="Q223" s="40" t="s">
        <v>30</v>
      </c>
      <c r="R223" s="41"/>
      <c r="S223" s="42"/>
      <c r="T223" s="5">
        <f>IF(O309&gt;0,T220*($N$91+($E$91*$D$91))%,0)</f>
        <v>0</v>
      </c>
      <c r="V223" s="40" t="s">
        <v>30</v>
      </c>
      <c r="W223" s="41"/>
      <c r="X223" s="42"/>
      <c r="Y223" s="5">
        <f>IF(T279&gt;0,Y220*($N$91+($E$91*$D$91))%,0)</f>
        <v>0</v>
      </c>
      <c r="Z223" s="2"/>
      <c r="AA223" s="40" t="s">
        <v>30</v>
      </c>
      <c r="AB223" s="41"/>
      <c r="AC223" s="42"/>
      <c r="AD223" s="5">
        <f>IF(Y314&gt;0,AD220*($N$91+($E$91*$D$91))%,0)</f>
        <v>0</v>
      </c>
      <c r="AF223" s="40" t="s">
        <v>30</v>
      </c>
      <c r="AG223" s="41"/>
      <c r="AH223" s="42"/>
      <c r="AI223" s="5">
        <f>IF(AD279&gt;0,AI220*($N$91+($E$91*$D$91))%,0)</f>
        <v>0</v>
      </c>
      <c r="AK223" s="40" t="s">
        <v>30</v>
      </c>
      <c r="AL223" s="41"/>
      <c r="AM223" s="42"/>
      <c r="AN223" s="5">
        <f>IF(AI314&gt;0,AN220*($N$91+($E$91*$D$91))%,0)</f>
        <v>0</v>
      </c>
      <c r="AP223" s="40" t="s">
        <v>30</v>
      </c>
      <c r="AQ223" s="41"/>
      <c r="AR223" s="42"/>
      <c r="AS223" s="5">
        <f>IF(AN314&gt;0,AS220*($N$91+($E$91*$D$91))%,0)</f>
        <v>0</v>
      </c>
    </row>
    <row r="224" spans="2:45" ht="13.5" thickBot="1">
      <c r="B224" s="40" t="s">
        <v>28</v>
      </c>
      <c r="C224" s="41"/>
      <c r="D224" s="42"/>
      <c r="E224" s="5">
        <f>E216</f>
        <v>0</v>
      </c>
      <c r="G224" s="31" t="s">
        <v>31</v>
      </c>
      <c r="H224" s="32"/>
      <c r="I224" s="33"/>
      <c r="J224" s="5">
        <f>IF(J221,J222,J220-J223)</f>
        <v>0</v>
      </c>
      <c r="L224" s="31" t="s">
        <v>31</v>
      </c>
      <c r="M224" s="32"/>
      <c r="N224" s="33"/>
      <c r="O224" s="5">
        <f>IF(O221,O222,O220-O223)</f>
        <v>0</v>
      </c>
      <c r="Q224" s="31" t="s">
        <v>31</v>
      </c>
      <c r="R224" s="32"/>
      <c r="S224" s="33"/>
      <c r="T224" s="5">
        <f>IF(T221,T222,T220-T223)</f>
        <v>0</v>
      </c>
      <c r="V224" s="31" t="s">
        <v>31</v>
      </c>
      <c r="W224" s="32"/>
      <c r="X224" s="33"/>
      <c r="Y224" s="5">
        <f>IF(Y221,Y222,Y220-Y223)</f>
        <v>0</v>
      </c>
      <c r="Z224" s="2"/>
      <c r="AA224" s="31" t="s">
        <v>31</v>
      </c>
      <c r="AB224" s="32"/>
      <c r="AC224" s="33"/>
      <c r="AD224" s="5">
        <f>IF(AD221,AD222,AD220-AD223)</f>
        <v>0</v>
      </c>
      <c r="AF224" s="31" t="s">
        <v>31</v>
      </c>
      <c r="AG224" s="32"/>
      <c r="AH224" s="33"/>
      <c r="AI224" s="5">
        <f>IF(AI221,AI222,AI220-AI223)</f>
        <v>0</v>
      </c>
      <c r="AK224" s="31" t="s">
        <v>31</v>
      </c>
      <c r="AL224" s="32"/>
      <c r="AM224" s="33"/>
      <c r="AN224" s="5">
        <f>IF(AN221,AN222,AN220-AN223)</f>
        <v>0</v>
      </c>
      <c r="AP224" s="31" t="s">
        <v>31</v>
      </c>
      <c r="AQ224" s="32"/>
      <c r="AR224" s="33"/>
      <c r="AS224" s="5">
        <f>IF(AS221,AS222,AS220-AS223)</f>
        <v>0</v>
      </c>
    </row>
    <row r="225" spans="2:45" ht="13.5" thickBot="1">
      <c r="B225" s="40" t="s">
        <v>29</v>
      </c>
      <c r="C225" s="41"/>
      <c r="D225" s="42"/>
      <c r="E225" s="6" t="str">
        <f>IF(E224&lt;$I$54,"true","false")</f>
        <v>true</v>
      </c>
      <c r="G225" s="31" t="s">
        <v>33</v>
      </c>
      <c r="H225" s="32"/>
      <c r="I225" s="33"/>
      <c r="J225" s="5">
        <f>E279-J224</f>
        <v>0</v>
      </c>
      <c r="L225" s="31" t="s">
        <v>33</v>
      </c>
      <c r="M225" s="32"/>
      <c r="N225" s="33"/>
      <c r="O225" s="5">
        <f>J279-O224</f>
        <v>0</v>
      </c>
      <c r="Q225" s="31" t="s">
        <v>33</v>
      </c>
      <c r="R225" s="32"/>
      <c r="S225" s="33"/>
      <c r="T225" s="5">
        <f>O309-T224</f>
        <v>0</v>
      </c>
      <c r="V225" s="31" t="s">
        <v>33</v>
      </c>
      <c r="W225" s="32"/>
      <c r="X225" s="33"/>
      <c r="Y225" s="5">
        <f>T279-Y224</f>
        <v>0</v>
      </c>
      <c r="Z225" s="2"/>
      <c r="AA225" s="31" t="s">
        <v>33</v>
      </c>
      <c r="AB225" s="32"/>
      <c r="AC225" s="33"/>
      <c r="AD225" s="5">
        <f>Y314-AD224</f>
        <v>0</v>
      </c>
      <c r="AF225" s="31" t="s">
        <v>33</v>
      </c>
      <c r="AG225" s="32"/>
      <c r="AH225" s="33"/>
      <c r="AI225" s="5">
        <f>AD279-AI224</f>
        <v>0</v>
      </c>
      <c r="AK225" s="31" t="s">
        <v>33</v>
      </c>
      <c r="AL225" s="32"/>
      <c r="AM225" s="33"/>
      <c r="AN225" s="5">
        <f>AI314-AN224</f>
        <v>0</v>
      </c>
      <c r="AP225" s="31" t="s">
        <v>33</v>
      </c>
      <c r="AQ225" s="32"/>
      <c r="AR225" s="33"/>
      <c r="AS225" s="5">
        <f>AN314-AS224</f>
        <v>0</v>
      </c>
    </row>
    <row r="226" spans="2:45" ht="13.5" thickBot="1">
      <c r="B226" s="40" t="s">
        <v>32</v>
      </c>
      <c r="C226" s="41"/>
      <c r="D226" s="42"/>
      <c r="E226" s="5">
        <f>IF(E225,(E224/100)*($N$90+($D$90*$E$90)),E224)</f>
        <v>0</v>
      </c>
      <c r="G226" s="31" t="s">
        <v>34</v>
      </c>
      <c r="H226" s="32"/>
      <c r="I226" s="33"/>
      <c r="J226" s="5">
        <f>IF(J225&lt;0,E280+J225-J223,E280-J223)</f>
        <v>0</v>
      </c>
      <c r="L226" s="31" t="s">
        <v>34</v>
      </c>
      <c r="M226" s="32"/>
      <c r="N226" s="33"/>
      <c r="O226" s="5">
        <f>IF(O225&lt;0,J280+O225-O223,J280-O223)</f>
        <v>0</v>
      </c>
      <c r="Q226" s="31" t="s">
        <v>34</v>
      </c>
      <c r="R226" s="32"/>
      <c r="S226" s="33"/>
      <c r="T226" s="5">
        <f>IF(T225&lt;0,O310+T225-T223,O310-T223)</f>
        <v>0</v>
      </c>
      <c r="V226" s="31" t="s">
        <v>34</v>
      </c>
      <c r="W226" s="32"/>
      <c r="X226" s="33"/>
      <c r="Y226" s="5">
        <f>IF(Y225&lt;0,T280+Y225-Y223,T280-Y223)</f>
        <v>0</v>
      </c>
      <c r="Z226" s="2"/>
      <c r="AA226" s="31" t="s">
        <v>34</v>
      </c>
      <c r="AB226" s="32"/>
      <c r="AC226" s="33"/>
      <c r="AD226" s="5">
        <f>IF(AD225&lt;0,Y315+AD225-AD223,Y315-AD223)</f>
        <v>0</v>
      </c>
      <c r="AF226" s="31" t="s">
        <v>34</v>
      </c>
      <c r="AG226" s="32"/>
      <c r="AH226" s="33"/>
      <c r="AI226" s="5">
        <f>IF(AI225&lt;0,AD280+AI225-AI223,AD280-AI223)</f>
        <v>0</v>
      </c>
      <c r="AK226" s="31" t="s">
        <v>34</v>
      </c>
      <c r="AL226" s="32"/>
      <c r="AM226" s="33"/>
      <c r="AN226" s="5">
        <f>IF(AN225&lt;0,AI315+AN225-AN223,AI315-AN223)</f>
        <v>0</v>
      </c>
      <c r="AP226" s="31" t="s">
        <v>34</v>
      </c>
      <c r="AQ226" s="32"/>
      <c r="AR226" s="33"/>
      <c r="AS226" s="5">
        <f>IF(AS225&lt;0,AN315+AS225-AS223,AN315-AS223)</f>
        <v>0</v>
      </c>
    </row>
    <row r="227" spans="2:45" ht="13.5" thickBot="1">
      <c r="B227" s="40" t="s">
        <v>30</v>
      </c>
      <c r="C227" s="41"/>
      <c r="D227" s="42"/>
      <c r="E227" s="5">
        <f>IF($I$54&gt;0,E224*($N$91+($E$91*$D$91))%,0)</f>
        <v>0</v>
      </c>
      <c r="G227" s="31" t="s">
        <v>35</v>
      </c>
      <c r="H227" s="32"/>
      <c r="I227" s="33"/>
      <c r="J227" s="5">
        <f>IF(J226&gt;0,J226/$D$64,0)</f>
        <v>0</v>
      </c>
      <c r="L227" s="31" t="s">
        <v>35</v>
      </c>
      <c r="M227" s="32"/>
      <c r="N227" s="33"/>
      <c r="O227" s="5">
        <f>IF(O226&gt;0,O226/$D$64,0)</f>
        <v>0</v>
      </c>
      <c r="Q227" s="31" t="s">
        <v>35</v>
      </c>
      <c r="R227" s="32"/>
      <c r="S227" s="33"/>
      <c r="T227" s="5">
        <f>IF(T226&gt;0,T226/$J$64,0)</f>
        <v>0</v>
      </c>
      <c r="V227" s="31" t="s">
        <v>35</v>
      </c>
      <c r="W227" s="32"/>
      <c r="X227" s="33"/>
      <c r="Y227" s="5">
        <f>IF(Y226&gt;0,Y226/$D$64,0)</f>
        <v>0</v>
      </c>
      <c r="Z227" s="2"/>
      <c r="AA227" s="31" t="s">
        <v>35</v>
      </c>
      <c r="AB227" s="32"/>
      <c r="AC227" s="33"/>
      <c r="AD227" s="5">
        <f>IF(AD226&gt;0,AD226/$K$64,0)</f>
        <v>0</v>
      </c>
      <c r="AF227" s="31" t="s">
        <v>35</v>
      </c>
      <c r="AG227" s="32"/>
      <c r="AH227" s="33"/>
      <c r="AI227" s="5">
        <f>IF(AI226&gt;0,AI226/$D$64,0)</f>
        <v>0</v>
      </c>
      <c r="AK227" s="31" t="s">
        <v>35</v>
      </c>
      <c r="AL227" s="32"/>
      <c r="AM227" s="33"/>
      <c r="AN227" s="5">
        <f>IF(AN226&gt;0,AN226/$K$64,0)</f>
        <v>0</v>
      </c>
      <c r="AP227" s="31" t="s">
        <v>35</v>
      </c>
      <c r="AQ227" s="32"/>
      <c r="AR227" s="33"/>
      <c r="AS227" s="5">
        <f>IF(AS226&gt;0,AS226/$K$64,0)</f>
        <v>0</v>
      </c>
    </row>
    <row r="228" spans="2:45" ht="13.5" thickBot="1">
      <c r="B228" s="31" t="s">
        <v>31</v>
      </c>
      <c r="C228" s="32"/>
      <c r="D228" s="33"/>
      <c r="E228" s="5">
        <f>IF(E225,E226,E224-E227)</f>
        <v>0</v>
      </c>
      <c r="G228" s="31" t="s">
        <v>36</v>
      </c>
      <c r="H228" s="32"/>
      <c r="I228" s="33"/>
      <c r="J228" s="5">
        <f>IF(J226&lt;0,0-J226,0)</f>
        <v>0</v>
      </c>
      <c r="L228" s="31" t="s">
        <v>36</v>
      </c>
      <c r="M228" s="32"/>
      <c r="N228" s="33"/>
      <c r="O228" s="5">
        <f>IF(O226&lt;0,0-O226,0)</f>
        <v>0</v>
      </c>
      <c r="Q228" s="31" t="s">
        <v>36</v>
      </c>
      <c r="R228" s="32"/>
      <c r="S228" s="33"/>
      <c r="T228" s="5">
        <f>IF(T226&lt;0,0-T226,0)</f>
        <v>0</v>
      </c>
      <c r="V228" s="31" t="s">
        <v>36</v>
      </c>
      <c r="W228" s="32"/>
      <c r="X228" s="33"/>
      <c r="Y228" s="5">
        <f>IF(Y226&lt;0,0-Y226,0)</f>
        <v>0</v>
      </c>
      <c r="Z228" s="2"/>
      <c r="AA228" s="31" t="s">
        <v>36</v>
      </c>
      <c r="AB228" s="32"/>
      <c r="AC228" s="33"/>
      <c r="AD228" s="5">
        <f>IF(AD226&lt;0,0-AD226,0)</f>
        <v>0</v>
      </c>
      <c r="AF228" s="31" t="s">
        <v>36</v>
      </c>
      <c r="AG228" s="32"/>
      <c r="AH228" s="33"/>
      <c r="AI228" s="5">
        <f>IF(AI226&lt;0,0-AI226,0)</f>
        <v>0</v>
      </c>
      <c r="AK228" s="31" t="s">
        <v>36</v>
      </c>
      <c r="AL228" s="32"/>
      <c r="AM228" s="33"/>
      <c r="AN228" s="5">
        <f>IF(AN226&lt;0,0-AN226,0)</f>
        <v>0</v>
      </c>
      <c r="AP228" s="31" t="s">
        <v>36</v>
      </c>
      <c r="AQ228" s="32"/>
      <c r="AR228" s="33"/>
      <c r="AS228" s="5">
        <f>IF(AS226&lt;0,0-AS226,0)</f>
        <v>0</v>
      </c>
    </row>
    <row r="229" spans="2:45" ht="13.5" thickBot="1">
      <c r="B229" s="31" t="s">
        <v>33</v>
      </c>
      <c r="C229" s="32"/>
      <c r="D229" s="33"/>
      <c r="E229" s="5">
        <f>$I$54-E228</f>
        <v>500</v>
      </c>
      <c r="T229" s="2"/>
      <c r="V229" s="2"/>
      <c r="W229" s="2"/>
      <c r="X229" s="2"/>
      <c r="Y229" s="2"/>
      <c r="Z229" s="2"/>
      <c r="AF229" s="2"/>
      <c r="AG229" s="2"/>
      <c r="AH229" s="2"/>
      <c r="AI229" s="2"/>
    </row>
    <row r="230" spans="2:45" ht="13.5" thickBot="1">
      <c r="B230" s="31" t="s">
        <v>34</v>
      </c>
      <c r="C230" s="32"/>
      <c r="D230" s="33"/>
      <c r="E230" s="5">
        <f>IF(E229&lt;0,$I$52+E229-E227,$I$52-E227)</f>
        <v>1000</v>
      </c>
      <c r="G230" s="34" t="s">
        <v>40</v>
      </c>
      <c r="H230" s="35"/>
      <c r="I230" s="35"/>
      <c r="J230" s="36"/>
      <c r="L230" s="34" t="s">
        <v>40</v>
      </c>
      <c r="M230" s="35"/>
      <c r="N230" s="35"/>
      <c r="O230" s="36"/>
      <c r="Q230" s="34" t="s">
        <v>61</v>
      </c>
      <c r="R230" s="35"/>
      <c r="S230" s="35"/>
      <c r="T230" s="36"/>
      <c r="V230" s="34" t="s">
        <v>40</v>
      </c>
      <c r="W230" s="35"/>
      <c r="X230" s="35"/>
      <c r="Y230" s="36"/>
      <c r="Z230" s="2"/>
      <c r="AA230" s="34" t="s">
        <v>63</v>
      </c>
      <c r="AB230" s="35"/>
      <c r="AC230" s="35"/>
      <c r="AD230" s="36"/>
      <c r="AF230" s="34" t="s">
        <v>40</v>
      </c>
      <c r="AG230" s="35"/>
      <c r="AH230" s="35"/>
      <c r="AI230" s="36"/>
      <c r="AK230" s="34" t="s">
        <v>63</v>
      </c>
      <c r="AL230" s="35"/>
      <c r="AM230" s="35"/>
      <c r="AN230" s="36"/>
      <c r="AP230" s="34" t="s">
        <v>63</v>
      </c>
      <c r="AQ230" s="35"/>
      <c r="AR230" s="35"/>
      <c r="AS230" s="36"/>
    </row>
    <row r="231" spans="2:45" ht="13.5" thickBot="1">
      <c r="B231" s="31" t="s">
        <v>35</v>
      </c>
      <c r="C231" s="32"/>
      <c r="D231" s="33"/>
      <c r="E231" s="5">
        <f>IF(E230&gt;0,E230/$I$64,0)</f>
        <v>1</v>
      </c>
      <c r="G231" s="31" t="s">
        <v>33</v>
      </c>
      <c r="H231" s="32"/>
      <c r="I231" s="33"/>
      <c r="J231" s="5">
        <f>IF(J225&lt;0,0,J225)</f>
        <v>0</v>
      </c>
      <c r="L231" s="31" t="s">
        <v>33</v>
      </c>
      <c r="M231" s="32"/>
      <c r="N231" s="33"/>
      <c r="O231" s="5">
        <f>IF(O225&lt;0,0,O225)</f>
        <v>0</v>
      </c>
      <c r="Q231" s="31" t="s">
        <v>33</v>
      </c>
      <c r="R231" s="32"/>
      <c r="S231" s="33"/>
      <c r="T231" s="5">
        <f>IF(T225&lt;0,0,T225)</f>
        <v>0</v>
      </c>
      <c r="V231" s="31" t="s">
        <v>33</v>
      </c>
      <c r="W231" s="32"/>
      <c r="X231" s="33"/>
      <c r="Y231" s="5">
        <f>IF(Y225&lt;0,0,Y225)</f>
        <v>0</v>
      </c>
      <c r="Z231" s="2"/>
      <c r="AA231" s="31" t="s">
        <v>33</v>
      </c>
      <c r="AB231" s="32"/>
      <c r="AC231" s="33"/>
      <c r="AD231" s="5">
        <f>IF(AD225&lt;0,0,AD225)</f>
        <v>0</v>
      </c>
      <c r="AF231" s="31" t="s">
        <v>33</v>
      </c>
      <c r="AG231" s="32"/>
      <c r="AH231" s="33"/>
      <c r="AI231" s="5">
        <f>IF(AI225&lt;0,0,AI225)</f>
        <v>0</v>
      </c>
      <c r="AK231" s="31" t="s">
        <v>33</v>
      </c>
      <c r="AL231" s="32"/>
      <c r="AM231" s="33"/>
      <c r="AN231" s="5">
        <f>IF(AN225&lt;0,0,AN225)</f>
        <v>0</v>
      </c>
      <c r="AP231" s="31" t="s">
        <v>33</v>
      </c>
      <c r="AQ231" s="32"/>
      <c r="AR231" s="33"/>
      <c r="AS231" s="5">
        <f>IF(AS225&lt;0,0,AS225)</f>
        <v>0</v>
      </c>
    </row>
    <row r="232" spans="2:45" ht="13.5" thickBot="1">
      <c r="B232" s="31" t="s">
        <v>36</v>
      </c>
      <c r="C232" s="32"/>
      <c r="D232" s="33"/>
      <c r="E232" s="5">
        <f>IF(E230&lt;0,0-E230,0)</f>
        <v>0</v>
      </c>
      <c r="G232" s="31" t="s">
        <v>34</v>
      </c>
      <c r="H232" s="32"/>
      <c r="I232" s="33"/>
      <c r="J232" s="5">
        <f>IF(J226&lt;0,0,J226)</f>
        <v>0</v>
      </c>
      <c r="L232" s="31" t="s">
        <v>34</v>
      </c>
      <c r="M232" s="32"/>
      <c r="N232" s="33"/>
      <c r="O232" s="5">
        <f>IF(O226&lt;0,0,O226)</f>
        <v>0</v>
      </c>
      <c r="Q232" s="31" t="s">
        <v>34</v>
      </c>
      <c r="R232" s="32"/>
      <c r="S232" s="33"/>
      <c r="T232" s="5">
        <f>IF(T226&lt;0,0,T226)</f>
        <v>0</v>
      </c>
      <c r="V232" s="31" t="s">
        <v>34</v>
      </c>
      <c r="W232" s="32"/>
      <c r="X232" s="33"/>
      <c r="Y232" s="5">
        <f>IF(Y226&lt;0,0,Y226)</f>
        <v>0</v>
      </c>
      <c r="Z232" s="2"/>
      <c r="AA232" s="31" t="s">
        <v>34</v>
      </c>
      <c r="AB232" s="32"/>
      <c r="AC232" s="33"/>
      <c r="AD232" s="5">
        <f>IF(AD226&lt;0,0,AD226)</f>
        <v>0</v>
      </c>
      <c r="AF232" s="31" t="s">
        <v>34</v>
      </c>
      <c r="AG232" s="32"/>
      <c r="AH232" s="33"/>
      <c r="AI232" s="5">
        <f>IF(AI226&lt;0,0,AI226)</f>
        <v>0</v>
      </c>
      <c r="AK232" s="31" t="s">
        <v>34</v>
      </c>
      <c r="AL232" s="32"/>
      <c r="AM232" s="33"/>
      <c r="AN232" s="5">
        <f>IF(AN226&lt;0,0,AN226)</f>
        <v>0</v>
      </c>
      <c r="AP232" s="31" t="s">
        <v>34</v>
      </c>
      <c r="AQ232" s="32"/>
      <c r="AR232" s="33"/>
      <c r="AS232" s="5">
        <f>IF(AS226&lt;0,0,AS226)</f>
        <v>0</v>
      </c>
    </row>
    <row r="233" spans="2:45" ht="13.5" thickBot="1">
      <c r="G233" s="31" t="s">
        <v>35</v>
      </c>
      <c r="H233" s="32"/>
      <c r="I233" s="33"/>
      <c r="J233" s="5">
        <f>J227</f>
        <v>0</v>
      </c>
      <c r="L233" s="31" t="s">
        <v>35</v>
      </c>
      <c r="M233" s="32"/>
      <c r="N233" s="33"/>
      <c r="O233" s="5">
        <f>O227</f>
        <v>0</v>
      </c>
      <c r="Q233" s="31" t="s">
        <v>35</v>
      </c>
      <c r="R233" s="32"/>
      <c r="S233" s="33"/>
      <c r="T233" s="5">
        <f>T227</f>
        <v>0</v>
      </c>
      <c r="V233" s="31" t="s">
        <v>35</v>
      </c>
      <c r="W233" s="32"/>
      <c r="X233" s="33"/>
      <c r="Y233" s="5">
        <f>Y227</f>
        <v>0</v>
      </c>
      <c r="Z233" s="2"/>
      <c r="AA233" s="31" t="s">
        <v>35</v>
      </c>
      <c r="AB233" s="32"/>
      <c r="AC233" s="33"/>
      <c r="AD233" s="5">
        <f>AD227</f>
        <v>0</v>
      </c>
      <c r="AF233" s="31" t="s">
        <v>35</v>
      </c>
      <c r="AG233" s="32"/>
      <c r="AH233" s="33"/>
      <c r="AI233" s="5">
        <f>AI227</f>
        <v>0</v>
      </c>
      <c r="AK233" s="31" t="s">
        <v>35</v>
      </c>
      <c r="AL233" s="32"/>
      <c r="AM233" s="33"/>
      <c r="AN233" s="5">
        <f>AN227</f>
        <v>0</v>
      </c>
      <c r="AP233" s="31" t="s">
        <v>35</v>
      </c>
      <c r="AQ233" s="32"/>
      <c r="AR233" s="33"/>
      <c r="AS233" s="5">
        <f>AS227</f>
        <v>0</v>
      </c>
    </row>
    <row r="234" spans="2:45" ht="13.5" thickBot="1">
      <c r="B234" s="34" t="s">
        <v>59</v>
      </c>
      <c r="C234" s="35"/>
      <c r="D234" s="35"/>
      <c r="E234" s="36"/>
      <c r="L234" s="3"/>
      <c r="M234" s="3"/>
      <c r="N234" s="3"/>
      <c r="O234" s="3"/>
      <c r="T234" s="2"/>
    </row>
    <row r="235" spans="2:45" ht="13.5" thickBot="1">
      <c r="B235" s="31" t="s">
        <v>33</v>
      </c>
      <c r="C235" s="32"/>
      <c r="D235" s="33"/>
      <c r="E235" s="5">
        <f>IF(E229&lt;0,0,E229)</f>
        <v>500</v>
      </c>
      <c r="G235" s="37" t="s">
        <v>71</v>
      </c>
      <c r="H235" s="38"/>
      <c r="I235" s="38"/>
      <c r="J235" s="39"/>
      <c r="L235" s="37" t="s">
        <v>82</v>
      </c>
      <c r="M235" s="38"/>
      <c r="N235" s="38"/>
      <c r="O235" s="39"/>
      <c r="Q235" s="37" t="s">
        <v>89</v>
      </c>
      <c r="R235" s="38"/>
      <c r="S235" s="38"/>
      <c r="T235" s="39"/>
      <c r="V235" s="37" t="s">
        <v>105</v>
      </c>
      <c r="W235" s="38"/>
      <c r="X235" s="38"/>
      <c r="Y235" s="39"/>
      <c r="Z235" s="2"/>
      <c r="AA235" s="37" t="s">
        <v>116</v>
      </c>
      <c r="AB235" s="38"/>
      <c r="AC235" s="38"/>
      <c r="AD235" s="39"/>
      <c r="AF235" s="37" t="s">
        <v>125</v>
      </c>
      <c r="AG235" s="38"/>
      <c r="AH235" s="38"/>
      <c r="AI235" s="39"/>
      <c r="AK235" s="37" t="s">
        <v>133</v>
      </c>
      <c r="AL235" s="38"/>
      <c r="AM235" s="38"/>
      <c r="AN235" s="39"/>
      <c r="AP235" s="37" t="s">
        <v>143</v>
      </c>
      <c r="AQ235" s="38"/>
      <c r="AR235" s="38"/>
      <c r="AS235" s="39"/>
    </row>
    <row r="236" spans="2:45" ht="13.5" thickBot="1">
      <c r="B236" s="31" t="s">
        <v>34</v>
      </c>
      <c r="C236" s="32"/>
      <c r="D236" s="33"/>
      <c r="E236" s="5">
        <f>IF(E230&lt;0,0,E230)</f>
        <v>1000</v>
      </c>
      <c r="G236" s="40" t="s">
        <v>28</v>
      </c>
      <c r="H236" s="41"/>
      <c r="I236" s="42"/>
      <c r="J236" s="5">
        <f>J228</f>
        <v>0</v>
      </c>
      <c r="L236" s="40" t="s">
        <v>28</v>
      </c>
      <c r="M236" s="41"/>
      <c r="N236" s="42"/>
      <c r="O236" s="5">
        <f>O228</f>
        <v>0</v>
      </c>
      <c r="Q236" s="40" t="s">
        <v>28</v>
      </c>
      <c r="R236" s="41"/>
      <c r="S236" s="42"/>
      <c r="T236" s="6">
        <f>T228</f>
        <v>0</v>
      </c>
      <c r="V236" s="40" t="s">
        <v>28</v>
      </c>
      <c r="W236" s="41"/>
      <c r="X236" s="42"/>
      <c r="Y236" s="5">
        <f>Y228</f>
        <v>0</v>
      </c>
      <c r="Z236" s="2"/>
      <c r="AA236" s="40" t="s">
        <v>28</v>
      </c>
      <c r="AB236" s="41"/>
      <c r="AC236" s="42"/>
      <c r="AD236" s="6">
        <f>AD228</f>
        <v>0</v>
      </c>
      <c r="AF236" s="40" t="s">
        <v>28</v>
      </c>
      <c r="AG236" s="41"/>
      <c r="AH236" s="42"/>
      <c r="AI236" s="6">
        <f>AI228</f>
        <v>0</v>
      </c>
      <c r="AK236" s="40" t="s">
        <v>28</v>
      </c>
      <c r="AL236" s="41"/>
      <c r="AM236" s="42"/>
      <c r="AN236" s="6">
        <f>AN228</f>
        <v>0</v>
      </c>
      <c r="AP236" s="40" t="s">
        <v>28</v>
      </c>
      <c r="AQ236" s="41"/>
      <c r="AR236" s="42"/>
      <c r="AS236" s="6">
        <f>AS228</f>
        <v>0</v>
      </c>
    </row>
    <row r="237" spans="2:45" ht="13.5" thickBot="1">
      <c r="B237" s="31" t="s">
        <v>35</v>
      </c>
      <c r="C237" s="32"/>
      <c r="D237" s="33"/>
      <c r="E237" s="5">
        <f>E231</f>
        <v>1</v>
      </c>
      <c r="G237" s="40" t="s">
        <v>29</v>
      </c>
      <c r="H237" s="41"/>
      <c r="I237" s="42"/>
      <c r="J237" s="6" t="str">
        <f>IF(J236&lt;E274,"true","false")</f>
        <v>false</v>
      </c>
      <c r="L237" s="40" t="s">
        <v>29</v>
      </c>
      <c r="M237" s="41"/>
      <c r="N237" s="42"/>
      <c r="O237" s="6" t="str">
        <f>IF(O236&lt;J274,"true","false")</f>
        <v>false</v>
      </c>
      <c r="Q237" s="40" t="s">
        <v>29</v>
      </c>
      <c r="R237" s="41"/>
      <c r="S237" s="42"/>
      <c r="T237" s="6" t="str">
        <f>IF(T236&lt;O314,"true","false")</f>
        <v>false</v>
      </c>
      <c r="V237" s="40" t="s">
        <v>29</v>
      </c>
      <c r="W237" s="41"/>
      <c r="X237" s="42"/>
      <c r="Y237" s="6" t="str">
        <f>IF(Y236&lt;T274,"true","false")</f>
        <v>false</v>
      </c>
      <c r="Z237" s="2"/>
      <c r="AA237" s="40" t="s">
        <v>29</v>
      </c>
      <c r="AB237" s="41"/>
      <c r="AC237" s="42"/>
      <c r="AD237" s="6" t="str">
        <f>IF(AD236&lt;Y274,"true","false")</f>
        <v>false</v>
      </c>
      <c r="AF237" s="40" t="s">
        <v>29</v>
      </c>
      <c r="AG237" s="41"/>
      <c r="AH237" s="42"/>
      <c r="AI237" s="6" t="str">
        <f>IF(AI236&lt;AD274,"true","false")</f>
        <v>false</v>
      </c>
      <c r="AK237" s="40" t="s">
        <v>29</v>
      </c>
      <c r="AL237" s="41"/>
      <c r="AM237" s="42"/>
      <c r="AN237" s="6" t="str">
        <f>IF(AN236&lt;AI274,"true","false")</f>
        <v>false</v>
      </c>
      <c r="AP237" s="40" t="s">
        <v>29</v>
      </c>
      <c r="AQ237" s="41"/>
      <c r="AR237" s="42"/>
      <c r="AS237" s="6" t="str">
        <f>IF(AS236&lt;AN274,"true","false")</f>
        <v>false</v>
      </c>
    </row>
    <row r="238" spans="2:45" ht="13.5" thickBot="1">
      <c r="G238" s="40" t="s">
        <v>32</v>
      </c>
      <c r="H238" s="41"/>
      <c r="I238" s="42"/>
      <c r="J238" s="5">
        <f>IF(J237,(J236/100)*($N$90+($D$90*$E$90)),J236)</f>
        <v>0</v>
      </c>
      <c r="L238" s="40" t="s">
        <v>32</v>
      </c>
      <c r="M238" s="41"/>
      <c r="N238" s="42"/>
      <c r="O238" s="5">
        <f>IF(O237,(O236/100)*($N$90+($D$90*$E$90)),O236)</f>
        <v>0</v>
      </c>
      <c r="Q238" s="40" t="s">
        <v>32</v>
      </c>
      <c r="R238" s="41"/>
      <c r="S238" s="42"/>
      <c r="T238" s="5">
        <f>IF(T237,(T236/100)*($N$90+($D$90*$E$90)),T236)</f>
        <v>0</v>
      </c>
      <c r="V238" s="40" t="s">
        <v>32</v>
      </c>
      <c r="W238" s="41"/>
      <c r="X238" s="42"/>
      <c r="Y238" s="5">
        <f>IF(Y237,(Y236/100)*($N$90+($D$90*$E$90)),Y236)</f>
        <v>0</v>
      </c>
      <c r="Z238" s="2"/>
      <c r="AA238" s="40" t="s">
        <v>32</v>
      </c>
      <c r="AB238" s="41"/>
      <c r="AC238" s="42"/>
      <c r="AD238" s="5">
        <f>IF(AD237,(AD236/100)*($N$90+($D$90*$E$90)),AD236)</f>
        <v>0</v>
      </c>
      <c r="AF238" s="40" t="s">
        <v>32</v>
      </c>
      <c r="AG238" s="41"/>
      <c r="AH238" s="42"/>
      <c r="AI238" s="5">
        <f>IF(AI237,(AI236/100)*($N$90+($D$90*$E$90)),AI236)</f>
        <v>0</v>
      </c>
      <c r="AK238" s="40" t="s">
        <v>32</v>
      </c>
      <c r="AL238" s="41"/>
      <c r="AM238" s="42"/>
      <c r="AN238" s="5">
        <f>IF(AN237,(AN236/100)*($N$90+($D$90*$E$90)),AN236)</f>
        <v>0</v>
      </c>
      <c r="AP238" s="40" t="s">
        <v>32</v>
      </c>
      <c r="AQ238" s="41"/>
      <c r="AR238" s="42"/>
      <c r="AS238" s="5">
        <f>IF(AS237,(AS236/100)*($N$90+($D$90*$E$90)),AS236)</f>
        <v>0</v>
      </c>
    </row>
    <row r="239" spans="2:45" ht="13.5" thickBot="1">
      <c r="B239" s="37" t="s">
        <v>60</v>
      </c>
      <c r="C239" s="38"/>
      <c r="D239" s="38"/>
      <c r="E239" s="39"/>
      <c r="G239" s="40" t="s">
        <v>30</v>
      </c>
      <c r="H239" s="41"/>
      <c r="I239" s="42"/>
      <c r="J239" s="5">
        <f>IF(E274&gt;0,J236*($N$91+($E$91*$D$91))%,0)</f>
        <v>0</v>
      </c>
      <c r="L239" s="40" t="s">
        <v>30</v>
      </c>
      <c r="M239" s="41"/>
      <c r="N239" s="42"/>
      <c r="O239" s="5">
        <f>IF(J274&gt;0,O236*($N$91+($E$91*$D$91))%,0)</f>
        <v>0</v>
      </c>
      <c r="Q239" s="40" t="s">
        <v>30</v>
      </c>
      <c r="R239" s="41"/>
      <c r="S239" s="42"/>
      <c r="T239" s="5">
        <f>IF(O314&gt;0,T236*($N$91+($E$91*$D$91))%,0)</f>
        <v>0</v>
      </c>
      <c r="V239" s="40" t="s">
        <v>30</v>
      </c>
      <c r="W239" s="41"/>
      <c r="X239" s="42"/>
      <c r="Y239" s="5">
        <f>IF(T274&gt;0,Y236*($N$91+($E$91*$D$91))%,0)</f>
        <v>0</v>
      </c>
      <c r="Z239" s="2"/>
      <c r="AA239" s="40" t="s">
        <v>30</v>
      </c>
      <c r="AB239" s="41"/>
      <c r="AC239" s="42"/>
      <c r="AD239" s="5">
        <f>IF(Y274&gt;0,AD236*($N$91+($E$91*$D$91))%,0)</f>
        <v>0</v>
      </c>
      <c r="AF239" s="40" t="s">
        <v>30</v>
      </c>
      <c r="AG239" s="41"/>
      <c r="AH239" s="42"/>
      <c r="AI239" s="5">
        <f>IF(AD274&gt;0,AI236*($N$91+($E$91*$D$91))%,0)</f>
        <v>0</v>
      </c>
      <c r="AK239" s="40" t="s">
        <v>30</v>
      </c>
      <c r="AL239" s="41"/>
      <c r="AM239" s="42"/>
      <c r="AN239" s="5">
        <f>IF(AI274&gt;0,AN236*($N$91+($E$91*$D$91))%,0)</f>
        <v>0</v>
      </c>
      <c r="AP239" s="40" t="s">
        <v>30</v>
      </c>
      <c r="AQ239" s="41"/>
      <c r="AR239" s="42"/>
      <c r="AS239" s="5">
        <f>IF(AN274&gt;0,AS236*($N$91+($E$91*$D$91))%,0)</f>
        <v>0</v>
      </c>
    </row>
    <row r="240" spans="2:45" ht="13.5" thickBot="1">
      <c r="B240" s="40" t="s">
        <v>28</v>
      </c>
      <c r="C240" s="41"/>
      <c r="D240" s="42"/>
      <c r="E240" s="5">
        <f>E232</f>
        <v>0</v>
      </c>
      <c r="G240" s="31" t="s">
        <v>31</v>
      </c>
      <c r="H240" s="32"/>
      <c r="I240" s="33"/>
      <c r="J240" s="5">
        <f>IF(J237,J238,J236-J239)</f>
        <v>0</v>
      </c>
      <c r="L240" s="31" t="s">
        <v>31</v>
      </c>
      <c r="M240" s="32"/>
      <c r="N240" s="33"/>
      <c r="O240" s="5">
        <f>IF(O237,O238,O236-O239)</f>
        <v>0</v>
      </c>
      <c r="Q240" s="31" t="s">
        <v>31</v>
      </c>
      <c r="R240" s="32"/>
      <c r="S240" s="33"/>
      <c r="T240" s="5">
        <f>IF(T237,T238,T236-T239)</f>
        <v>0</v>
      </c>
      <c r="V240" s="31" t="s">
        <v>31</v>
      </c>
      <c r="W240" s="32"/>
      <c r="X240" s="33"/>
      <c r="Y240" s="5">
        <f>IF(Y237,Y238,Y236-Y239)</f>
        <v>0</v>
      </c>
      <c r="Z240" s="2"/>
      <c r="AA240" s="31" t="s">
        <v>31</v>
      </c>
      <c r="AB240" s="32"/>
      <c r="AC240" s="33"/>
      <c r="AD240" s="5">
        <f>IF(AD237,AD238,AD236-AD239)</f>
        <v>0</v>
      </c>
      <c r="AF240" s="31" t="s">
        <v>31</v>
      </c>
      <c r="AG240" s="32"/>
      <c r="AH240" s="33"/>
      <c r="AI240" s="5">
        <f>IF(AI237,AI238,AI236-AI239)</f>
        <v>0</v>
      </c>
      <c r="AK240" s="31" t="s">
        <v>31</v>
      </c>
      <c r="AL240" s="32"/>
      <c r="AM240" s="33"/>
      <c r="AN240" s="5">
        <f>IF(AN237,AN238,AN236-AN239)</f>
        <v>0</v>
      </c>
      <c r="AP240" s="31" t="s">
        <v>31</v>
      </c>
      <c r="AQ240" s="32"/>
      <c r="AR240" s="33"/>
      <c r="AS240" s="5">
        <f>IF(AS237,AS238,AS236-AS239)</f>
        <v>0</v>
      </c>
    </row>
    <row r="241" spans="2:45" ht="13.5" thickBot="1">
      <c r="B241" s="40" t="s">
        <v>29</v>
      </c>
      <c r="C241" s="41"/>
      <c r="D241" s="42"/>
      <c r="E241" s="6" t="str">
        <f>IF(E240&lt;$J$54,"true","false")</f>
        <v>false</v>
      </c>
      <c r="G241" s="31" t="s">
        <v>33</v>
      </c>
      <c r="H241" s="32"/>
      <c r="I241" s="33"/>
      <c r="J241" s="5">
        <f>E274-J240</f>
        <v>0</v>
      </c>
      <c r="L241" s="31" t="s">
        <v>33</v>
      </c>
      <c r="M241" s="32"/>
      <c r="N241" s="33"/>
      <c r="O241" s="5">
        <f>J274-O240</f>
        <v>0</v>
      </c>
      <c r="Q241" s="31" t="s">
        <v>33</v>
      </c>
      <c r="R241" s="32"/>
      <c r="S241" s="33"/>
      <c r="T241" s="5">
        <f>O314-T240</f>
        <v>0</v>
      </c>
      <c r="V241" s="31" t="s">
        <v>33</v>
      </c>
      <c r="W241" s="32"/>
      <c r="X241" s="33"/>
      <c r="Y241" s="5">
        <f>T274-Y240</f>
        <v>0</v>
      </c>
      <c r="Z241" s="2"/>
      <c r="AA241" s="31" t="s">
        <v>33</v>
      </c>
      <c r="AB241" s="32"/>
      <c r="AC241" s="33"/>
      <c r="AD241" s="5">
        <f>Y274-AD240</f>
        <v>0</v>
      </c>
      <c r="AF241" s="31" t="s">
        <v>33</v>
      </c>
      <c r="AG241" s="32"/>
      <c r="AH241" s="33"/>
      <c r="AI241" s="5">
        <f>AD274-AI240</f>
        <v>0</v>
      </c>
      <c r="AK241" s="31" t="s">
        <v>33</v>
      </c>
      <c r="AL241" s="32"/>
      <c r="AM241" s="33"/>
      <c r="AN241" s="5">
        <f>AI274-AN240</f>
        <v>0</v>
      </c>
      <c r="AP241" s="31" t="s">
        <v>33</v>
      </c>
      <c r="AQ241" s="32"/>
      <c r="AR241" s="33"/>
      <c r="AS241" s="5">
        <f>AN274-AS240</f>
        <v>0</v>
      </c>
    </row>
    <row r="242" spans="2:45" ht="13.5" thickBot="1">
      <c r="B242" s="40" t="s">
        <v>32</v>
      </c>
      <c r="C242" s="41"/>
      <c r="D242" s="42"/>
      <c r="E242" s="5">
        <f>IF(E241,(E240/100)*($N$90+($D$90*$E$90)),E240)</f>
        <v>0</v>
      </c>
      <c r="G242" s="31" t="s">
        <v>34</v>
      </c>
      <c r="H242" s="32"/>
      <c r="I242" s="33"/>
      <c r="J242" s="5">
        <f>IF(J241&lt;0,E275+J241-J239,E275-J239)</f>
        <v>0</v>
      </c>
      <c r="L242" s="31" t="s">
        <v>34</v>
      </c>
      <c r="M242" s="32"/>
      <c r="N242" s="33"/>
      <c r="O242" s="5">
        <f>IF(O241&lt;0,J275+O241-O239,J275-O239)</f>
        <v>0</v>
      </c>
      <c r="Q242" s="31" t="s">
        <v>34</v>
      </c>
      <c r="R242" s="32"/>
      <c r="S242" s="33"/>
      <c r="T242" s="5">
        <f>IF(T241&lt;0,O315+T241-T239,O315-T239)</f>
        <v>0</v>
      </c>
      <c r="V242" s="31" t="s">
        <v>34</v>
      </c>
      <c r="W242" s="32"/>
      <c r="X242" s="33"/>
      <c r="Y242" s="5">
        <f>IF(Y241&lt;0,T275+Y241-Y239,T275-Y239)</f>
        <v>0</v>
      </c>
      <c r="Z242" s="2"/>
      <c r="AA242" s="31" t="s">
        <v>34</v>
      </c>
      <c r="AB242" s="32"/>
      <c r="AC242" s="33"/>
      <c r="AD242" s="5">
        <f>IF(AD241&lt;0,Y275+AD241-AD239,Y275-AD239)</f>
        <v>0</v>
      </c>
      <c r="AF242" s="31" t="s">
        <v>34</v>
      </c>
      <c r="AG242" s="32"/>
      <c r="AH242" s="33"/>
      <c r="AI242" s="5">
        <f>IF(AI241&lt;0,AD275+AI241-AI239,AD275-AI239)</f>
        <v>0</v>
      </c>
      <c r="AK242" s="31" t="s">
        <v>34</v>
      </c>
      <c r="AL242" s="32"/>
      <c r="AM242" s="33"/>
      <c r="AN242" s="5">
        <f>IF(AN241&lt;0,AI275+AN241-AN239,AI275-AN239)</f>
        <v>0</v>
      </c>
      <c r="AP242" s="31" t="s">
        <v>34</v>
      </c>
      <c r="AQ242" s="32"/>
      <c r="AR242" s="33"/>
      <c r="AS242" s="5">
        <f>IF(AS241&lt;0,AN275+AS241-AS239,AN275-AS239)</f>
        <v>0</v>
      </c>
    </row>
    <row r="243" spans="2:45" ht="13.5" thickBot="1">
      <c r="B243" s="40" t="s">
        <v>30</v>
      </c>
      <c r="C243" s="41"/>
      <c r="D243" s="42"/>
      <c r="E243" s="5">
        <f>IF($J$54&gt;0,E240*($N$91+($E$91*$D$91))%,0)</f>
        <v>0</v>
      </c>
      <c r="G243" s="31" t="s">
        <v>35</v>
      </c>
      <c r="H243" s="32"/>
      <c r="I243" s="33"/>
      <c r="J243" s="5">
        <f>IF(J242&gt;0,J242/$C$64,0)</f>
        <v>0</v>
      </c>
      <c r="L243" s="31" t="s">
        <v>35</v>
      </c>
      <c r="M243" s="32"/>
      <c r="N243" s="33"/>
      <c r="O243" s="5">
        <f>IF(O242&gt;0,O242/$C$64,0)</f>
        <v>0</v>
      </c>
      <c r="Q243" s="31" t="s">
        <v>35</v>
      </c>
      <c r="R243" s="32"/>
      <c r="S243" s="33"/>
      <c r="T243" s="5">
        <f>IF(T242&gt;0,T242/$K$64,0)</f>
        <v>0</v>
      </c>
      <c r="V243" s="31" t="s">
        <v>35</v>
      </c>
      <c r="W243" s="32"/>
      <c r="X243" s="33"/>
      <c r="Y243" s="5">
        <f>IF(Y242&gt;0,Y242/$C$64,0)</f>
        <v>0</v>
      </c>
      <c r="Z243" s="2"/>
      <c r="AA243" s="31" t="s">
        <v>35</v>
      </c>
      <c r="AB243" s="32"/>
      <c r="AC243" s="33"/>
      <c r="AD243" s="5">
        <f>IF(AD242&gt;0,AD242/$C$64,0)</f>
        <v>0</v>
      </c>
      <c r="AF243" s="31" t="s">
        <v>35</v>
      </c>
      <c r="AG243" s="32"/>
      <c r="AH243" s="33"/>
      <c r="AI243" s="5">
        <f>IF(AI242&gt;0,AI242/$C$64,0)</f>
        <v>0</v>
      </c>
      <c r="AK243" s="31" t="s">
        <v>35</v>
      </c>
      <c r="AL243" s="32"/>
      <c r="AM243" s="33"/>
      <c r="AN243" s="5">
        <f>IF(AN242&gt;0,AN242/$C$64,0)</f>
        <v>0</v>
      </c>
      <c r="AP243" s="31" t="s">
        <v>35</v>
      </c>
      <c r="AQ243" s="32"/>
      <c r="AR243" s="33"/>
      <c r="AS243" s="5">
        <f>IF(AS242&gt;0,AS242/$C$64,0)</f>
        <v>0</v>
      </c>
    </row>
    <row r="244" spans="2:45" ht="13.5" thickBot="1">
      <c r="B244" s="31" t="s">
        <v>31</v>
      </c>
      <c r="C244" s="32"/>
      <c r="D244" s="33"/>
      <c r="E244" s="5">
        <f>IF(E241,E242,E240-E243)</f>
        <v>0</v>
      </c>
      <c r="G244" s="31" t="s">
        <v>36</v>
      </c>
      <c r="H244" s="32"/>
      <c r="I244" s="33"/>
      <c r="J244" s="5">
        <f>IF(J242&lt;0,0-J242,0)</f>
        <v>0</v>
      </c>
      <c r="L244" s="31" t="s">
        <v>36</v>
      </c>
      <c r="M244" s="32"/>
      <c r="N244" s="33"/>
      <c r="O244" s="5">
        <f>IF(O242&lt;0,0-O242,0)</f>
        <v>0</v>
      </c>
      <c r="Q244" s="31" t="s">
        <v>36</v>
      </c>
      <c r="R244" s="32"/>
      <c r="S244" s="33"/>
      <c r="T244" s="5">
        <f>IF(T242&lt;0,0-T242,0)</f>
        <v>0</v>
      </c>
      <c r="V244" s="31" t="s">
        <v>36</v>
      </c>
      <c r="W244" s="32"/>
      <c r="X244" s="33"/>
      <c r="Y244" s="5">
        <f>IF(Y242&lt;0,0-Y242,0)</f>
        <v>0</v>
      </c>
      <c r="Z244" s="2"/>
      <c r="AA244" s="31" t="s">
        <v>36</v>
      </c>
      <c r="AB244" s="32"/>
      <c r="AC244" s="33"/>
      <c r="AD244" s="5">
        <f>IF(AD242&lt;0,0-AD242,0)</f>
        <v>0</v>
      </c>
      <c r="AF244" s="31" t="s">
        <v>36</v>
      </c>
      <c r="AG244" s="32"/>
      <c r="AH244" s="33"/>
      <c r="AI244" s="5">
        <f>IF(AI242&lt;0,0-AI242,0)</f>
        <v>0</v>
      </c>
      <c r="AK244" s="31" t="s">
        <v>36</v>
      </c>
      <c r="AL244" s="32"/>
      <c r="AM244" s="33"/>
      <c r="AN244" s="5">
        <f>IF(AN242&lt;0,0-AN242,0)</f>
        <v>0</v>
      </c>
      <c r="AP244" s="31" t="s">
        <v>36</v>
      </c>
      <c r="AQ244" s="32"/>
      <c r="AR244" s="33"/>
      <c r="AS244" s="5">
        <f>IF(AS242&lt;0,0-AS242,0)</f>
        <v>0</v>
      </c>
    </row>
    <row r="245" spans="2:45" ht="13.5" thickBot="1">
      <c r="B245" s="31" t="s">
        <v>33</v>
      </c>
      <c r="C245" s="32"/>
      <c r="D245" s="33"/>
      <c r="E245" s="5">
        <f>$J$54-E244</f>
        <v>0</v>
      </c>
      <c r="T245" s="2"/>
      <c r="V245" s="2"/>
      <c r="W245" s="2"/>
      <c r="X245" s="2"/>
      <c r="Y245" s="2"/>
      <c r="Z245" s="2"/>
      <c r="AA245" s="2"/>
      <c r="AB245" s="2"/>
      <c r="AC245" s="2"/>
      <c r="AD245" s="2"/>
      <c r="AF245" s="2"/>
      <c r="AG245" s="2"/>
      <c r="AH245" s="2"/>
      <c r="AI245" s="2"/>
      <c r="AK245" s="2"/>
      <c r="AL245" s="2"/>
      <c r="AM245" s="2"/>
      <c r="AN245" s="2"/>
      <c r="AP245" s="2"/>
      <c r="AQ245" s="2"/>
      <c r="AR245" s="2"/>
      <c r="AS245" s="2"/>
    </row>
    <row r="246" spans="2:45" ht="13.5" thickBot="1">
      <c r="B246" s="31" t="s">
        <v>34</v>
      </c>
      <c r="C246" s="32"/>
      <c r="D246" s="33"/>
      <c r="E246" s="5">
        <f>IF(E245&lt;0,$J$52+E245-E243,$J$52-E243)</f>
        <v>0</v>
      </c>
      <c r="G246" s="34" t="s">
        <v>41</v>
      </c>
      <c r="H246" s="35"/>
      <c r="I246" s="35"/>
      <c r="J246" s="36"/>
      <c r="L246" s="34" t="s">
        <v>41</v>
      </c>
      <c r="M246" s="35"/>
      <c r="N246" s="35"/>
      <c r="O246" s="36"/>
      <c r="Q246" s="34" t="s">
        <v>63</v>
      </c>
      <c r="R246" s="35"/>
      <c r="S246" s="35"/>
      <c r="T246" s="36"/>
      <c r="V246" s="34" t="s">
        <v>41</v>
      </c>
      <c r="W246" s="35"/>
      <c r="X246" s="35"/>
      <c r="Y246" s="36"/>
      <c r="Z246" s="2"/>
      <c r="AA246" s="34" t="s">
        <v>41</v>
      </c>
      <c r="AB246" s="35"/>
      <c r="AC246" s="35"/>
      <c r="AD246" s="36"/>
      <c r="AF246" s="34" t="s">
        <v>41</v>
      </c>
      <c r="AG246" s="35"/>
      <c r="AH246" s="35"/>
      <c r="AI246" s="36"/>
      <c r="AK246" s="34" t="s">
        <v>41</v>
      </c>
      <c r="AL246" s="35"/>
      <c r="AM246" s="35"/>
      <c r="AN246" s="36"/>
      <c r="AP246" s="34" t="s">
        <v>41</v>
      </c>
      <c r="AQ246" s="35"/>
      <c r="AR246" s="35"/>
      <c r="AS246" s="36"/>
    </row>
    <row r="247" spans="2:45" ht="13.5" thickBot="1">
      <c r="B247" s="31" t="s">
        <v>35</v>
      </c>
      <c r="C247" s="32"/>
      <c r="D247" s="33"/>
      <c r="E247" s="5">
        <f>IF(E246&gt;0,E246/$J$64,0)</f>
        <v>0</v>
      </c>
      <c r="G247" s="31" t="s">
        <v>33</v>
      </c>
      <c r="H247" s="32"/>
      <c r="I247" s="33"/>
      <c r="J247" s="5">
        <f>IF(J241&lt;0,0,J241)</f>
        <v>0</v>
      </c>
      <c r="L247" s="31" t="s">
        <v>33</v>
      </c>
      <c r="M247" s="32"/>
      <c r="N247" s="33"/>
      <c r="O247" s="5">
        <f>IF(O241&lt;0,0,O241)</f>
        <v>0</v>
      </c>
      <c r="Q247" s="31" t="s">
        <v>33</v>
      </c>
      <c r="R247" s="32"/>
      <c r="S247" s="33"/>
      <c r="T247" s="5">
        <f>IF(T241&lt;0,0,T241)</f>
        <v>0</v>
      </c>
      <c r="V247" s="31" t="s">
        <v>33</v>
      </c>
      <c r="W247" s="32"/>
      <c r="X247" s="33"/>
      <c r="Y247" s="5">
        <f>IF(Y241&lt;0,0,Y241)</f>
        <v>0</v>
      </c>
      <c r="Z247" s="2"/>
      <c r="AA247" s="31" t="s">
        <v>33</v>
      </c>
      <c r="AB247" s="32"/>
      <c r="AC247" s="33"/>
      <c r="AD247" s="5">
        <f>IF(AD241&lt;0,0,AD241)</f>
        <v>0</v>
      </c>
      <c r="AF247" s="31" t="s">
        <v>33</v>
      </c>
      <c r="AG247" s="32"/>
      <c r="AH247" s="33"/>
      <c r="AI247" s="5">
        <f>IF(AI241&lt;0,0,AI241)</f>
        <v>0</v>
      </c>
      <c r="AK247" s="31" t="s">
        <v>33</v>
      </c>
      <c r="AL247" s="32"/>
      <c r="AM247" s="33"/>
      <c r="AN247" s="5">
        <f>IF(AN241&lt;0,0,AN241)</f>
        <v>0</v>
      </c>
      <c r="AP247" s="31" t="s">
        <v>33</v>
      </c>
      <c r="AQ247" s="32"/>
      <c r="AR247" s="33"/>
      <c r="AS247" s="5">
        <f>IF(AS241&lt;0,0,AS241)</f>
        <v>0</v>
      </c>
    </row>
    <row r="248" spans="2:45" ht="13.5" thickBot="1">
      <c r="B248" s="31" t="s">
        <v>36</v>
      </c>
      <c r="C248" s="32"/>
      <c r="D248" s="33"/>
      <c r="E248" s="5">
        <f>IF(E246&lt;0,0-E246,0)</f>
        <v>0</v>
      </c>
      <c r="G248" s="31" t="s">
        <v>34</v>
      </c>
      <c r="H248" s="32"/>
      <c r="I248" s="33"/>
      <c r="J248" s="5">
        <f>IF(J242&lt;0,0,J242)</f>
        <v>0</v>
      </c>
      <c r="L248" s="31" t="s">
        <v>34</v>
      </c>
      <c r="M248" s="32"/>
      <c r="N248" s="33"/>
      <c r="O248" s="5">
        <f>IF(O242&lt;0,0,O242)</f>
        <v>0</v>
      </c>
      <c r="Q248" s="31" t="s">
        <v>34</v>
      </c>
      <c r="R248" s="32"/>
      <c r="S248" s="33"/>
      <c r="T248" s="5">
        <f>IF(T242&lt;0,0,T242)</f>
        <v>0</v>
      </c>
      <c r="V248" s="31" t="s">
        <v>34</v>
      </c>
      <c r="W248" s="32"/>
      <c r="X248" s="33"/>
      <c r="Y248" s="5">
        <f>IF(Y242&lt;0,0,Y242)</f>
        <v>0</v>
      </c>
      <c r="Z248" s="2"/>
      <c r="AA248" s="31" t="s">
        <v>34</v>
      </c>
      <c r="AB248" s="32"/>
      <c r="AC248" s="33"/>
      <c r="AD248" s="5">
        <f>IF(AD242&lt;0,0,AD242)</f>
        <v>0</v>
      </c>
      <c r="AF248" s="31" t="s">
        <v>34</v>
      </c>
      <c r="AG248" s="32"/>
      <c r="AH248" s="33"/>
      <c r="AI248" s="5">
        <f>IF(AI242&lt;0,0,AI242)</f>
        <v>0</v>
      </c>
      <c r="AK248" s="31" t="s">
        <v>34</v>
      </c>
      <c r="AL248" s="32"/>
      <c r="AM248" s="33"/>
      <c r="AN248" s="5">
        <f>IF(AN242&lt;0,0,AN242)</f>
        <v>0</v>
      </c>
      <c r="AP248" s="31" t="s">
        <v>34</v>
      </c>
      <c r="AQ248" s="32"/>
      <c r="AR248" s="33"/>
      <c r="AS248" s="5">
        <f>IF(AS242&lt;0,0,AS242)</f>
        <v>0</v>
      </c>
    </row>
    <row r="249" spans="2:45" ht="13.5" thickBot="1">
      <c r="G249" s="31" t="s">
        <v>35</v>
      </c>
      <c r="H249" s="32"/>
      <c r="I249" s="33"/>
      <c r="J249" s="5">
        <f>J243</f>
        <v>0</v>
      </c>
      <c r="L249" s="31" t="s">
        <v>35</v>
      </c>
      <c r="M249" s="32"/>
      <c r="N249" s="33"/>
      <c r="O249" s="5">
        <f>O243</f>
        <v>0</v>
      </c>
      <c r="Q249" s="31" t="s">
        <v>35</v>
      </c>
      <c r="R249" s="32"/>
      <c r="S249" s="33"/>
      <c r="T249" s="5">
        <f>T243</f>
        <v>0</v>
      </c>
      <c r="V249" s="31" t="s">
        <v>35</v>
      </c>
      <c r="W249" s="32"/>
      <c r="X249" s="33"/>
      <c r="Y249" s="5">
        <f>Y243</f>
        <v>0</v>
      </c>
      <c r="Z249" s="2"/>
      <c r="AA249" s="31" t="s">
        <v>35</v>
      </c>
      <c r="AB249" s="32"/>
      <c r="AC249" s="33"/>
      <c r="AD249" s="5">
        <f>AD243</f>
        <v>0</v>
      </c>
      <c r="AF249" s="31" t="s">
        <v>35</v>
      </c>
      <c r="AG249" s="32"/>
      <c r="AH249" s="33"/>
      <c r="AI249" s="5">
        <f>AI243</f>
        <v>0</v>
      </c>
      <c r="AK249" s="31" t="s">
        <v>35</v>
      </c>
      <c r="AL249" s="32"/>
      <c r="AM249" s="33"/>
      <c r="AN249" s="5">
        <f>AN243</f>
        <v>0</v>
      </c>
      <c r="AP249" s="31" t="s">
        <v>35</v>
      </c>
      <c r="AQ249" s="32"/>
      <c r="AR249" s="33"/>
      <c r="AS249" s="5">
        <f>AS243</f>
        <v>0</v>
      </c>
    </row>
    <row r="250" spans="2:45" ht="13.5" thickBot="1">
      <c r="B250" s="34" t="s">
        <v>61</v>
      </c>
      <c r="C250" s="35"/>
      <c r="D250" s="35"/>
      <c r="E250" s="36"/>
      <c r="L250" s="3"/>
      <c r="M250" s="3"/>
      <c r="N250" s="3"/>
      <c r="O250" s="3"/>
      <c r="Q250" s="3"/>
      <c r="R250" s="3"/>
      <c r="S250" s="3"/>
    </row>
    <row r="251" spans="2:45" ht="13.5" thickBot="1">
      <c r="B251" s="31" t="s">
        <v>33</v>
      </c>
      <c r="C251" s="32"/>
      <c r="D251" s="33"/>
      <c r="E251" s="5">
        <f>IF(E245&lt;0,0,E245)</f>
        <v>0</v>
      </c>
      <c r="T251" s="2"/>
      <c r="V251" s="2"/>
      <c r="W251" s="2"/>
      <c r="X251" s="2"/>
      <c r="Y251" s="2"/>
    </row>
    <row r="252" spans="2:45" ht="13.5" thickBot="1">
      <c r="B252" s="31" t="s">
        <v>34</v>
      </c>
      <c r="C252" s="32"/>
      <c r="D252" s="33"/>
      <c r="E252" s="5">
        <f>IF(E246&lt;0,0,E246)</f>
        <v>0</v>
      </c>
      <c r="J252" s="3"/>
      <c r="L252" s="3"/>
      <c r="M252" s="3"/>
      <c r="N252" s="3"/>
      <c r="O252" s="3"/>
      <c r="Q252" s="3"/>
      <c r="R252" s="3"/>
      <c r="S252" s="3"/>
    </row>
    <row r="253" spans="2:45" ht="13.5" thickBot="1">
      <c r="B253" s="31" t="s">
        <v>35</v>
      </c>
      <c r="C253" s="32"/>
      <c r="D253" s="33"/>
      <c r="E253" s="5">
        <f>E247</f>
        <v>0</v>
      </c>
      <c r="T253" s="2"/>
      <c r="V253" s="2"/>
      <c r="W253" s="2"/>
      <c r="X253" s="2"/>
      <c r="Y253" s="2"/>
    </row>
    <row r="254" spans="2:45" ht="13.5" thickBot="1">
      <c r="T254" s="2"/>
      <c r="V254" s="2"/>
      <c r="W254" s="2"/>
      <c r="X254" s="2"/>
      <c r="Y254" s="2"/>
    </row>
    <row r="255" spans="2:45" ht="13.5" thickBot="1">
      <c r="B255" s="37" t="s">
        <v>62</v>
      </c>
      <c r="C255" s="38"/>
      <c r="D255" s="38"/>
      <c r="E255" s="39"/>
      <c r="T255" s="2"/>
      <c r="V255" s="2"/>
      <c r="W255" s="2"/>
      <c r="X255" s="2"/>
      <c r="Y255" s="2"/>
    </row>
    <row r="256" spans="2:45" ht="13.5" thickBot="1">
      <c r="B256" s="40" t="s">
        <v>28</v>
      </c>
      <c r="C256" s="41"/>
      <c r="D256" s="42"/>
      <c r="E256" s="5">
        <f>E248</f>
        <v>0</v>
      </c>
      <c r="T256" s="2"/>
      <c r="V256" s="2"/>
      <c r="W256" s="2"/>
      <c r="X256" s="2"/>
      <c r="Y256" s="2"/>
    </row>
    <row r="257" spans="2:45" ht="13.5" thickBot="1">
      <c r="B257" s="40" t="s">
        <v>29</v>
      </c>
      <c r="C257" s="41"/>
      <c r="D257" s="42"/>
      <c r="E257" s="6" t="str">
        <f>IF(E256&lt;$K$54,"true","false")</f>
        <v>false</v>
      </c>
      <c r="T257" s="2"/>
      <c r="V257" s="2"/>
      <c r="W257" s="2"/>
      <c r="X257" s="2"/>
      <c r="Y257" s="2"/>
    </row>
    <row r="258" spans="2:45" ht="13.5" thickBot="1">
      <c r="B258" s="40" t="s">
        <v>32</v>
      </c>
      <c r="C258" s="41"/>
      <c r="D258" s="42"/>
      <c r="E258" s="5">
        <f>IF(E257,(E256/100)*($N$90+($D$90*$E$90)),E256)</f>
        <v>0</v>
      </c>
      <c r="T258" s="2"/>
      <c r="V258" s="2"/>
      <c r="W258" s="2"/>
      <c r="X258" s="2"/>
      <c r="Y258" s="2"/>
    </row>
    <row r="259" spans="2:45" ht="13.5" thickBot="1">
      <c r="B259" s="40" t="s">
        <v>30</v>
      </c>
      <c r="C259" s="41"/>
      <c r="D259" s="42"/>
      <c r="E259" s="5">
        <f>IF($K$54&gt;0,E256*($N$91+($E$91*$D$91))%,0)</f>
        <v>0</v>
      </c>
      <c r="T259" s="2"/>
      <c r="V259" s="2"/>
      <c r="W259" s="2"/>
      <c r="X259" s="2"/>
      <c r="Y259" s="2"/>
    </row>
    <row r="260" spans="2:45" ht="13.5" thickBot="1">
      <c r="B260" s="31" t="s">
        <v>31</v>
      </c>
      <c r="C260" s="32"/>
      <c r="D260" s="33"/>
      <c r="E260" s="5">
        <f>IF(E257,E258,E256-E259)</f>
        <v>0</v>
      </c>
      <c r="T260" s="2"/>
      <c r="V260" s="2"/>
      <c r="W260" s="2"/>
      <c r="X260" s="2"/>
      <c r="Y260" s="2"/>
    </row>
    <row r="261" spans="2:45" ht="13.5" thickBot="1">
      <c r="B261" s="31" t="s">
        <v>33</v>
      </c>
      <c r="C261" s="32"/>
      <c r="D261" s="33"/>
      <c r="E261" s="5">
        <f>$K$54-E260</f>
        <v>0</v>
      </c>
      <c r="T261" s="2"/>
      <c r="V261" s="2"/>
      <c r="W261" s="2"/>
      <c r="X261" s="2"/>
      <c r="Y261" s="2"/>
    </row>
    <row r="262" spans="2:45" ht="13.5" thickBot="1">
      <c r="B262" s="31" t="s">
        <v>34</v>
      </c>
      <c r="C262" s="32"/>
      <c r="D262" s="33"/>
      <c r="E262" s="5">
        <f>IF(E261&lt;0,$K$52+E261-E259,$K$52-E259)</f>
        <v>0</v>
      </c>
      <c r="O262" s="3"/>
      <c r="V262" s="2"/>
      <c r="W262" s="2"/>
      <c r="X262" s="2"/>
    </row>
    <row r="263" spans="2:45" ht="13.5" thickBot="1">
      <c r="B263" s="31" t="s">
        <v>35</v>
      </c>
      <c r="C263" s="32"/>
      <c r="D263" s="33"/>
      <c r="E263" s="5">
        <f>IF(E262&gt;0,E262/$K$64,0)</f>
        <v>0</v>
      </c>
      <c r="T263" s="2"/>
      <c r="V263" s="2"/>
      <c r="W263" s="2"/>
      <c r="X263" s="2"/>
      <c r="Y263" s="2"/>
    </row>
    <row r="264" spans="2:45" ht="13.5" thickBot="1">
      <c r="B264" s="31" t="s">
        <v>36</v>
      </c>
      <c r="C264" s="32"/>
      <c r="D264" s="33"/>
      <c r="E264" s="5">
        <f>IF(E262&lt;0,0-E262,0)</f>
        <v>0</v>
      </c>
      <c r="T264" s="2"/>
      <c r="V264" s="2"/>
      <c r="W264" s="2"/>
      <c r="X264" s="2"/>
      <c r="Y264" s="2"/>
    </row>
    <row r="265" spans="2:45" ht="13.5" thickBot="1">
      <c r="T265" s="2"/>
      <c r="V265" s="2"/>
      <c r="W265" s="2"/>
      <c r="X265" s="2"/>
      <c r="Y265" s="2"/>
    </row>
    <row r="266" spans="2:45" ht="13.5" thickBot="1">
      <c r="B266" s="34" t="s">
        <v>63</v>
      </c>
      <c r="C266" s="35"/>
      <c r="D266" s="35"/>
      <c r="E266" s="36"/>
      <c r="T266" s="2"/>
      <c r="V266" s="2"/>
      <c r="W266" s="2"/>
      <c r="X266" s="2"/>
      <c r="Y266" s="2"/>
    </row>
    <row r="267" spans="2:45" ht="13.5" thickBot="1">
      <c r="B267" s="31" t="s">
        <v>33</v>
      </c>
      <c r="C267" s="32"/>
      <c r="D267" s="33"/>
      <c r="E267" s="5">
        <f>IF(E261&lt;0,0,E261)</f>
        <v>0</v>
      </c>
      <c r="J267" s="3"/>
      <c r="L267" s="3"/>
      <c r="M267" s="3"/>
      <c r="N267" s="3"/>
      <c r="O267" s="3"/>
      <c r="Q267" s="3"/>
      <c r="R267" s="3"/>
      <c r="S267" s="3"/>
    </row>
    <row r="268" spans="2:45" ht="13.5" thickBot="1">
      <c r="B268" s="31" t="s">
        <v>34</v>
      </c>
      <c r="C268" s="32"/>
      <c r="D268" s="33"/>
      <c r="E268" s="5">
        <f>IF(E262&lt;0,0,E262)</f>
        <v>0</v>
      </c>
      <c r="T268" s="2"/>
      <c r="V268" s="2"/>
      <c r="W268" s="2"/>
      <c r="X268" s="2"/>
      <c r="Y268" s="2"/>
    </row>
    <row r="269" spans="2:45" ht="13.5" thickBot="1">
      <c r="B269" s="31" t="s">
        <v>35</v>
      </c>
      <c r="C269" s="32"/>
      <c r="D269" s="33"/>
      <c r="E269" s="5">
        <f>E263</f>
        <v>0</v>
      </c>
      <c r="T269" s="2"/>
      <c r="V269" s="2"/>
      <c r="W269" s="2"/>
      <c r="X269" s="2"/>
      <c r="Y269" s="2"/>
    </row>
    <row r="270" spans="2:45" ht="13.5" thickBot="1">
      <c r="T270" s="2"/>
      <c r="V270" s="2"/>
      <c r="W270" s="2"/>
      <c r="X270" s="2"/>
      <c r="Y270" s="2"/>
    </row>
    <row r="271" spans="2:45" ht="13.5" thickBot="1">
      <c r="B271" s="34" t="s">
        <v>64</v>
      </c>
      <c r="C271" s="35"/>
      <c r="D271" s="35"/>
      <c r="E271" s="36"/>
      <c r="G271" s="34" t="s">
        <v>72</v>
      </c>
      <c r="H271" s="35"/>
      <c r="I271" s="35"/>
      <c r="J271" s="36"/>
      <c r="L271" s="34" t="s">
        <v>73</v>
      </c>
      <c r="M271" s="35"/>
      <c r="N271" s="35"/>
      <c r="O271" s="36"/>
      <c r="Q271" s="34" t="s">
        <v>95</v>
      </c>
      <c r="R271" s="35"/>
      <c r="S271" s="35"/>
      <c r="T271" s="36"/>
      <c r="V271" s="34" t="s">
        <v>150</v>
      </c>
      <c r="W271" s="35"/>
      <c r="X271" s="35"/>
      <c r="Y271" s="36"/>
      <c r="AA271" s="34" t="s">
        <v>149</v>
      </c>
      <c r="AB271" s="35"/>
      <c r="AC271" s="35"/>
      <c r="AD271" s="36"/>
      <c r="AF271" s="34" t="s">
        <v>148</v>
      </c>
      <c r="AG271" s="35"/>
      <c r="AH271" s="35"/>
      <c r="AI271" s="36"/>
      <c r="AK271" s="34" t="s">
        <v>147</v>
      </c>
      <c r="AL271" s="35"/>
      <c r="AM271" s="35"/>
      <c r="AN271" s="36"/>
      <c r="AP271" s="34" t="s">
        <v>146</v>
      </c>
      <c r="AQ271" s="35"/>
      <c r="AR271" s="35"/>
      <c r="AS271" s="36"/>
    </row>
    <row r="272" spans="2:45" ht="13.5" thickBot="1">
      <c r="B272" s="3"/>
      <c r="C272" s="3"/>
      <c r="D272" s="3"/>
      <c r="E272" s="3"/>
      <c r="J272" s="3"/>
      <c r="O272" s="3"/>
      <c r="V272" s="2"/>
      <c r="W272" s="2"/>
      <c r="X272" s="2"/>
    </row>
    <row r="273" spans="2:45" ht="13.5" thickBot="1">
      <c r="B273" s="34" t="s">
        <v>41</v>
      </c>
      <c r="C273" s="35"/>
      <c r="D273" s="35"/>
      <c r="E273" s="36"/>
      <c r="G273" s="34" t="s">
        <v>41</v>
      </c>
      <c r="H273" s="35"/>
      <c r="I273" s="35"/>
      <c r="J273" s="36"/>
      <c r="L273" s="34" t="s">
        <v>41</v>
      </c>
      <c r="M273" s="35"/>
      <c r="N273" s="35"/>
      <c r="O273" s="36"/>
      <c r="Q273" s="34" t="s">
        <v>41</v>
      </c>
      <c r="R273" s="35"/>
      <c r="S273" s="35"/>
      <c r="T273" s="36"/>
      <c r="V273" s="34" t="s">
        <v>41</v>
      </c>
      <c r="W273" s="35"/>
      <c r="X273" s="35"/>
      <c r="Y273" s="36"/>
      <c r="AA273" s="34" t="s">
        <v>41</v>
      </c>
      <c r="AB273" s="35"/>
      <c r="AC273" s="35"/>
      <c r="AD273" s="36"/>
      <c r="AF273" s="34" t="s">
        <v>41</v>
      </c>
      <c r="AG273" s="35"/>
      <c r="AH273" s="35"/>
      <c r="AI273" s="36"/>
      <c r="AK273" s="34" t="s">
        <v>41</v>
      </c>
      <c r="AL273" s="35"/>
      <c r="AM273" s="35"/>
      <c r="AN273" s="36"/>
      <c r="AP273" s="34" t="s">
        <v>41</v>
      </c>
      <c r="AQ273" s="35"/>
      <c r="AR273" s="35"/>
      <c r="AS273" s="36"/>
    </row>
    <row r="274" spans="2:45" ht="13.5" thickBot="1">
      <c r="B274" s="31" t="s">
        <v>33</v>
      </c>
      <c r="C274" s="32"/>
      <c r="D274" s="33"/>
      <c r="E274" s="5">
        <f>IF(E155&gt;$C$68*ROUNDUP(E276,0),$C$68*ROUNDUP(E276,0),E155)</f>
        <v>0</v>
      </c>
      <c r="G274" s="31" t="s">
        <v>33</v>
      </c>
      <c r="H274" s="32"/>
      <c r="I274" s="33"/>
      <c r="J274" s="5">
        <f>IF(J247&gt;$C$68*ROUNDUP(J276,0),$C$68*ROUNDUP(J276,0),J247)</f>
        <v>0</v>
      </c>
      <c r="L274" s="31" t="s">
        <v>33</v>
      </c>
      <c r="M274" s="32"/>
      <c r="N274" s="33"/>
      <c r="O274" s="5">
        <f>IF(O247&gt;$C$68*ROUNDUP(O276,0),$C$68*ROUNDUP(O276,0),O247)</f>
        <v>0</v>
      </c>
      <c r="Q274" s="31" t="s">
        <v>33</v>
      </c>
      <c r="R274" s="32"/>
      <c r="S274" s="33"/>
      <c r="T274" s="5">
        <f>IF(T135&gt;$C$68*ROUNDUP(T276,0),$C$68*ROUNDUP(T276,0),T135)</f>
        <v>0</v>
      </c>
      <c r="V274" s="31" t="s">
        <v>33</v>
      </c>
      <c r="W274" s="32"/>
      <c r="X274" s="33"/>
      <c r="Y274" s="5">
        <f>IF(Y247&gt;$C$68*ROUNDUP(Y276,0),$C$68*ROUNDUP(Y276,0),Y247)</f>
        <v>0</v>
      </c>
      <c r="AA274" s="31" t="s">
        <v>33</v>
      </c>
      <c r="AB274" s="32"/>
      <c r="AC274" s="33"/>
      <c r="AD274" s="5">
        <f>IF(AD247&gt;$C$68*ROUNDUP(AD276,0),$C$68*ROUNDUP(AD276,0),AD247)</f>
        <v>0</v>
      </c>
      <c r="AF274" s="31" t="s">
        <v>33</v>
      </c>
      <c r="AG274" s="32"/>
      <c r="AH274" s="33"/>
      <c r="AI274" s="5">
        <f>IF(AI247&gt;$C$68*ROUNDUP(AI276,0),$C$68*ROUNDUP(AI276,0),AI247)</f>
        <v>0</v>
      </c>
      <c r="AK274" s="31" t="s">
        <v>33</v>
      </c>
      <c r="AL274" s="32"/>
      <c r="AM274" s="33"/>
      <c r="AN274" s="5">
        <f>IF(AN247&gt;$C$68*ROUNDUP(AN276,0),$C$68*ROUNDUP(AN276,0),AN247)</f>
        <v>0</v>
      </c>
      <c r="AP274" s="31" t="s">
        <v>33</v>
      </c>
      <c r="AQ274" s="32"/>
      <c r="AR274" s="33"/>
      <c r="AS274" s="5">
        <f>IF(AS247&gt;$C$68*ROUNDUP(AS276,0),$C$68*ROUNDUP(AS276,0),AS247)</f>
        <v>0</v>
      </c>
    </row>
    <row r="275" spans="2:45" ht="13.5" thickBot="1">
      <c r="B275" s="31" t="s">
        <v>34</v>
      </c>
      <c r="C275" s="32"/>
      <c r="D275" s="33"/>
      <c r="E275" s="5">
        <f>E156</f>
        <v>0</v>
      </c>
      <c r="G275" s="31" t="s">
        <v>34</v>
      </c>
      <c r="H275" s="32"/>
      <c r="I275" s="33"/>
      <c r="J275" s="5">
        <f>J248</f>
        <v>0</v>
      </c>
      <c r="L275" s="31" t="s">
        <v>34</v>
      </c>
      <c r="M275" s="32"/>
      <c r="N275" s="33"/>
      <c r="O275" s="5">
        <f>O248</f>
        <v>0</v>
      </c>
      <c r="Q275" s="31" t="s">
        <v>34</v>
      </c>
      <c r="R275" s="32"/>
      <c r="S275" s="33"/>
      <c r="T275" s="5">
        <f>T136</f>
        <v>0</v>
      </c>
      <c r="V275" s="31" t="s">
        <v>34</v>
      </c>
      <c r="W275" s="32"/>
      <c r="X275" s="33"/>
      <c r="Y275" s="5">
        <f>Y248</f>
        <v>0</v>
      </c>
      <c r="AA275" s="31" t="s">
        <v>34</v>
      </c>
      <c r="AB275" s="32"/>
      <c r="AC275" s="33"/>
      <c r="AD275" s="5">
        <f>AD248</f>
        <v>0</v>
      </c>
      <c r="AF275" s="31" t="s">
        <v>34</v>
      </c>
      <c r="AG275" s="32"/>
      <c r="AH275" s="33"/>
      <c r="AI275" s="5">
        <f>AI248</f>
        <v>0</v>
      </c>
      <c r="AK275" s="31" t="s">
        <v>34</v>
      </c>
      <c r="AL275" s="32"/>
      <c r="AM275" s="33"/>
      <c r="AN275" s="5">
        <f>AN248</f>
        <v>0</v>
      </c>
      <c r="AP275" s="31" t="s">
        <v>34</v>
      </c>
      <c r="AQ275" s="32"/>
      <c r="AR275" s="33"/>
      <c r="AS275" s="5">
        <f>AS248</f>
        <v>0</v>
      </c>
    </row>
    <row r="276" spans="2:45" ht="13.5" thickBot="1">
      <c r="B276" s="31" t="s">
        <v>35</v>
      </c>
      <c r="C276" s="32"/>
      <c r="D276" s="33"/>
      <c r="E276" s="5">
        <f>E157</f>
        <v>0</v>
      </c>
      <c r="G276" s="31" t="s">
        <v>35</v>
      </c>
      <c r="H276" s="32"/>
      <c r="I276" s="33"/>
      <c r="J276" s="5">
        <f>J249</f>
        <v>0</v>
      </c>
      <c r="L276" s="31" t="s">
        <v>35</v>
      </c>
      <c r="M276" s="32"/>
      <c r="N276" s="33"/>
      <c r="O276" s="5">
        <f>O249</f>
        <v>0</v>
      </c>
      <c r="Q276" s="31" t="s">
        <v>35</v>
      </c>
      <c r="R276" s="32"/>
      <c r="S276" s="33"/>
      <c r="T276" s="5">
        <f>T137</f>
        <v>0</v>
      </c>
      <c r="V276" s="31" t="s">
        <v>35</v>
      </c>
      <c r="W276" s="32"/>
      <c r="X276" s="33"/>
      <c r="Y276" s="5">
        <f>Y249</f>
        <v>0</v>
      </c>
      <c r="AA276" s="31" t="s">
        <v>35</v>
      </c>
      <c r="AB276" s="32"/>
      <c r="AC276" s="33"/>
      <c r="AD276" s="5">
        <f>AD249</f>
        <v>0</v>
      </c>
      <c r="AF276" s="31" t="s">
        <v>35</v>
      </c>
      <c r="AG276" s="32"/>
      <c r="AH276" s="33"/>
      <c r="AI276" s="5">
        <f>AI249</f>
        <v>0</v>
      </c>
      <c r="AK276" s="31" t="s">
        <v>35</v>
      </c>
      <c r="AL276" s="32"/>
      <c r="AM276" s="33"/>
      <c r="AN276" s="5">
        <f>AN249</f>
        <v>0</v>
      </c>
      <c r="AP276" s="31" t="s">
        <v>35</v>
      </c>
      <c r="AQ276" s="32"/>
      <c r="AR276" s="33"/>
      <c r="AS276" s="5">
        <f>AS249</f>
        <v>0</v>
      </c>
    </row>
    <row r="277" spans="2:45" ht="13.5" thickBot="1">
      <c r="O277" s="3"/>
      <c r="V277" s="2"/>
      <c r="W277" s="2"/>
      <c r="X277" s="2"/>
      <c r="AA277" s="2"/>
      <c r="AB277" s="2"/>
      <c r="AC277" s="2"/>
      <c r="AF277" s="2"/>
      <c r="AG277" s="2"/>
      <c r="AH277" s="2"/>
      <c r="AK277" s="2"/>
      <c r="AL277" s="2"/>
      <c r="AM277" s="2"/>
      <c r="AP277" s="2"/>
      <c r="AQ277" s="2"/>
      <c r="AR277" s="2"/>
    </row>
    <row r="278" spans="2:45" ht="13.5" thickBot="1">
      <c r="B278" s="34" t="s">
        <v>40</v>
      </c>
      <c r="C278" s="35"/>
      <c r="D278" s="35"/>
      <c r="E278" s="36"/>
      <c r="G278" s="34" t="s">
        <v>40</v>
      </c>
      <c r="H278" s="35"/>
      <c r="I278" s="35"/>
      <c r="J278" s="36"/>
      <c r="L278" s="34" t="s">
        <v>40</v>
      </c>
      <c r="M278" s="35"/>
      <c r="N278" s="35"/>
      <c r="O278" s="36"/>
      <c r="Q278" s="34" t="s">
        <v>40</v>
      </c>
      <c r="R278" s="35"/>
      <c r="S278" s="35"/>
      <c r="T278" s="36"/>
      <c r="V278" s="34" t="s">
        <v>40</v>
      </c>
      <c r="W278" s="35"/>
      <c r="X278" s="35"/>
      <c r="Y278" s="36"/>
      <c r="AA278" s="34" t="s">
        <v>40</v>
      </c>
      <c r="AB278" s="35"/>
      <c r="AC278" s="35"/>
      <c r="AD278" s="36"/>
      <c r="AF278" s="34" t="s">
        <v>40</v>
      </c>
      <c r="AG278" s="35"/>
      <c r="AH278" s="35"/>
      <c r="AI278" s="36"/>
      <c r="AK278" s="34" t="s">
        <v>40</v>
      </c>
      <c r="AL278" s="35"/>
      <c r="AM278" s="35"/>
      <c r="AN278" s="36"/>
      <c r="AP278" s="34" t="s">
        <v>40</v>
      </c>
      <c r="AQ278" s="35"/>
      <c r="AR278" s="35"/>
      <c r="AS278" s="36"/>
    </row>
    <row r="279" spans="2:45" ht="13.5" thickBot="1">
      <c r="B279" s="31" t="s">
        <v>33</v>
      </c>
      <c r="C279" s="32"/>
      <c r="D279" s="33"/>
      <c r="E279" s="5">
        <f>IF(E139&gt;$D$68*ROUNDUP(E281,0),$D$68*ROUNDUP(E281,0),E139)</f>
        <v>0</v>
      </c>
      <c r="G279" s="31" t="s">
        <v>33</v>
      </c>
      <c r="H279" s="32"/>
      <c r="I279" s="33"/>
      <c r="J279" s="5">
        <f>IF(J231&gt;$D$68*ROUNDUP(J281,0),$D$68*ROUNDUP(J281,0),J231)</f>
        <v>0</v>
      </c>
      <c r="L279" s="31" t="s">
        <v>33</v>
      </c>
      <c r="M279" s="32"/>
      <c r="N279" s="33"/>
      <c r="O279" s="5">
        <f>IF(O231&gt;$D$68*ROUNDUP(O281,0),$D$68*ROUNDUP(O281,0),O231)</f>
        <v>0</v>
      </c>
      <c r="Q279" s="31" t="s">
        <v>33</v>
      </c>
      <c r="R279" s="32"/>
      <c r="S279" s="33"/>
      <c r="T279" s="5">
        <f>IF(T119&gt;$D$68*ROUNDUP(T281,0),$D$68*ROUNDUP(T281,0),T119)</f>
        <v>0</v>
      </c>
      <c r="V279" s="31" t="s">
        <v>33</v>
      </c>
      <c r="W279" s="32"/>
      <c r="X279" s="33"/>
      <c r="Y279" s="5">
        <f>IF(Y231&gt;$D$68*ROUNDUP(Y281,0),$D$68*ROUNDUP(Y281,0),Y231)</f>
        <v>0</v>
      </c>
      <c r="AA279" s="31" t="s">
        <v>33</v>
      </c>
      <c r="AB279" s="32"/>
      <c r="AC279" s="33"/>
      <c r="AD279" s="5">
        <f>IF(AD151&gt;$D$68*ROUNDUP(AD281,0),$D$68*ROUNDUP(AD281,0),AD151)</f>
        <v>0</v>
      </c>
      <c r="AF279" s="31" t="s">
        <v>33</v>
      </c>
      <c r="AG279" s="32"/>
      <c r="AH279" s="33"/>
      <c r="AI279" s="5">
        <f>IF(AI231&gt;$D$68*ROUNDUP(AI281,0),$D$68*ROUNDUP(AI281,0),AI231)</f>
        <v>0</v>
      </c>
      <c r="AK279" s="31" t="s">
        <v>33</v>
      </c>
      <c r="AL279" s="32"/>
      <c r="AM279" s="33"/>
      <c r="AN279" s="5">
        <f>IF(AN151&gt;$D$68*ROUNDUP(AN281,0),$D$68*ROUNDUP(AN281,0),AN151)</f>
        <v>0</v>
      </c>
      <c r="AP279" s="31" t="s">
        <v>33</v>
      </c>
      <c r="AQ279" s="32"/>
      <c r="AR279" s="33"/>
      <c r="AS279" s="5">
        <f>IF(AS151&gt;$D$68*ROUNDUP(AS281,0),$D$68*ROUNDUP(AS281,0),AS151)</f>
        <v>0</v>
      </c>
    </row>
    <row r="280" spans="2:45" ht="13.5" thickBot="1">
      <c r="B280" s="31" t="s">
        <v>34</v>
      </c>
      <c r="C280" s="32"/>
      <c r="D280" s="33"/>
      <c r="E280" s="5">
        <f>E140</f>
        <v>0</v>
      </c>
      <c r="G280" s="31" t="s">
        <v>34</v>
      </c>
      <c r="H280" s="32"/>
      <c r="I280" s="33"/>
      <c r="J280" s="5">
        <f>J232</f>
        <v>0</v>
      </c>
      <c r="L280" s="31" t="s">
        <v>34</v>
      </c>
      <c r="M280" s="32"/>
      <c r="N280" s="33"/>
      <c r="O280" s="5">
        <f>O232</f>
        <v>0</v>
      </c>
      <c r="Q280" s="31" t="s">
        <v>34</v>
      </c>
      <c r="R280" s="32"/>
      <c r="S280" s="33"/>
      <c r="T280" s="5">
        <f>T120</f>
        <v>0</v>
      </c>
      <c r="V280" s="31" t="s">
        <v>34</v>
      </c>
      <c r="W280" s="32"/>
      <c r="X280" s="33"/>
      <c r="Y280" s="5">
        <f>Y232</f>
        <v>0</v>
      </c>
      <c r="AA280" s="31" t="s">
        <v>34</v>
      </c>
      <c r="AB280" s="32"/>
      <c r="AC280" s="33"/>
      <c r="AD280" s="5">
        <f>AD152</f>
        <v>0</v>
      </c>
      <c r="AF280" s="31" t="s">
        <v>34</v>
      </c>
      <c r="AG280" s="32"/>
      <c r="AH280" s="33"/>
      <c r="AI280" s="5">
        <f>AI232</f>
        <v>0</v>
      </c>
      <c r="AK280" s="31" t="s">
        <v>34</v>
      </c>
      <c r="AL280" s="32"/>
      <c r="AM280" s="33"/>
      <c r="AN280" s="5">
        <f>AN152</f>
        <v>0</v>
      </c>
      <c r="AP280" s="31" t="s">
        <v>34</v>
      </c>
      <c r="AQ280" s="32"/>
      <c r="AR280" s="33"/>
      <c r="AS280" s="5">
        <f>AS152</f>
        <v>0</v>
      </c>
    </row>
    <row r="281" spans="2:45" ht="13.5" thickBot="1">
      <c r="B281" s="31" t="s">
        <v>35</v>
      </c>
      <c r="C281" s="32"/>
      <c r="D281" s="33"/>
      <c r="E281" s="5">
        <f>E141</f>
        <v>0</v>
      </c>
      <c r="G281" s="31" t="s">
        <v>35</v>
      </c>
      <c r="H281" s="32"/>
      <c r="I281" s="33"/>
      <c r="J281" s="5">
        <f>J233</f>
        <v>0</v>
      </c>
      <c r="L281" s="31" t="s">
        <v>35</v>
      </c>
      <c r="M281" s="32"/>
      <c r="N281" s="33"/>
      <c r="O281" s="5">
        <f>O233</f>
        <v>0</v>
      </c>
      <c r="Q281" s="31" t="s">
        <v>35</v>
      </c>
      <c r="R281" s="32"/>
      <c r="S281" s="33"/>
      <c r="T281" s="5">
        <f>T121</f>
        <v>0</v>
      </c>
      <c r="V281" s="31" t="s">
        <v>35</v>
      </c>
      <c r="W281" s="32"/>
      <c r="X281" s="33"/>
      <c r="Y281" s="5">
        <f>Y233</f>
        <v>0</v>
      </c>
      <c r="AA281" s="31" t="s">
        <v>35</v>
      </c>
      <c r="AB281" s="32"/>
      <c r="AC281" s="33"/>
      <c r="AD281" s="5">
        <f>AD153</f>
        <v>0</v>
      </c>
      <c r="AF281" s="31" t="s">
        <v>35</v>
      </c>
      <c r="AG281" s="32"/>
      <c r="AH281" s="33"/>
      <c r="AI281" s="5">
        <f>AI233</f>
        <v>0</v>
      </c>
      <c r="AK281" s="31" t="s">
        <v>35</v>
      </c>
      <c r="AL281" s="32"/>
      <c r="AM281" s="33"/>
      <c r="AN281" s="5">
        <f>AN153</f>
        <v>0</v>
      </c>
      <c r="AP281" s="31" t="s">
        <v>35</v>
      </c>
      <c r="AQ281" s="32"/>
      <c r="AR281" s="33"/>
      <c r="AS281" s="5">
        <f>AS153</f>
        <v>0</v>
      </c>
    </row>
    <row r="282" spans="2:45" ht="13.5" thickBot="1">
      <c r="T282" s="2"/>
      <c r="V282" s="2"/>
      <c r="W282" s="2"/>
      <c r="X282" s="2"/>
      <c r="Y282" s="2"/>
      <c r="AA282" s="2"/>
      <c r="AB282" s="2"/>
      <c r="AC282" s="2"/>
      <c r="AD282" s="2"/>
      <c r="AF282" s="2"/>
      <c r="AG282" s="2"/>
      <c r="AH282" s="2"/>
      <c r="AI282" s="2"/>
      <c r="AK282" s="2"/>
      <c r="AL282" s="2"/>
      <c r="AM282" s="2"/>
      <c r="AN282" s="2"/>
      <c r="AP282" s="2"/>
      <c r="AQ282" s="2"/>
      <c r="AR282" s="2"/>
      <c r="AS282" s="2"/>
    </row>
    <row r="283" spans="2:45" ht="13.5" thickBot="1">
      <c r="B283" s="34" t="s">
        <v>42</v>
      </c>
      <c r="C283" s="35"/>
      <c r="D283" s="35"/>
      <c r="E283" s="36"/>
      <c r="G283" s="34" t="s">
        <v>42</v>
      </c>
      <c r="H283" s="35"/>
      <c r="I283" s="35"/>
      <c r="J283" s="36"/>
      <c r="L283" s="34" t="s">
        <v>42</v>
      </c>
      <c r="M283" s="35"/>
      <c r="N283" s="35"/>
      <c r="O283" s="36"/>
      <c r="Q283" s="34" t="s">
        <v>42</v>
      </c>
      <c r="R283" s="35"/>
      <c r="S283" s="35"/>
      <c r="T283" s="36"/>
      <c r="V283" s="34" t="s">
        <v>42</v>
      </c>
      <c r="W283" s="35"/>
      <c r="X283" s="35"/>
      <c r="Y283" s="36"/>
      <c r="AA283" s="34" t="s">
        <v>42</v>
      </c>
      <c r="AB283" s="35"/>
      <c r="AC283" s="35"/>
      <c r="AD283" s="36"/>
      <c r="AF283" s="34" t="s">
        <v>42</v>
      </c>
      <c r="AG283" s="35"/>
      <c r="AH283" s="35"/>
      <c r="AI283" s="36"/>
      <c r="AK283" s="34" t="s">
        <v>42</v>
      </c>
      <c r="AL283" s="35"/>
      <c r="AM283" s="35"/>
      <c r="AN283" s="36"/>
      <c r="AP283" s="34" t="s">
        <v>42</v>
      </c>
      <c r="AQ283" s="35"/>
      <c r="AR283" s="35"/>
      <c r="AS283" s="36"/>
    </row>
    <row r="284" spans="2:45" ht="13.5" thickBot="1">
      <c r="B284" s="31" t="s">
        <v>33</v>
      </c>
      <c r="C284" s="32"/>
      <c r="D284" s="33"/>
      <c r="E284" s="5">
        <f>IF(E187&gt;$E$68*ROUNDUP(E286,0),$E$68*ROUNDUP(E286,0),E187)</f>
        <v>0</v>
      </c>
      <c r="G284" s="31" t="s">
        <v>33</v>
      </c>
      <c r="H284" s="32"/>
      <c r="I284" s="33"/>
      <c r="J284" s="5">
        <f>IF(J135&gt;$E$68*ROUNDUP(J286,0),$E$68*ROUNDUP(J286,0),J135)</f>
        <v>0</v>
      </c>
      <c r="L284" s="31" t="s">
        <v>33</v>
      </c>
      <c r="M284" s="32"/>
      <c r="N284" s="33"/>
      <c r="O284" s="5">
        <f>IF(O119&gt;$E$68*ROUNDUP(O286,0),$E$68*ROUNDUP(O286,0),O119)</f>
        <v>0</v>
      </c>
      <c r="Q284" s="31" t="s">
        <v>33</v>
      </c>
      <c r="R284" s="32"/>
      <c r="S284" s="33"/>
      <c r="T284" s="5">
        <f>IF(T167&gt;$E$68*ROUNDUP(T286,0),$E$68*ROUNDUP(T286,0),T167)</f>
        <v>0</v>
      </c>
      <c r="V284" s="31" t="s">
        <v>33</v>
      </c>
      <c r="W284" s="32"/>
      <c r="X284" s="33"/>
      <c r="Y284" s="5">
        <f>IF(Y215&gt;$E$68*ROUNDUP(Y286,0),$E$68*ROUNDUP(Y286,0),Y215)</f>
        <v>0</v>
      </c>
      <c r="AA284" s="31" t="s">
        <v>33</v>
      </c>
      <c r="AB284" s="32"/>
      <c r="AC284" s="33"/>
      <c r="AD284" s="5">
        <f>IF(AD135&gt;$E$68*ROUNDUP(AD286,0),$E$68*ROUNDUP(AD286,0),AD135)</f>
        <v>0</v>
      </c>
      <c r="AF284" s="31" t="s">
        <v>33</v>
      </c>
      <c r="AG284" s="32"/>
      <c r="AH284" s="33"/>
      <c r="AI284" s="5">
        <f>IF(AI215&gt;$E$68*ROUNDUP(AI286,0),$E$68*ROUNDUP(AI286,0),AI215)</f>
        <v>0</v>
      </c>
      <c r="AK284" s="31" t="s">
        <v>33</v>
      </c>
      <c r="AL284" s="32"/>
      <c r="AM284" s="33"/>
      <c r="AN284" s="5">
        <f>IF(AN135&gt;$E$68*ROUNDUP(AN286,0),$E$68*ROUNDUP(AN286,0),AN135)</f>
        <v>0</v>
      </c>
      <c r="AP284" s="31" t="s">
        <v>33</v>
      </c>
      <c r="AQ284" s="32"/>
      <c r="AR284" s="33"/>
      <c r="AS284" s="5">
        <f>IF(AS135&gt;$E$68*ROUNDUP(AS286,0),$E$68*ROUNDUP(AS286,0),AS135)</f>
        <v>0</v>
      </c>
    </row>
    <row r="285" spans="2:45" ht="13.5" thickBot="1">
      <c r="B285" s="31" t="s">
        <v>34</v>
      </c>
      <c r="C285" s="32"/>
      <c r="D285" s="33"/>
      <c r="E285" s="5">
        <f>E188</f>
        <v>0</v>
      </c>
      <c r="G285" s="31" t="s">
        <v>34</v>
      </c>
      <c r="H285" s="32"/>
      <c r="I285" s="33"/>
      <c r="J285" s="5">
        <f>J136</f>
        <v>0</v>
      </c>
      <c r="L285" s="31" t="s">
        <v>34</v>
      </c>
      <c r="M285" s="32"/>
      <c r="N285" s="33"/>
      <c r="O285" s="5">
        <f>O120</f>
        <v>0</v>
      </c>
      <c r="Q285" s="31" t="s">
        <v>34</v>
      </c>
      <c r="R285" s="32"/>
      <c r="S285" s="33"/>
      <c r="T285" s="5">
        <f>T168</f>
        <v>0</v>
      </c>
      <c r="V285" s="31" t="s">
        <v>34</v>
      </c>
      <c r="W285" s="32"/>
      <c r="X285" s="33"/>
      <c r="Y285" s="5">
        <f>Y216</f>
        <v>0</v>
      </c>
      <c r="AA285" s="31" t="s">
        <v>34</v>
      </c>
      <c r="AB285" s="32"/>
      <c r="AC285" s="33"/>
      <c r="AD285" s="5">
        <f>AD136</f>
        <v>0</v>
      </c>
      <c r="AF285" s="31" t="s">
        <v>34</v>
      </c>
      <c r="AG285" s="32"/>
      <c r="AH285" s="33"/>
      <c r="AI285" s="5">
        <f>AI216</f>
        <v>0</v>
      </c>
      <c r="AK285" s="31" t="s">
        <v>34</v>
      </c>
      <c r="AL285" s="32"/>
      <c r="AM285" s="33"/>
      <c r="AN285" s="5">
        <f>AN136</f>
        <v>0</v>
      </c>
      <c r="AP285" s="31" t="s">
        <v>34</v>
      </c>
      <c r="AQ285" s="32"/>
      <c r="AR285" s="33"/>
      <c r="AS285" s="5">
        <f>AS136</f>
        <v>0</v>
      </c>
    </row>
    <row r="286" spans="2:45" ht="13.5" thickBot="1">
      <c r="B286" s="31" t="s">
        <v>35</v>
      </c>
      <c r="C286" s="32"/>
      <c r="D286" s="33"/>
      <c r="E286" s="5">
        <f>E189</f>
        <v>0</v>
      </c>
      <c r="G286" s="31" t="s">
        <v>35</v>
      </c>
      <c r="H286" s="32"/>
      <c r="I286" s="33"/>
      <c r="J286" s="5">
        <f>J137</f>
        <v>0</v>
      </c>
      <c r="L286" s="31" t="s">
        <v>35</v>
      </c>
      <c r="M286" s="32"/>
      <c r="N286" s="33"/>
      <c r="O286" s="5">
        <f>O121</f>
        <v>0</v>
      </c>
      <c r="Q286" s="31" t="s">
        <v>35</v>
      </c>
      <c r="R286" s="32"/>
      <c r="S286" s="33"/>
      <c r="T286" s="5">
        <f>T169</f>
        <v>0</v>
      </c>
      <c r="V286" s="31" t="s">
        <v>35</v>
      </c>
      <c r="W286" s="32"/>
      <c r="X286" s="33"/>
      <c r="Y286" s="5">
        <f>Y217</f>
        <v>0</v>
      </c>
      <c r="AA286" s="31" t="s">
        <v>35</v>
      </c>
      <c r="AB286" s="32"/>
      <c r="AC286" s="33"/>
      <c r="AD286" s="5">
        <f>AD137</f>
        <v>0</v>
      </c>
      <c r="AF286" s="31" t="s">
        <v>35</v>
      </c>
      <c r="AG286" s="32"/>
      <c r="AH286" s="33"/>
      <c r="AI286" s="5">
        <f>AI217</f>
        <v>0</v>
      </c>
      <c r="AK286" s="31" t="s">
        <v>35</v>
      </c>
      <c r="AL286" s="32"/>
      <c r="AM286" s="33"/>
      <c r="AN286" s="5">
        <f>AN137</f>
        <v>0</v>
      </c>
      <c r="AP286" s="31" t="s">
        <v>35</v>
      </c>
      <c r="AQ286" s="32"/>
      <c r="AR286" s="33"/>
      <c r="AS286" s="5">
        <f>AS137</f>
        <v>0</v>
      </c>
    </row>
    <row r="287" spans="2:45" ht="13.5" thickBot="1">
      <c r="J287" s="3"/>
      <c r="O287" s="3"/>
      <c r="V287" s="2"/>
      <c r="W287" s="2"/>
      <c r="X287" s="2"/>
      <c r="AA287" s="2"/>
      <c r="AB287" s="2"/>
      <c r="AC287" s="2"/>
      <c r="AF287" s="2"/>
      <c r="AG287" s="2"/>
      <c r="AH287" s="2"/>
      <c r="AK287" s="2"/>
      <c r="AL287" s="2"/>
      <c r="AM287" s="2"/>
      <c r="AP287" s="2"/>
      <c r="AQ287" s="2"/>
      <c r="AR287" s="2"/>
    </row>
    <row r="288" spans="2:45" ht="13.5" thickBot="1">
      <c r="B288" s="34" t="s">
        <v>47</v>
      </c>
      <c r="C288" s="35"/>
      <c r="D288" s="35"/>
      <c r="E288" s="36"/>
      <c r="G288" s="34" t="s">
        <v>47</v>
      </c>
      <c r="H288" s="35"/>
      <c r="I288" s="35"/>
      <c r="J288" s="36"/>
      <c r="L288" s="34" t="s">
        <v>47</v>
      </c>
      <c r="M288" s="35"/>
      <c r="N288" s="35"/>
      <c r="O288" s="36"/>
      <c r="Q288" s="34" t="s">
        <v>47</v>
      </c>
      <c r="R288" s="35"/>
      <c r="S288" s="35"/>
      <c r="T288" s="36"/>
      <c r="V288" s="34" t="s">
        <v>47</v>
      </c>
      <c r="W288" s="35"/>
      <c r="X288" s="35"/>
      <c r="Y288" s="36"/>
      <c r="AA288" s="34" t="s">
        <v>47</v>
      </c>
      <c r="AB288" s="35"/>
      <c r="AC288" s="35"/>
      <c r="AD288" s="36"/>
      <c r="AF288" s="34" t="s">
        <v>47</v>
      </c>
      <c r="AG288" s="35"/>
      <c r="AH288" s="35"/>
      <c r="AI288" s="36"/>
      <c r="AK288" s="34" t="s">
        <v>47</v>
      </c>
      <c r="AL288" s="35"/>
      <c r="AM288" s="35"/>
      <c r="AN288" s="36"/>
      <c r="AP288" s="34" t="s">
        <v>47</v>
      </c>
      <c r="AQ288" s="35"/>
      <c r="AR288" s="35"/>
      <c r="AS288" s="36"/>
    </row>
    <row r="289" spans="2:45" ht="13.5" thickBot="1">
      <c r="B289" s="31" t="s">
        <v>33</v>
      </c>
      <c r="C289" s="32"/>
      <c r="D289" s="33"/>
      <c r="E289" s="5">
        <f>IF(E171&gt;$F$68*ROUNDUP(E291,0),$F$68*ROUNDUP(E291,0),E171)</f>
        <v>0</v>
      </c>
      <c r="G289" s="31" t="s">
        <v>33</v>
      </c>
      <c r="H289" s="32"/>
      <c r="I289" s="33"/>
      <c r="J289" s="5">
        <f>IF(J119&gt;$F$68*ROUNDUP(J291,0),$F$68*ROUNDUP(J291,0),J119)</f>
        <v>0</v>
      </c>
      <c r="L289" s="31" t="s">
        <v>33</v>
      </c>
      <c r="M289" s="32"/>
      <c r="N289" s="33"/>
      <c r="O289" s="5">
        <f>IF(O135&gt;$F$68*ROUNDUP(O291,0),$F$68*ROUNDUP(O291,0),O135)</f>
        <v>0</v>
      </c>
      <c r="Q289" s="31" t="s">
        <v>33</v>
      </c>
      <c r="R289" s="32"/>
      <c r="S289" s="33"/>
      <c r="T289" s="5">
        <f>IF(T151&gt;$F$68*ROUNDUP(T291,0),$F$68*ROUNDUP(T291,0),T151)</f>
        <v>0</v>
      </c>
      <c r="V289" s="31" t="s">
        <v>33</v>
      </c>
      <c r="W289" s="32"/>
      <c r="X289" s="33"/>
      <c r="Y289" s="5">
        <f>IF(Y199&gt;$F$68*ROUNDUP(Y291,0),$F$68*ROUNDUP(Y291,0),Y199)</f>
        <v>0</v>
      </c>
      <c r="AA289" s="31" t="s">
        <v>33</v>
      </c>
      <c r="AB289" s="32"/>
      <c r="AC289" s="33"/>
      <c r="AD289" s="5">
        <f>IF(AD119&gt;$F$68*ROUNDUP(AD291,0),$F$68*ROUNDUP(AD291,0),AD119)</f>
        <v>0</v>
      </c>
      <c r="AF289" s="31" t="s">
        <v>33</v>
      </c>
      <c r="AG289" s="32"/>
      <c r="AH289" s="33"/>
      <c r="AI289" s="5">
        <f>IF(AI199&gt;$F$68*ROUNDUP(AI291,0),$F$68*ROUNDUP(AI291,0),AI199)</f>
        <v>0</v>
      </c>
      <c r="AK289" s="31" t="s">
        <v>33</v>
      </c>
      <c r="AL289" s="32"/>
      <c r="AM289" s="33"/>
      <c r="AN289" s="5">
        <f>IF(AN119&gt;$F$68*ROUNDUP(AN291,0),$F$68*ROUNDUP(AN291,0),AN119)</f>
        <v>0</v>
      </c>
      <c r="AP289" s="31" t="s">
        <v>33</v>
      </c>
      <c r="AQ289" s="32"/>
      <c r="AR289" s="33"/>
      <c r="AS289" s="5">
        <f>IF(AS119&gt;$F$68*ROUNDUP(AS291,0),$F$68*ROUNDUP(AS291,0),AS119)</f>
        <v>0</v>
      </c>
    </row>
    <row r="290" spans="2:45" ht="13.5" thickBot="1">
      <c r="B290" s="31" t="s">
        <v>34</v>
      </c>
      <c r="C290" s="32"/>
      <c r="D290" s="33"/>
      <c r="E290" s="5">
        <f>E172</f>
        <v>0</v>
      </c>
      <c r="G290" s="31" t="s">
        <v>34</v>
      </c>
      <c r="H290" s="32"/>
      <c r="I290" s="33"/>
      <c r="J290" s="5">
        <f>J120</f>
        <v>0</v>
      </c>
      <c r="L290" s="31" t="s">
        <v>34</v>
      </c>
      <c r="M290" s="32"/>
      <c r="N290" s="33"/>
      <c r="O290" s="5">
        <f>O136</f>
        <v>0</v>
      </c>
      <c r="Q290" s="31" t="s">
        <v>34</v>
      </c>
      <c r="R290" s="32"/>
      <c r="S290" s="33"/>
      <c r="T290" s="5">
        <f>T152</f>
        <v>0</v>
      </c>
      <c r="V290" s="31" t="s">
        <v>34</v>
      </c>
      <c r="W290" s="32"/>
      <c r="X290" s="33"/>
      <c r="Y290" s="5">
        <f>Y200</f>
        <v>0</v>
      </c>
      <c r="AA290" s="31" t="s">
        <v>34</v>
      </c>
      <c r="AB290" s="32"/>
      <c r="AC290" s="33"/>
      <c r="AD290" s="5">
        <f>AD120</f>
        <v>0</v>
      </c>
      <c r="AF290" s="31" t="s">
        <v>34</v>
      </c>
      <c r="AG290" s="32"/>
      <c r="AH290" s="33"/>
      <c r="AI290" s="5">
        <f>AI200</f>
        <v>0</v>
      </c>
      <c r="AK290" s="31" t="s">
        <v>34</v>
      </c>
      <c r="AL290" s="32"/>
      <c r="AM290" s="33"/>
      <c r="AN290" s="5">
        <f>AN120</f>
        <v>0</v>
      </c>
      <c r="AP290" s="31" t="s">
        <v>34</v>
      </c>
      <c r="AQ290" s="32"/>
      <c r="AR290" s="33"/>
      <c r="AS290" s="5">
        <f>AS120</f>
        <v>0</v>
      </c>
    </row>
    <row r="291" spans="2:45" ht="13.5" thickBot="1">
      <c r="B291" s="31" t="s">
        <v>35</v>
      </c>
      <c r="C291" s="32"/>
      <c r="D291" s="33"/>
      <c r="E291" s="5">
        <f>E173</f>
        <v>0</v>
      </c>
      <c r="G291" s="31" t="s">
        <v>35</v>
      </c>
      <c r="H291" s="32"/>
      <c r="I291" s="33"/>
      <c r="J291" s="5">
        <f>J121</f>
        <v>0</v>
      </c>
      <c r="L291" s="31" t="s">
        <v>35</v>
      </c>
      <c r="M291" s="32"/>
      <c r="N291" s="33"/>
      <c r="O291" s="5">
        <f>O137</f>
        <v>0</v>
      </c>
      <c r="Q291" s="31" t="s">
        <v>35</v>
      </c>
      <c r="R291" s="32"/>
      <c r="S291" s="33"/>
      <c r="T291" s="5">
        <f>T153</f>
        <v>0</v>
      </c>
      <c r="V291" s="31" t="s">
        <v>35</v>
      </c>
      <c r="W291" s="32"/>
      <c r="X291" s="33"/>
      <c r="Y291" s="5">
        <f>Y201</f>
        <v>0</v>
      </c>
      <c r="AA291" s="31" t="s">
        <v>35</v>
      </c>
      <c r="AB291" s="32"/>
      <c r="AC291" s="33"/>
      <c r="AD291" s="5">
        <f>AD121</f>
        <v>0</v>
      </c>
      <c r="AF291" s="31" t="s">
        <v>35</v>
      </c>
      <c r="AG291" s="32"/>
      <c r="AH291" s="33"/>
      <c r="AI291" s="5">
        <f>AI201</f>
        <v>0</v>
      </c>
      <c r="AK291" s="31" t="s">
        <v>35</v>
      </c>
      <c r="AL291" s="32"/>
      <c r="AM291" s="33"/>
      <c r="AN291" s="5">
        <f>AN121</f>
        <v>0</v>
      </c>
      <c r="AP291" s="31" t="s">
        <v>35</v>
      </c>
      <c r="AQ291" s="32"/>
      <c r="AR291" s="33"/>
      <c r="AS291" s="5">
        <f>AS121</f>
        <v>0</v>
      </c>
    </row>
    <row r="292" spans="2:45" ht="13.5" thickBot="1">
      <c r="J292" s="3"/>
      <c r="O292" s="3"/>
      <c r="V292" s="2"/>
      <c r="W292" s="2"/>
      <c r="X292" s="2"/>
      <c r="AA292" s="2"/>
      <c r="AB292" s="2"/>
      <c r="AC292" s="2"/>
      <c r="AF292" s="2"/>
      <c r="AG292" s="2"/>
      <c r="AH292" s="2"/>
      <c r="AK292" s="2"/>
      <c r="AL292" s="2"/>
      <c r="AM292" s="2"/>
      <c r="AP292" s="2"/>
      <c r="AQ292" s="2"/>
      <c r="AR292" s="2"/>
    </row>
    <row r="293" spans="2:45" ht="13.5" thickBot="1">
      <c r="B293" s="34" t="s">
        <v>49</v>
      </c>
      <c r="C293" s="35"/>
      <c r="D293" s="35"/>
      <c r="E293" s="36"/>
      <c r="G293" s="34" t="s">
        <v>49</v>
      </c>
      <c r="H293" s="35"/>
      <c r="I293" s="35"/>
      <c r="J293" s="36"/>
      <c r="L293" s="34" t="s">
        <v>49</v>
      </c>
      <c r="M293" s="35"/>
      <c r="N293" s="35"/>
      <c r="O293" s="36"/>
      <c r="Q293" s="34" t="s">
        <v>49</v>
      </c>
      <c r="R293" s="35"/>
      <c r="S293" s="35"/>
      <c r="T293" s="36"/>
      <c r="V293" s="34" t="s">
        <v>49</v>
      </c>
      <c r="W293" s="35"/>
      <c r="X293" s="35"/>
      <c r="Y293" s="36"/>
      <c r="AA293" s="34" t="s">
        <v>49</v>
      </c>
      <c r="AB293" s="35"/>
      <c r="AC293" s="35"/>
      <c r="AD293" s="36"/>
      <c r="AF293" s="34" t="s">
        <v>49</v>
      </c>
      <c r="AG293" s="35"/>
      <c r="AH293" s="35"/>
      <c r="AI293" s="36"/>
      <c r="AK293" s="34" t="s">
        <v>49</v>
      </c>
      <c r="AL293" s="35"/>
      <c r="AM293" s="35"/>
      <c r="AN293" s="36"/>
      <c r="AP293" s="34" t="s">
        <v>49</v>
      </c>
      <c r="AQ293" s="35"/>
      <c r="AR293" s="35"/>
      <c r="AS293" s="36"/>
    </row>
    <row r="294" spans="2:45" ht="13.5" thickBot="1">
      <c r="B294" s="31" t="s">
        <v>33</v>
      </c>
      <c r="C294" s="32"/>
      <c r="D294" s="33"/>
      <c r="E294" s="5">
        <f>IF(E219&gt;$G$68*ROUNDUP(E296,0),$G$68*ROUNDUP(E296,0),E219)</f>
        <v>0</v>
      </c>
      <c r="G294" s="31" t="s">
        <v>33</v>
      </c>
      <c r="H294" s="32"/>
      <c r="I294" s="33"/>
      <c r="J294" s="5">
        <f>IF(J167&gt;$G$68*ROUNDUP(J296,0),$G$68*ROUNDUP(J296,0),J167)</f>
        <v>0</v>
      </c>
      <c r="L294" s="31" t="s">
        <v>33</v>
      </c>
      <c r="M294" s="32"/>
      <c r="N294" s="33"/>
      <c r="O294" s="5">
        <f>IF(O167&gt;$G$68*ROUNDUP(O296,0),$G$68*ROUNDUP(O296,0),O167)</f>
        <v>0</v>
      </c>
      <c r="Q294" s="31" t="s">
        <v>33</v>
      </c>
      <c r="R294" s="32"/>
      <c r="S294" s="33"/>
      <c r="T294" s="5">
        <f>IF(T199&gt;$G$68*ROUNDUP(T296,0),$G$68*ROUNDUP(T296,0),T199)</f>
        <v>0</v>
      </c>
      <c r="V294" s="31" t="s">
        <v>33</v>
      </c>
      <c r="W294" s="32"/>
      <c r="X294" s="33"/>
      <c r="Y294" s="5">
        <f>IF(Y183&gt;$G$68*ROUNDUP(Y296,0),$G$68*ROUNDUP(Y296,0),Y183)</f>
        <v>0</v>
      </c>
      <c r="AA294" s="31" t="s">
        <v>33</v>
      </c>
      <c r="AB294" s="32"/>
      <c r="AC294" s="33"/>
      <c r="AD294" s="5">
        <f>IF(AD183&gt;$G$68*ROUNDUP(AD296,0),$G$68*ROUNDUP(AD296,0),AD183)</f>
        <v>0</v>
      </c>
      <c r="AF294" s="31" t="s">
        <v>33</v>
      </c>
      <c r="AG294" s="32"/>
      <c r="AH294" s="33"/>
      <c r="AI294" s="5">
        <f>IF(AI183&gt;$G$68*ROUNDUP(AI296,0),$G$68*ROUNDUP(AI296,0),AI183)</f>
        <v>0</v>
      </c>
      <c r="AK294" s="31" t="s">
        <v>33</v>
      </c>
      <c r="AL294" s="32"/>
      <c r="AM294" s="33"/>
      <c r="AN294" s="5">
        <f>IF(AN183&gt;$G$68*ROUNDUP(AN296,0),$G$68*ROUNDUP(AN296,0),AN183)</f>
        <v>0</v>
      </c>
      <c r="AP294" s="31" t="s">
        <v>33</v>
      </c>
      <c r="AQ294" s="32"/>
      <c r="AR294" s="33"/>
      <c r="AS294" s="5">
        <f>IF(AS183&gt;$G$68*ROUNDUP(AS296,0),$G$68*ROUNDUP(AS296,0),AS183)</f>
        <v>0</v>
      </c>
    </row>
    <row r="295" spans="2:45" ht="13.5" thickBot="1">
      <c r="B295" s="31" t="s">
        <v>34</v>
      </c>
      <c r="C295" s="32"/>
      <c r="D295" s="33"/>
      <c r="E295" s="5">
        <f>E220</f>
        <v>160.49999999999997</v>
      </c>
      <c r="G295" s="31" t="s">
        <v>34</v>
      </c>
      <c r="H295" s="32"/>
      <c r="I295" s="33"/>
      <c r="J295" s="5">
        <f>J168</f>
        <v>0</v>
      </c>
      <c r="L295" s="31" t="s">
        <v>34</v>
      </c>
      <c r="M295" s="32"/>
      <c r="N295" s="33"/>
      <c r="O295" s="5">
        <f>O168</f>
        <v>0</v>
      </c>
      <c r="Q295" s="31" t="s">
        <v>34</v>
      </c>
      <c r="R295" s="32"/>
      <c r="S295" s="33"/>
      <c r="T295" s="5">
        <f>T200</f>
        <v>0</v>
      </c>
      <c r="V295" s="31" t="s">
        <v>34</v>
      </c>
      <c r="W295" s="32"/>
      <c r="X295" s="33"/>
      <c r="Y295" s="5">
        <f>Y184</f>
        <v>0</v>
      </c>
      <c r="AA295" s="31" t="s">
        <v>34</v>
      </c>
      <c r="AB295" s="32"/>
      <c r="AC295" s="33"/>
      <c r="AD295" s="5">
        <f>AD184</f>
        <v>0</v>
      </c>
      <c r="AF295" s="31" t="s">
        <v>34</v>
      </c>
      <c r="AG295" s="32"/>
      <c r="AH295" s="33"/>
      <c r="AI295" s="5">
        <f>AI184</f>
        <v>0</v>
      </c>
      <c r="AK295" s="31" t="s">
        <v>34</v>
      </c>
      <c r="AL295" s="32"/>
      <c r="AM295" s="33"/>
      <c r="AN295" s="5">
        <f>AN184</f>
        <v>0</v>
      </c>
      <c r="AP295" s="31" t="s">
        <v>34</v>
      </c>
      <c r="AQ295" s="32"/>
      <c r="AR295" s="33"/>
      <c r="AS295" s="5">
        <f>AS184</f>
        <v>0</v>
      </c>
    </row>
    <row r="296" spans="2:45" ht="13.5" thickBot="1">
      <c r="B296" s="31" t="s">
        <v>35</v>
      </c>
      <c r="C296" s="32"/>
      <c r="D296" s="33"/>
      <c r="E296" s="5">
        <f>E221</f>
        <v>0.42799999999999994</v>
      </c>
      <c r="G296" s="31" t="s">
        <v>35</v>
      </c>
      <c r="H296" s="32"/>
      <c r="I296" s="33"/>
      <c r="J296" s="5">
        <f>J169</f>
        <v>0</v>
      </c>
      <c r="L296" s="31" t="s">
        <v>35</v>
      </c>
      <c r="M296" s="32"/>
      <c r="N296" s="33"/>
      <c r="O296" s="5">
        <f>O169</f>
        <v>0</v>
      </c>
      <c r="Q296" s="31" t="s">
        <v>35</v>
      </c>
      <c r="R296" s="32"/>
      <c r="S296" s="33"/>
      <c r="T296" s="5">
        <f>T201</f>
        <v>0</v>
      </c>
      <c r="V296" s="31" t="s">
        <v>35</v>
      </c>
      <c r="W296" s="32"/>
      <c r="X296" s="33"/>
      <c r="Y296" s="5">
        <f>Y185</f>
        <v>0</v>
      </c>
      <c r="AA296" s="31" t="s">
        <v>35</v>
      </c>
      <c r="AB296" s="32"/>
      <c r="AC296" s="33"/>
      <c r="AD296" s="5">
        <f>AD185</f>
        <v>0</v>
      </c>
      <c r="AF296" s="31" t="s">
        <v>35</v>
      </c>
      <c r="AG296" s="32"/>
      <c r="AH296" s="33"/>
      <c r="AI296" s="5">
        <f>AI185</f>
        <v>0</v>
      </c>
      <c r="AK296" s="31" t="s">
        <v>35</v>
      </c>
      <c r="AL296" s="32"/>
      <c r="AM296" s="33"/>
      <c r="AN296" s="5">
        <f>AN185</f>
        <v>0</v>
      </c>
      <c r="AP296" s="31" t="s">
        <v>35</v>
      </c>
      <c r="AQ296" s="32"/>
      <c r="AR296" s="33"/>
      <c r="AS296" s="5">
        <f>AS185</f>
        <v>0</v>
      </c>
    </row>
    <row r="297" spans="2:45" ht="13.5" thickBot="1">
      <c r="T297" s="2"/>
      <c r="V297" s="2"/>
      <c r="W297" s="2"/>
      <c r="X297" s="2"/>
      <c r="Y297" s="2"/>
      <c r="AA297" s="2"/>
      <c r="AB297" s="2"/>
      <c r="AC297" s="2"/>
      <c r="AD297" s="2"/>
      <c r="AF297" s="2"/>
      <c r="AG297" s="2"/>
      <c r="AH297" s="2"/>
      <c r="AI297" s="2"/>
      <c r="AK297" s="2"/>
      <c r="AL297" s="2"/>
      <c r="AM297" s="2"/>
      <c r="AN297" s="2"/>
      <c r="AP297" s="2"/>
      <c r="AQ297" s="2"/>
      <c r="AR297" s="2"/>
      <c r="AS297" s="2"/>
    </row>
    <row r="298" spans="2:45" ht="13.5" thickBot="1">
      <c r="B298" s="34" t="s">
        <v>57</v>
      </c>
      <c r="C298" s="35"/>
      <c r="D298" s="35"/>
      <c r="E298" s="36"/>
      <c r="G298" s="34" t="s">
        <v>57</v>
      </c>
      <c r="H298" s="35"/>
      <c r="I298" s="35"/>
      <c r="J298" s="36"/>
      <c r="L298" s="34" t="s">
        <v>57</v>
      </c>
      <c r="M298" s="35"/>
      <c r="N298" s="35"/>
      <c r="O298" s="36"/>
      <c r="Q298" s="34" t="s">
        <v>57</v>
      </c>
      <c r="R298" s="35"/>
      <c r="S298" s="35"/>
      <c r="T298" s="36"/>
      <c r="V298" s="34" t="s">
        <v>57</v>
      </c>
      <c r="W298" s="35"/>
      <c r="X298" s="35"/>
      <c r="Y298" s="36"/>
      <c r="AA298" s="34" t="s">
        <v>57</v>
      </c>
      <c r="AB298" s="35"/>
      <c r="AC298" s="35"/>
      <c r="AD298" s="36"/>
      <c r="AF298" s="34" t="s">
        <v>57</v>
      </c>
      <c r="AG298" s="35"/>
      <c r="AH298" s="35"/>
      <c r="AI298" s="36"/>
      <c r="AK298" s="34" t="s">
        <v>57</v>
      </c>
      <c r="AL298" s="35"/>
      <c r="AM298" s="35"/>
      <c r="AN298" s="36"/>
      <c r="AP298" s="34" t="s">
        <v>57</v>
      </c>
      <c r="AQ298" s="35"/>
      <c r="AR298" s="35"/>
      <c r="AS298" s="36"/>
    </row>
    <row r="299" spans="2:45" ht="13.5" thickBot="1">
      <c r="B299" s="31" t="s">
        <v>33</v>
      </c>
      <c r="C299" s="32"/>
      <c r="D299" s="33"/>
      <c r="E299" s="5">
        <f>IF(E203&gt;$H$68*ROUNDUP(E301,0),$H$68*ROUNDUP(E301,0),E203)</f>
        <v>0</v>
      </c>
      <c r="G299" s="31" t="s">
        <v>33</v>
      </c>
      <c r="H299" s="32"/>
      <c r="I299" s="33"/>
      <c r="J299" s="5">
        <f>IF(J151&gt;$H$68*ROUNDUP(J301,0),$H$68*ROUNDUP(J301,0),J151)</f>
        <v>0</v>
      </c>
      <c r="L299" s="31" t="s">
        <v>33</v>
      </c>
      <c r="M299" s="32"/>
      <c r="N299" s="33"/>
      <c r="O299" s="5">
        <f>IF(O151&gt;$H$68*ROUNDUP(O301,0),$H$68*ROUNDUP(O301,0),O151)</f>
        <v>0</v>
      </c>
      <c r="Q299" s="31" t="s">
        <v>33</v>
      </c>
      <c r="R299" s="32"/>
      <c r="S299" s="33"/>
      <c r="T299" s="5">
        <f>IF(T183&gt;$H$68*ROUNDUP(T301,0),$H$68*ROUNDUP(T301,0),T183)</f>
        <v>0</v>
      </c>
      <c r="V299" s="31" t="s">
        <v>33</v>
      </c>
      <c r="W299" s="32"/>
      <c r="X299" s="33"/>
      <c r="Y299" s="5">
        <f>IF(Y167&gt;$H$68*ROUNDUP(Y301,0),$H$68*ROUNDUP(Y301,0),Y167)</f>
        <v>0</v>
      </c>
      <c r="AA299" s="31" t="s">
        <v>33</v>
      </c>
      <c r="AB299" s="32"/>
      <c r="AC299" s="33"/>
      <c r="AD299" s="5">
        <f>IF(AD167&gt;$H$68*ROUNDUP(AD301,0),$H$68*ROUNDUP(AD301,0),AD167)</f>
        <v>0</v>
      </c>
      <c r="AF299" s="31" t="s">
        <v>33</v>
      </c>
      <c r="AG299" s="32"/>
      <c r="AH299" s="33"/>
      <c r="AI299" s="5">
        <f>IF(AI119&gt;$H$68*ROUNDUP(AI301,0),$H$68*ROUNDUP(AI301,0),AI119)</f>
        <v>0</v>
      </c>
      <c r="AK299" s="31" t="s">
        <v>33</v>
      </c>
      <c r="AL299" s="32"/>
      <c r="AM299" s="33"/>
      <c r="AN299" s="5">
        <f>IF(AN167&gt;$H$68*ROUNDUP(AN301,0),$H$68*ROUNDUP(AN301,0),AN167)</f>
        <v>0</v>
      </c>
      <c r="AP299" s="31" t="s">
        <v>33</v>
      </c>
      <c r="AQ299" s="32"/>
      <c r="AR299" s="33"/>
      <c r="AS299" s="5">
        <f>IF(AS167&gt;$H$68*ROUNDUP(AS301,0),$H$68*ROUNDUP(AS301,0),AS167)</f>
        <v>0</v>
      </c>
    </row>
    <row r="300" spans="2:45" ht="13.5" thickBot="1">
      <c r="B300" s="31" t="s">
        <v>34</v>
      </c>
      <c r="C300" s="32"/>
      <c r="D300" s="33"/>
      <c r="E300" s="5">
        <f>E204</f>
        <v>0</v>
      </c>
      <c r="G300" s="31" t="s">
        <v>34</v>
      </c>
      <c r="H300" s="32"/>
      <c r="I300" s="33"/>
      <c r="J300" s="5">
        <f>J152</f>
        <v>0</v>
      </c>
      <c r="L300" s="31" t="s">
        <v>34</v>
      </c>
      <c r="M300" s="32"/>
      <c r="N300" s="33"/>
      <c r="O300" s="5">
        <f>O152</f>
        <v>0</v>
      </c>
      <c r="Q300" s="31" t="s">
        <v>34</v>
      </c>
      <c r="R300" s="32"/>
      <c r="S300" s="33"/>
      <c r="T300" s="5">
        <f>T184</f>
        <v>0</v>
      </c>
      <c r="V300" s="31" t="s">
        <v>34</v>
      </c>
      <c r="W300" s="32"/>
      <c r="X300" s="33"/>
      <c r="Y300" s="5">
        <f>Y168</f>
        <v>0</v>
      </c>
      <c r="AA300" s="31" t="s">
        <v>34</v>
      </c>
      <c r="AB300" s="32"/>
      <c r="AC300" s="33"/>
      <c r="AD300" s="5">
        <f>AD168</f>
        <v>0</v>
      </c>
      <c r="AF300" s="31" t="s">
        <v>34</v>
      </c>
      <c r="AG300" s="32"/>
      <c r="AH300" s="33"/>
      <c r="AI300" s="5">
        <f>AI120</f>
        <v>0</v>
      </c>
      <c r="AK300" s="31" t="s">
        <v>34</v>
      </c>
      <c r="AL300" s="32"/>
      <c r="AM300" s="33"/>
      <c r="AN300" s="5">
        <f>AN168</f>
        <v>0</v>
      </c>
      <c r="AP300" s="31" t="s">
        <v>34</v>
      </c>
      <c r="AQ300" s="32"/>
      <c r="AR300" s="33"/>
      <c r="AS300" s="5">
        <f>AS168</f>
        <v>0</v>
      </c>
    </row>
    <row r="301" spans="2:45" ht="13.5" thickBot="1">
      <c r="B301" s="31" t="s">
        <v>35</v>
      </c>
      <c r="C301" s="32"/>
      <c r="D301" s="33"/>
      <c r="E301" s="5">
        <f>E205</f>
        <v>0</v>
      </c>
      <c r="G301" s="31" t="s">
        <v>35</v>
      </c>
      <c r="H301" s="32"/>
      <c r="I301" s="33"/>
      <c r="J301" s="5">
        <f>J153</f>
        <v>0</v>
      </c>
      <c r="L301" s="31" t="s">
        <v>35</v>
      </c>
      <c r="M301" s="32"/>
      <c r="N301" s="33"/>
      <c r="O301" s="5">
        <f>O153</f>
        <v>0</v>
      </c>
      <c r="Q301" s="31" t="s">
        <v>35</v>
      </c>
      <c r="R301" s="32"/>
      <c r="S301" s="33"/>
      <c r="T301" s="5">
        <f>T185</f>
        <v>0</v>
      </c>
      <c r="V301" s="31" t="s">
        <v>35</v>
      </c>
      <c r="W301" s="32"/>
      <c r="X301" s="33"/>
      <c r="Y301" s="5">
        <f>Y169</f>
        <v>0</v>
      </c>
      <c r="AA301" s="31" t="s">
        <v>35</v>
      </c>
      <c r="AB301" s="32"/>
      <c r="AC301" s="33"/>
      <c r="AD301" s="5">
        <f>AD169</f>
        <v>0</v>
      </c>
      <c r="AF301" s="31" t="s">
        <v>35</v>
      </c>
      <c r="AG301" s="32"/>
      <c r="AH301" s="33"/>
      <c r="AI301" s="5">
        <f>AI121</f>
        <v>0</v>
      </c>
      <c r="AK301" s="31" t="s">
        <v>35</v>
      </c>
      <c r="AL301" s="32"/>
      <c r="AM301" s="33"/>
      <c r="AN301" s="5">
        <f>AN169</f>
        <v>0</v>
      </c>
      <c r="AP301" s="31" t="s">
        <v>35</v>
      </c>
      <c r="AQ301" s="32"/>
      <c r="AR301" s="33"/>
      <c r="AS301" s="5">
        <f>AS169</f>
        <v>0</v>
      </c>
    </row>
    <row r="302" spans="2:45" ht="13.5" thickBot="1">
      <c r="T302" s="2"/>
      <c r="V302" s="2"/>
      <c r="W302" s="2"/>
      <c r="X302" s="2"/>
      <c r="Y302" s="2"/>
      <c r="AA302" s="2"/>
      <c r="AB302" s="2"/>
      <c r="AC302" s="2"/>
      <c r="AD302" s="2"/>
      <c r="AF302" s="2"/>
      <c r="AG302" s="2"/>
      <c r="AH302" s="2"/>
      <c r="AI302" s="2"/>
      <c r="AK302" s="2"/>
      <c r="AL302" s="2"/>
      <c r="AM302" s="2"/>
      <c r="AN302" s="2"/>
      <c r="AP302" s="2"/>
      <c r="AQ302" s="2"/>
      <c r="AR302" s="2"/>
      <c r="AS302" s="2"/>
    </row>
    <row r="303" spans="2:45" ht="13.5" thickBot="1">
      <c r="B303" s="34" t="s">
        <v>59</v>
      </c>
      <c r="C303" s="35"/>
      <c r="D303" s="35"/>
      <c r="E303" s="36"/>
      <c r="G303" s="34" t="s">
        <v>59</v>
      </c>
      <c r="H303" s="35"/>
      <c r="I303" s="35"/>
      <c r="J303" s="36"/>
      <c r="L303" s="34" t="s">
        <v>59</v>
      </c>
      <c r="M303" s="35"/>
      <c r="N303" s="35"/>
      <c r="O303" s="36"/>
      <c r="Q303" s="34" t="s">
        <v>59</v>
      </c>
      <c r="R303" s="35"/>
      <c r="S303" s="35"/>
      <c r="T303" s="36"/>
      <c r="V303" s="34" t="s">
        <v>59</v>
      </c>
      <c r="W303" s="35"/>
      <c r="X303" s="35"/>
      <c r="Y303" s="36"/>
      <c r="AA303" s="34" t="s">
        <v>59</v>
      </c>
      <c r="AB303" s="35"/>
      <c r="AC303" s="35"/>
      <c r="AD303" s="36"/>
      <c r="AF303" s="34" t="s">
        <v>59</v>
      </c>
      <c r="AG303" s="35"/>
      <c r="AH303" s="35"/>
      <c r="AI303" s="36"/>
      <c r="AK303" s="34" t="s">
        <v>59</v>
      </c>
      <c r="AL303" s="35"/>
      <c r="AM303" s="35"/>
      <c r="AN303" s="36"/>
      <c r="AP303" s="34" t="s">
        <v>59</v>
      </c>
      <c r="AQ303" s="35"/>
      <c r="AR303" s="35"/>
      <c r="AS303" s="36"/>
    </row>
    <row r="304" spans="2:45" ht="13.5" thickBot="1">
      <c r="B304" s="31" t="s">
        <v>33</v>
      </c>
      <c r="C304" s="32"/>
      <c r="D304" s="33"/>
      <c r="E304" s="5">
        <f>IF(E235&gt;$I$68*ROUNDUP(E306,0),$I$68*ROUNDUP(E306,0),E235)</f>
        <v>500</v>
      </c>
      <c r="G304" s="31" t="s">
        <v>33</v>
      </c>
      <c r="H304" s="32"/>
      <c r="I304" s="33"/>
      <c r="J304" s="5">
        <f>IF(J183&gt;$I$68*ROUNDUP(J306,0),$I$68*ROUNDUP(J306,0),J183)</f>
        <v>428.70499999999998</v>
      </c>
      <c r="L304" s="31" t="s">
        <v>33</v>
      </c>
      <c r="M304" s="32"/>
      <c r="N304" s="33"/>
      <c r="O304" s="5">
        <f>IF(O183&gt;$I$68*ROUNDUP(O306,0),$I$68*ROUNDUP(O306,0),O183)</f>
        <v>349.95499999999998</v>
      </c>
      <c r="Q304" s="31" t="s">
        <v>33</v>
      </c>
      <c r="R304" s="32"/>
      <c r="S304" s="33"/>
      <c r="T304" s="5">
        <f>IF(T215&gt;$I$68*ROUNDUP(T306,0),$I$68*ROUNDUP(T306,0),T215)</f>
        <v>0</v>
      </c>
      <c r="V304" s="31" t="s">
        <v>33</v>
      </c>
      <c r="W304" s="32"/>
      <c r="X304" s="33"/>
      <c r="Y304" s="5">
        <f>IF(Y119&gt;$I$68*ROUNDUP(Y306,0),$I$68*ROUNDUP(Y306,0),Y119)</f>
        <v>0</v>
      </c>
      <c r="AA304" s="31" t="s">
        <v>33</v>
      </c>
      <c r="AB304" s="32"/>
      <c r="AC304" s="33"/>
      <c r="AD304" s="5">
        <f>IF(AD199&gt;$I$68*ROUNDUP(AD306,0),$I$68*ROUNDUP(AD306,0),AD199)</f>
        <v>0</v>
      </c>
      <c r="AF304" s="31" t="s">
        <v>33</v>
      </c>
      <c r="AG304" s="32"/>
      <c r="AH304" s="33"/>
      <c r="AI304" s="5">
        <f>IF(AI135&gt;$I$68*ROUNDUP(AI306,0),$I$68*ROUNDUP(AI306,0),AI135)</f>
        <v>0</v>
      </c>
      <c r="AK304" s="31" t="s">
        <v>33</v>
      </c>
      <c r="AL304" s="32"/>
      <c r="AM304" s="33"/>
      <c r="AN304" s="5">
        <f>IF(AN199&gt;$I$68*ROUNDUP(AN306,0),$I$68*ROUNDUP(AN306,0),AN199)</f>
        <v>0</v>
      </c>
      <c r="AP304" s="31" t="s">
        <v>33</v>
      </c>
      <c r="AQ304" s="32"/>
      <c r="AR304" s="33"/>
      <c r="AS304" s="5">
        <f>IF(AS199&gt;$I$68*ROUNDUP(AS306,0),$I$68*ROUNDUP(AS306,0),AS199)</f>
        <v>0</v>
      </c>
    </row>
    <row r="305" spans="2:45" ht="13.5" thickBot="1">
      <c r="B305" s="31" t="s">
        <v>34</v>
      </c>
      <c r="C305" s="32"/>
      <c r="D305" s="33"/>
      <c r="E305" s="5">
        <f>E236</f>
        <v>1000</v>
      </c>
      <c r="G305" s="31" t="s">
        <v>34</v>
      </c>
      <c r="H305" s="32"/>
      <c r="I305" s="33"/>
      <c r="J305" s="5">
        <f>J184</f>
        <v>974.53750000000002</v>
      </c>
      <c r="L305" s="31" t="s">
        <v>34</v>
      </c>
      <c r="M305" s="32"/>
      <c r="N305" s="33"/>
      <c r="O305" s="5">
        <f>O184</f>
        <v>946.41250000000002</v>
      </c>
      <c r="Q305" s="31" t="s">
        <v>34</v>
      </c>
      <c r="R305" s="32"/>
      <c r="S305" s="33"/>
      <c r="T305" s="5">
        <f>T216</f>
        <v>896.36750000000006</v>
      </c>
      <c r="V305" s="31" t="s">
        <v>34</v>
      </c>
      <c r="W305" s="32"/>
      <c r="X305" s="33"/>
      <c r="Y305" s="5">
        <f>Y120</f>
        <v>893.86750000000006</v>
      </c>
      <c r="AA305" s="31" t="s">
        <v>34</v>
      </c>
      <c r="AB305" s="32"/>
      <c r="AC305" s="33"/>
      <c r="AD305" s="5">
        <f>AD200</f>
        <v>818.86750000000006</v>
      </c>
      <c r="AF305" s="31" t="s">
        <v>34</v>
      </c>
      <c r="AG305" s="32"/>
      <c r="AH305" s="33"/>
      <c r="AI305" s="5">
        <f>AI136</f>
        <v>818.86750000000006</v>
      </c>
      <c r="AK305" s="31" t="s">
        <v>34</v>
      </c>
      <c r="AL305" s="32"/>
      <c r="AM305" s="33"/>
      <c r="AN305" s="5">
        <f>AN200</f>
        <v>818.86750000000006</v>
      </c>
      <c r="AP305" s="31" t="s">
        <v>34</v>
      </c>
      <c r="AQ305" s="32"/>
      <c r="AR305" s="33"/>
      <c r="AS305" s="5">
        <f>AS200</f>
        <v>818.86750000000006</v>
      </c>
    </row>
    <row r="306" spans="2:45" ht="13.5" thickBot="1">
      <c r="B306" s="31" t="s">
        <v>35</v>
      </c>
      <c r="C306" s="32"/>
      <c r="D306" s="33"/>
      <c r="E306" s="5">
        <f>E237</f>
        <v>1</v>
      </c>
      <c r="G306" s="31" t="s">
        <v>35</v>
      </c>
      <c r="H306" s="32"/>
      <c r="I306" s="33"/>
      <c r="J306" s="5">
        <f>J185</f>
        <v>0.97453750000000006</v>
      </c>
      <c r="L306" s="31" t="s">
        <v>35</v>
      </c>
      <c r="M306" s="32"/>
      <c r="N306" s="33"/>
      <c r="O306" s="5">
        <f>O185</f>
        <v>0.94641249999999999</v>
      </c>
      <c r="Q306" s="31" t="s">
        <v>35</v>
      </c>
      <c r="R306" s="32"/>
      <c r="S306" s="33"/>
      <c r="T306" s="5">
        <f>T217</f>
        <v>0.89636750000000009</v>
      </c>
      <c r="V306" s="31" t="s">
        <v>35</v>
      </c>
      <c r="W306" s="32"/>
      <c r="X306" s="33"/>
      <c r="Y306" s="5">
        <f>Y121</f>
        <v>0.89386750000000004</v>
      </c>
      <c r="AA306" s="31" t="s">
        <v>35</v>
      </c>
      <c r="AB306" s="32"/>
      <c r="AC306" s="33"/>
      <c r="AD306" s="5">
        <f>AD201</f>
        <v>0.81886750000000008</v>
      </c>
      <c r="AF306" s="31" t="s">
        <v>35</v>
      </c>
      <c r="AG306" s="32"/>
      <c r="AH306" s="33"/>
      <c r="AI306" s="5">
        <f>AI137</f>
        <v>0.81886750000000008</v>
      </c>
      <c r="AK306" s="31" t="s">
        <v>35</v>
      </c>
      <c r="AL306" s="32"/>
      <c r="AM306" s="33"/>
      <c r="AN306" s="5">
        <f>AN201</f>
        <v>0.81886750000000008</v>
      </c>
      <c r="AP306" s="31" t="s">
        <v>35</v>
      </c>
      <c r="AQ306" s="32"/>
      <c r="AR306" s="33"/>
      <c r="AS306" s="5">
        <f>AS201</f>
        <v>0.81886750000000008</v>
      </c>
    </row>
    <row r="307" spans="2:45" ht="13.5" thickBot="1">
      <c r="J307" s="3"/>
      <c r="O307" s="3"/>
      <c r="V307" s="2"/>
      <c r="W307" s="2"/>
      <c r="X307" s="2"/>
      <c r="AA307" s="2"/>
      <c r="AB307" s="2"/>
      <c r="AC307" s="2"/>
      <c r="AF307" s="2"/>
      <c r="AG307" s="2"/>
      <c r="AH307" s="2"/>
      <c r="AK307" s="2"/>
      <c r="AL307" s="2"/>
      <c r="AM307" s="2"/>
      <c r="AP307" s="2"/>
      <c r="AQ307" s="2"/>
      <c r="AR307" s="2"/>
    </row>
    <row r="308" spans="2:45" ht="13.5" thickBot="1">
      <c r="B308" s="34" t="s">
        <v>61</v>
      </c>
      <c r="C308" s="35"/>
      <c r="D308" s="35"/>
      <c r="E308" s="36"/>
      <c r="G308" s="34" t="s">
        <v>61</v>
      </c>
      <c r="H308" s="35"/>
      <c r="I308" s="35"/>
      <c r="J308" s="36"/>
      <c r="L308" s="34" t="s">
        <v>61</v>
      </c>
      <c r="M308" s="35"/>
      <c r="N308" s="35"/>
      <c r="O308" s="36"/>
      <c r="Q308" s="34" t="s">
        <v>61</v>
      </c>
      <c r="R308" s="35"/>
      <c r="S308" s="35"/>
      <c r="T308" s="36"/>
      <c r="V308" s="34" t="s">
        <v>61</v>
      </c>
      <c r="W308" s="35"/>
      <c r="X308" s="35"/>
      <c r="Y308" s="36"/>
      <c r="AA308" s="34" t="s">
        <v>61</v>
      </c>
      <c r="AB308" s="35"/>
      <c r="AC308" s="35"/>
      <c r="AD308" s="36"/>
      <c r="AF308" s="34" t="s">
        <v>61</v>
      </c>
      <c r="AG308" s="35"/>
      <c r="AH308" s="35"/>
      <c r="AI308" s="36"/>
      <c r="AK308" s="34" t="s">
        <v>61</v>
      </c>
      <c r="AL308" s="35"/>
      <c r="AM308" s="35"/>
      <c r="AN308" s="36"/>
      <c r="AP308" s="34" t="s">
        <v>61</v>
      </c>
      <c r="AQ308" s="35"/>
      <c r="AR308" s="35"/>
      <c r="AS308" s="36"/>
    </row>
    <row r="309" spans="2:45" ht="13.5" thickBot="1">
      <c r="B309" s="31" t="s">
        <v>33</v>
      </c>
      <c r="C309" s="32"/>
      <c r="D309" s="33"/>
      <c r="E309" s="5">
        <f>IF(E251&gt;$J$68*ROUNDUP(E311,0),$J$68*ROUNDUP(E311,0),E251)</f>
        <v>0</v>
      </c>
      <c r="G309" s="31" t="s">
        <v>33</v>
      </c>
      <c r="H309" s="32"/>
      <c r="I309" s="33"/>
      <c r="J309" s="5">
        <f>IF(J199&gt;$J$68*ROUNDUP(J311,0),$J$68*ROUNDUP(J311,0),J199)</f>
        <v>0</v>
      </c>
      <c r="L309" s="31" t="s">
        <v>33</v>
      </c>
      <c r="M309" s="32"/>
      <c r="N309" s="33"/>
      <c r="O309" s="5">
        <f>IF(O199&gt;$J$68*ROUNDUP(O311,0),$J$68*ROUNDUP(O311,0),O199)</f>
        <v>0</v>
      </c>
      <c r="Q309" s="31" t="s">
        <v>33</v>
      </c>
      <c r="R309" s="32"/>
      <c r="S309" s="33"/>
      <c r="T309" s="5">
        <f>IF(T231&gt;$J$68*ROUNDUP(T311,0),$J$68*ROUNDUP(T311,0),T231)</f>
        <v>0</v>
      </c>
      <c r="V309" s="31" t="s">
        <v>33</v>
      </c>
      <c r="W309" s="32"/>
      <c r="X309" s="33"/>
      <c r="Y309" s="5">
        <f>IF(Y135&gt;$J$68*ROUNDUP(Y311,0),$J$68*ROUNDUP(Y311,0),Y135)</f>
        <v>0</v>
      </c>
      <c r="AA309" s="31" t="s">
        <v>33</v>
      </c>
      <c r="AB309" s="32"/>
      <c r="AC309" s="33"/>
      <c r="AD309" s="5">
        <f>IF(AD215&gt;$J$68*ROUNDUP(AD311,0),$J$68*ROUNDUP(AD311,0),AD215)</f>
        <v>0</v>
      </c>
      <c r="AF309" s="31" t="s">
        <v>33</v>
      </c>
      <c r="AG309" s="32"/>
      <c r="AH309" s="33"/>
      <c r="AI309" s="5">
        <f>IF(AI151&gt;$J$68*ROUNDUP(AI311,0),$J$68*ROUNDUP(AI311,0),AI151)</f>
        <v>0</v>
      </c>
      <c r="AK309" s="31" t="s">
        <v>33</v>
      </c>
      <c r="AL309" s="32"/>
      <c r="AM309" s="33"/>
      <c r="AN309" s="5">
        <f>IF(AN215&gt;$J$68*ROUNDUP(AN311,0),$J$68*ROUNDUP(AN311,0),AN215)</f>
        <v>0</v>
      </c>
      <c r="AP309" s="31" t="s">
        <v>33</v>
      </c>
      <c r="AQ309" s="32"/>
      <c r="AR309" s="33"/>
      <c r="AS309" s="5">
        <f>IF(AS215&gt;$J$68*ROUNDUP(AS311,0),$J$68*ROUNDUP(AS311,0),AS215)</f>
        <v>0</v>
      </c>
    </row>
    <row r="310" spans="2:45" ht="13.5" thickBot="1">
      <c r="B310" s="31" t="s">
        <v>34</v>
      </c>
      <c r="C310" s="32"/>
      <c r="D310" s="33"/>
      <c r="E310" s="5">
        <f>E252</f>
        <v>0</v>
      </c>
      <c r="G310" s="31" t="s">
        <v>34</v>
      </c>
      <c r="H310" s="32"/>
      <c r="I310" s="33"/>
      <c r="J310" s="5">
        <f>J200</f>
        <v>0</v>
      </c>
      <c r="L310" s="31" t="s">
        <v>34</v>
      </c>
      <c r="M310" s="32"/>
      <c r="N310" s="33"/>
      <c r="O310" s="5">
        <f>O200</f>
        <v>0</v>
      </c>
      <c r="Q310" s="31" t="s">
        <v>34</v>
      </c>
      <c r="R310" s="32"/>
      <c r="S310" s="33"/>
      <c r="T310" s="5">
        <f>T232</f>
        <v>0</v>
      </c>
      <c r="V310" s="31" t="s">
        <v>34</v>
      </c>
      <c r="W310" s="32"/>
      <c r="X310" s="33"/>
      <c r="Y310" s="5">
        <f>Y136</f>
        <v>0</v>
      </c>
      <c r="AA310" s="31" t="s">
        <v>34</v>
      </c>
      <c r="AB310" s="32"/>
      <c r="AC310" s="33"/>
      <c r="AD310" s="5">
        <f>AD216</f>
        <v>0</v>
      </c>
      <c r="AF310" s="31" t="s">
        <v>34</v>
      </c>
      <c r="AG310" s="32"/>
      <c r="AH310" s="33"/>
      <c r="AI310" s="5">
        <f>AI152</f>
        <v>0</v>
      </c>
      <c r="AK310" s="31" t="s">
        <v>34</v>
      </c>
      <c r="AL310" s="32"/>
      <c r="AM310" s="33"/>
      <c r="AN310" s="5">
        <f>AN216</f>
        <v>0</v>
      </c>
      <c r="AP310" s="31" t="s">
        <v>34</v>
      </c>
      <c r="AQ310" s="32"/>
      <c r="AR310" s="33"/>
      <c r="AS310" s="5">
        <f>AS216</f>
        <v>0</v>
      </c>
    </row>
    <row r="311" spans="2:45" ht="13.5" thickBot="1">
      <c r="B311" s="31" t="s">
        <v>35</v>
      </c>
      <c r="C311" s="32"/>
      <c r="D311" s="33"/>
      <c r="E311" s="5">
        <f>E253</f>
        <v>0</v>
      </c>
      <c r="G311" s="31" t="s">
        <v>35</v>
      </c>
      <c r="H311" s="32"/>
      <c r="I311" s="33"/>
      <c r="J311" s="5">
        <f>J201</f>
        <v>0</v>
      </c>
      <c r="L311" s="31" t="s">
        <v>35</v>
      </c>
      <c r="M311" s="32"/>
      <c r="N311" s="33"/>
      <c r="O311" s="5">
        <f>O201</f>
        <v>0</v>
      </c>
      <c r="Q311" s="31" t="s">
        <v>35</v>
      </c>
      <c r="R311" s="32"/>
      <c r="S311" s="33"/>
      <c r="T311" s="5">
        <f>T233</f>
        <v>0</v>
      </c>
      <c r="V311" s="31" t="s">
        <v>35</v>
      </c>
      <c r="W311" s="32"/>
      <c r="X311" s="33"/>
      <c r="Y311" s="5">
        <f>Y137</f>
        <v>0</v>
      </c>
      <c r="AA311" s="31" t="s">
        <v>35</v>
      </c>
      <c r="AB311" s="32"/>
      <c r="AC311" s="33"/>
      <c r="AD311" s="5">
        <f>AD217</f>
        <v>0</v>
      </c>
      <c r="AF311" s="31" t="s">
        <v>35</v>
      </c>
      <c r="AG311" s="32"/>
      <c r="AH311" s="33"/>
      <c r="AI311" s="5">
        <f>AI153</f>
        <v>0</v>
      </c>
      <c r="AK311" s="31" t="s">
        <v>35</v>
      </c>
      <c r="AL311" s="32"/>
      <c r="AM311" s="33"/>
      <c r="AN311" s="5">
        <f>AN217</f>
        <v>0</v>
      </c>
      <c r="AP311" s="31" t="s">
        <v>35</v>
      </c>
      <c r="AQ311" s="32"/>
      <c r="AR311" s="33"/>
      <c r="AS311" s="5">
        <f>AS217</f>
        <v>0</v>
      </c>
    </row>
    <row r="312" spans="2:45" ht="13.5" thickBot="1">
      <c r="J312" s="3"/>
      <c r="O312" s="3"/>
      <c r="V312" s="2"/>
      <c r="W312" s="2"/>
      <c r="X312" s="2"/>
      <c r="AA312" s="2"/>
      <c r="AB312" s="2"/>
      <c r="AC312" s="2"/>
      <c r="AF312" s="2"/>
      <c r="AG312" s="2"/>
      <c r="AH312" s="2"/>
      <c r="AK312" s="2"/>
      <c r="AL312" s="2"/>
      <c r="AM312" s="2"/>
      <c r="AP312" s="2"/>
      <c r="AQ312" s="2"/>
      <c r="AR312" s="2"/>
    </row>
    <row r="313" spans="2:45" ht="13.5" thickBot="1">
      <c r="B313" s="34" t="s">
        <v>63</v>
      </c>
      <c r="C313" s="35"/>
      <c r="D313" s="35"/>
      <c r="E313" s="36"/>
      <c r="G313" s="34" t="s">
        <v>63</v>
      </c>
      <c r="H313" s="35"/>
      <c r="I313" s="35"/>
      <c r="J313" s="36"/>
      <c r="L313" s="34" t="s">
        <v>63</v>
      </c>
      <c r="M313" s="35"/>
      <c r="N313" s="35"/>
      <c r="O313" s="36"/>
      <c r="Q313" s="34" t="s">
        <v>63</v>
      </c>
      <c r="R313" s="35"/>
      <c r="S313" s="35"/>
      <c r="T313" s="36"/>
      <c r="V313" s="34" t="s">
        <v>63</v>
      </c>
      <c r="W313" s="35"/>
      <c r="X313" s="35"/>
      <c r="Y313" s="36"/>
      <c r="AA313" s="34" t="s">
        <v>63</v>
      </c>
      <c r="AB313" s="35"/>
      <c r="AC313" s="35"/>
      <c r="AD313" s="36"/>
      <c r="AF313" s="34" t="s">
        <v>63</v>
      </c>
      <c r="AG313" s="35"/>
      <c r="AH313" s="35"/>
      <c r="AI313" s="36"/>
      <c r="AK313" s="34" t="s">
        <v>63</v>
      </c>
      <c r="AL313" s="35"/>
      <c r="AM313" s="35"/>
      <c r="AN313" s="36"/>
      <c r="AP313" s="34" t="s">
        <v>63</v>
      </c>
      <c r="AQ313" s="35"/>
      <c r="AR313" s="35"/>
      <c r="AS313" s="36"/>
    </row>
    <row r="314" spans="2:45" ht="13.5" thickBot="1">
      <c r="B314" s="31" t="s">
        <v>33</v>
      </c>
      <c r="C314" s="32"/>
      <c r="D314" s="33"/>
      <c r="E314" s="5">
        <f>IF(E267&gt;$K$68*ROUNDUP(E316,0),$K$68*ROUNDUP(E316,0),E267)</f>
        <v>0</v>
      </c>
      <c r="G314" s="31" t="s">
        <v>33</v>
      </c>
      <c r="H314" s="32"/>
      <c r="I314" s="33"/>
      <c r="J314" s="5">
        <f>IF(J215&gt;$K$68*ROUNDUP(J316,0),$K$68*ROUNDUP(J316,0),J215)</f>
        <v>0</v>
      </c>
      <c r="L314" s="31" t="s">
        <v>33</v>
      </c>
      <c r="M314" s="32"/>
      <c r="N314" s="33"/>
      <c r="O314" s="5">
        <f>IF(O215&gt;$K$68*ROUNDUP(O316,0),$K$68*ROUNDUP(O316,0),O215)</f>
        <v>0</v>
      </c>
      <c r="Q314" s="31" t="s">
        <v>33</v>
      </c>
      <c r="R314" s="32"/>
      <c r="S314" s="33"/>
      <c r="T314" s="5">
        <f>IF(T247&gt;$K$68*ROUNDUP(T316,0),$K$68*ROUNDUP(T316,0),T247)</f>
        <v>0</v>
      </c>
      <c r="V314" s="31" t="s">
        <v>33</v>
      </c>
      <c r="W314" s="32"/>
      <c r="X314" s="33"/>
      <c r="Y314" s="5">
        <f>IF(Y151&gt;$K$68*ROUNDUP(Y316,0),$K$68*ROUNDUP(Y316,0),Y151)</f>
        <v>0</v>
      </c>
      <c r="AA314" s="31" t="s">
        <v>33</v>
      </c>
      <c r="AB314" s="32"/>
      <c r="AC314" s="33"/>
      <c r="AD314" s="5">
        <f>IF(AD231&gt;$K$68*ROUNDUP(AD316,0),$K$68*ROUNDUP(AD316,0),AD231)</f>
        <v>0</v>
      </c>
      <c r="AF314" s="31" t="s">
        <v>33</v>
      </c>
      <c r="AG314" s="32"/>
      <c r="AH314" s="33"/>
      <c r="AI314" s="5">
        <f>IF(AI167&gt;$K$68*ROUNDUP(AI316,0),$K$68*ROUNDUP(AI316,0),AI167)</f>
        <v>0</v>
      </c>
      <c r="AK314" s="31" t="s">
        <v>33</v>
      </c>
      <c r="AL314" s="32"/>
      <c r="AM314" s="33"/>
      <c r="AN314" s="5">
        <f>IF(AN231&gt;$K$68*ROUNDUP(AN316,0),$K$68*ROUNDUP(AN316,0),AN231)</f>
        <v>0</v>
      </c>
      <c r="AP314" s="31" t="s">
        <v>33</v>
      </c>
      <c r="AQ314" s="32"/>
      <c r="AR314" s="33"/>
      <c r="AS314" s="5">
        <f>IF(AS231&gt;$K$68*ROUNDUP(AS316,0),$K$68*ROUNDUP(AS316,0),AS231)</f>
        <v>0</v>
      </c>
    </row>
    <row r="315" spans="2:45" ht="13.5" thickBot="1">
      <c r="B315" s="31" t="s">
        <v>34</v>
      </c>
      <c r="C315" s="32"/>
      <c r="D315" s="33"/>
      <c r="E315" s="5">
        <f>E268</f>
        <v>0</v>
      </c>
      <c r="G315" s="31" t="s">
        <v>34</v>
      </c>
      <c r="H315" s="32"/>
      <c r="I315" s="33"/>
      <c r="J315" s="5">
        <f>J216</f>
        <v>0</v>
      </c>
      <c r="L315" s="31" t="s">
        <v>34</v>
      </c>
      <c r="M315" s="32"/>
      <c r="N315" s="33"/>
      <c r="O315" s="5">
        <f>O216</f>
        <v>0</v>
      </c>
      <c r="Q315" s="31" t="s">
        <v>34</v>
      </c>
      <c r="R315" s="32"/>
      <c r="S315" s="33"/>
      <c r="T315" s="5">
        <f>T248</f>
        <v>0</v>
      </c>
      <c r="V315" s="31" t="s">
        <v>34</v>
      </c>
      <c r="W315" s="32"/>
      <c r="X315" s="33"/>
      <c r="Y315" s="5">
        <f>Y152</f>
        <v>0</v>
      </c>
      <c r="AA315" s="31" t="s">
        <v>34</v>
      </c>
      <c r="AB315" s="32"/>
      <c r="AC315" s="33"/>
      <c r="AD315" s="5">
        <f>AD232</f>
        <v>0</v>
      </c>
      <c r="AF315" s="31" t="s">
        <v>34</v>
      </c>
      <c r="AG315" s="32"/>
      <c r="AH315" s="33"/>
      <c r="AI315" s="5">
        <f>AI168</f>
        <v>0</v>
      </c>
      <c r="AK315" s="31" t="s">
        <v>34</v>
      </c>
      <c r="AL315" s="32"/>
      <c r="AM315" s="33"/>
      <c r="AN315" s="5">
        <f>AN232</f>
        <v>0</v>
      </c>
      <c r="AP315" s="31" t="s">
        <v>34</v>
      </c>
      <c r="AQ315" s="32"/>
      <c r="AR315" s="33"/>
      <c r="AS315" s="5">
        <f>AS232</f>
        <v>0</v>
      </c>
    </row>
    <row r="316" spans="2:45" ht="13.5" thickBot="1">
      <c r="B316" s="31" t="s">
        <v>35</v>
      </c>
      <c r="C316" s="32"/>
      <c r="D316" s="33"/>
      <c r="E316" s="5">
        <f>E269</f>
        <v>0</v>
      </c>
      <c r="G316" s="31" t="s">
        <v>35</v>
      </c>
      <c r="H316" s="32"/>
      <c r="I316" s="33"/>
      <c r="J316" s="5">
        <f>J217</f>
        <v>0</v>
      </c>
      <c r="L316" s="31" t="s">
        <v>35</v>
      </c>
      <c r="M316" s="32"/>
      <c r="N316" s="33"/>
      <c r="O316" s="5">
        <f>O217</f>
        <v>0</v>
      </c>
      <c r="Q316" s="31" t="s">
        <v>35</v>
      </c>
      <c r="R316" s="32"/>
      <c r="S316" s="33"/>
      <c r="T316" s="5">
        <f>T249</f>
        <v>0</v>
      </c>
      <c r="V316" s="31" t="s">
        <v>35</v>
      </c>
      <c r="W316" s="32"/>
      <c r="X316" s="33"/>
      <c r="Y316" s="5">
        <f>Y153</f>
        <v>0</v>
      </c>
      <c r="AA316" s="31" t="s">
        <v>35</v>
      </c>
      <c r="AB316" s="32"/>
      <c r="AC316" s="33"/>
      <c r="AD316" s="5">
        <f>AD233</f>
        <v>0</v>
      </c>
      <c r="AF316" s="31" t="s">
        <v>35</v>
      </c>
      <c r="AG316" s="32"/>
      <c r="AH316" s="33"/>
      <c r="AI316" s="5">
        <f>AI169</f>
        <v>0</v>
      </c>
      <c r="AK316" s="31" t="s">
        <v>35</v>
      </c>
      <c r="AL316" s="32"/>
      <c r="AM316" s="33"/>
      <c r="AN316" s="5">
        <f>AN233</f>
        <v>0</v>
      </c>
      <c r="AP316" s="31" t="s">
        <v>35</v>
      </c>
      <c r="AQ316" s="32"/>
      <c r="AR316" s="33"/>
      <c r="AS316" s="5">
        <f>AS233</f>
        <v>0</v>
      </c>
    </row>
  </sheetData>
  <mergeCells count="1514">
    <mergeCell ref="AP313:AS313"/>
    <mergeCell ref="AP314:AR314"/>
    <mergeCell ref="AP315:AR315"/>
    <mergeCell ref="AP316:AR316"/>
    <mergeCell ref="AP301:AR301"/>
    <mergeCell ref="AP303:AS303"/>
    <mergeCell ref="AP304:AR304"/>
    <mergeCell ref="AP305:AR305"/>
    <mergeCell ref="AP306:AR306"/>
    <mergeCell ref="AP308:AS308"/>
    <mergeCell ref="AP309:AR309"/>
    <mergeCell ref="AP310:AR310"/>
    <mergeCell ref="AP311:AR311"/>
    <mergeCell ref="AP290:AR290"/>
    <mergeCell ref="AP291:AR291"/>
    <mergeCell ref="AP293:AS293"/>
    <mergeCell ref="AP294:AR294"/>
    <mergeCell ref="AP295:AR295"/>
    <mergeCell ref="AP296:AR296"/>
    <mergeCell ref="AP298:AS298"/>
    <mergeCell ref="AP299:AR299"/>
    <mergeCell ref="AP300:AR300"/>
    <mergeCell ref="AP279:AR279"/>
    <mergeCell ref="AP280:AR280"/>
    <mergeCell ref="AP281:AR281"/>
    <mergeCell ref="AP283:AS283"/>
    <mergeCell ref="AP284:AR284"/>
    <mergeCell ref="AP285:AR285"/>
    <mergeCell ref="AP286:AR286"/>
    <mergeCell ref="AP288:AS288"/>
    <mergeCell ref="AP289:AR289"/>
    <mergeCell ref="AP247:AR247"/>
    <mergeCell ref="AP248:AR248"/>
    <mergeCell ref="AP249:AR249"/>
    <mergeCell ref="AP271:AS271"/>
    <mergeCell ref="AP273:AS273"/>
    <mergeCell ref="AP274:AR274"/>
    <mergeCell ref="AP275:AR275"/>
    <mergeCell ref="AP276:AR276"/>
    <mergeCell ref="AP278:AS278"/>
    <mergeCell ref="AP237:AR237"/>
    <mergeCell ref="AP238:AR238"/>
    <mergeCell ref="AP239:AR239"/>
    <mergeCell ref="AP240:AR240"/>
    <mergeCell ref="AP241:AR241"/>
    <mergeCell ref="AP242:AR242"/>
    <mergeCell ref="AP243:AR243"/>
    <mergeCell ref="AP244:AR244"/>
    <mergeCell ref="AP246:AS246"/>
    <mergeCell ref="AP226:AR226"/>
    <mergeCell ref="AP227:AR227"/>
    <mergeCell ref="AP228:AR228"/>
    <mergeCell ref="AP230:AS230"/>
    <mergeCell ref="AP231:AR231"/>
    <mergeCell ref="AP232:AR232"/>
    <mergeCell ref="AP233:AR233"/>
    <mergeCell ref="AP235:AS235"/>
    <mergeCell ref="AP236:AR236"/>
    <mergeCell ref="AP216:AR216"/>
    <mergeCell ref="AP217:AR217"/>
    <mergeCell ref="AP219:AS219"/>
    <mergeCell ref="AP220:AR220"/>
    <mergeCell ref="AP221:AR221"/>
    <mergeCell ref="AP222:AR222"/>
    <mergeCell ref="AP223:AR223"/>
    <mergeCell ref="AP224:AR224"/>
    <mergeCell ref="AP225:AR225"/>
    <mergeCell ref="AP206:AR206"/>
    <mergeCell ref="AP207:AR207"/>
    <mergeCell ref="AP208:AR208"/>
    <mergeCell ref="AP209:AR209"/>
    <mergeCell ref="AP210:AR210"/>
    <mergeCell ref="AP211:AR211"/>
    <mergeCell ref="AP212:AR212"/>
    <mergeCell ref="AP214:AS214"/>
    <mergeCell ref="AP215:AR215"/>
    <mergeCell ref="AP195:AR195"/>
    <mergeCell ref="AP196:AR196"/>
    <mergeCell ref="AP198:AS198"/>
    <mergeCell ref="AP199:AR199"/>
    <mergeCell ref="AP200:AR200"/>
    <mergeCell ref="AP201:AR201"/>
    <mergeCell ref="AP203:AS203"/>
    <mergeCell ref="AP204:AR204"/>
    <mergeCell ref="AP205:AR205"/>
    <mergeCell ref="AP185:AR185"/>
    <mergeCell ref="AP187:AS187"/>
    <mergeCell ref="AP188:AR188"/>
    <mergeCell ref="AP189:AR189"/>
    <mergeCell ref="AP190:AR190"/>
    <mergeCell ref="AP191:AR191"/>
    <mergeCell ref="AP192:AR192"/>
    <mergeCell ref="AP193:AR193"/>
    <mergeCell ref="AP194:AR194"/>
    <mergeCell ref="AP175:AR175"/>
    <mergeCell ref="AP176:AR176"/>
    <mergeCell ref="AP177:AR177"/>
    <mergeCell ref="AP178:AR178"/>
    <mergeCell ref="AP179:AR179"/>
    <mergeCell ref="AP180:AR180"/>
    <mergeCell ref="AP182:AS182"/>
    <mergeCell ref="AP183:AR183"/>
    <mergeCell ref="AP184:AR184"/>
    <mergeCell ref="AP164:AR164"/>
    <mergeCell ref="AP166:AS166"/>
    <mergeCell ref="AP167:AR167"/>
    <mergeCell ref="AP168:AR168"/>
    <mergeCell ref="AP169:AR169"/>
    <mergeCell ref="AP171:AS171"/>
    <mergeCell ref="AP172:AR172"/>
    <mergeCell ref="AP173:AR173"/>
    <mergeCell ref="AP174:AR174"/>
    <mergeCell ref="AP155:AS155"/>
    <mergeCell ref="AP156:AR156"/>
    <mergeCell ref="AP157:AR157"/>
    <mergeCell ref="AP158:AR158"/>
    <mergeCell ref="AP159:AR159"/>
    <mergeCell ref="AP160:AR160"/>
    <mergeCell ref="AP161:AR161"/>
    <mergeCell ref="AP162:AR162"/>
    <mergeCell ref="AP163:AR163"/>
    <mergeCell ref="AP144:AR144"/>
    <mergeCell ref="AP145:AR145"/>
    <mergeCell ref="AP146:AR146"/>
    <mergeCell ref="AP147:AR147"/>
    <mergeCell ref="AP148:AR148"/>
    <mergeCell ref="AP150:AS150"/>
    <mergeCell ref="AP151:AR151"/>
    <mergeCell ref="AP152:AR152"/>
    <mergeCell ref="AP153:AR153"/>
    <mergeCell ref="AP134:AS134"/>
    <mergeCell ref="AP135:AR135"/>
    <mergeCell ref="AP136:AR136"/>
    <mergeCell ref="AP137:AR137"/>
    <mergeCell ref="AP139:AS139"/>
    <mergeCell ref="AP140:AR140"/>
    <mergeCell ref="AP141:AR141"/>
    <mergeCell ref="AP142:AR142"/>
    <mergeCell ref="AP143:AR143"/>
    <mergeCell ref="AP124:AR124"/>
    <mergeCell ref="AP125:AR125"/>
    <mergeCell ref="AP126:AR126"/>
    <mergeCell ref="AP127:AR127"/>
    <mergeCell ref="AP128:AR128"/>
    <mergeCell ref="AP129:AR129"/>
    <mergeCell ref="AP130:AR130"/>
    <mergeCell ref="AP131:AR131"/>
    <mergeCell ref="AP132:AR132"/>
    <mergeCell ref="AK308:AN308"/>
    <mergeCell ref="AK309:AM309"/>
    <mergeCell ref="AK310:AM310"/>
    <mergeCell ref="AK311:AM311"/>
    <mergeCell ref="AK313:AN313"/>
    <mergeCell ref="AK314:AM314"/>
    <mergeCell ref="AK315:AM315"/>
    <mergeCell ref="AK316:AM316"/>
    <mergeCell ref="AP105:AS105"/>
    <mergeCell ref="AP107:AS107"/>
    <mergeCell ref="AP108:AR108"/>
    <mergeCell ref="AP109:AR109"/>
    <mergeCell ref="AP110:AR110"/>
    <mergeCell ref="AP111:AR111"/>
    <mergeCell ref="AP112:AR112"/>
    <mergeCell ref="AP113:AR113"/>
    <mergeCell ref="AP114:AR114"/>
    <mergeCell ref="AP115:AR115"/>
    <mergeCell ref="AP116:AR116"/>
    <mergeCell ref="AP118:AS118"/>
    <mergeCell ref="AP119:AR119"/>
    <mergeCell ref="AP120:AR120"/>
    <mergeCell ref="AP121:AR121"/>
    <mergeCell ref="AP123:AS123"/>
    <mergeCell ref="AK296:AM296"/>
    <mergeCell ref="AK298:AN298"/>
    <mergeCell ref="AK299:AM299"/>
    <mergeCell ref="AK300:AM300"/>
    <mergeCell ref="AK301:AM301"/>
    <mergeCell ref="AK303:AN303"/>
    <mergeCell ref="AK304:AM304"/>
    <mergeCell ref="AK305:AM305"/>
    <mergeCell ref="AK306:AM306"/>
    <mergeCell ref="AK285:AM285"/>
    <mergeCell ref="AK286:AM286"/>
    <mergeCell ref="AK288:AN288"/>
    <mergeCell ref="AK289:AM289"/>
    <mergeCell ref="AK290:AM290"/>
    <mergeCell ref="AK291:AM291"/>
    <mergeCell ref="AK293:AN293"/>
    <mergeCell ref="AK294:AM294"/>
    <mergeCell ref="AK295:AM295"/>
    <mergeCell ref="AK274:AM274"/>
    <mergeCell ref="AK275:AM275"/>
    <mergeCell ref="AK276:AM276"/>
    <mergeCell ref="AK278:AN278"/>
    <mergeCell ref="AK279:AM279"/>
    <mergeCell ref="AK280:AM280"/>
    <mergeCell ref="AK281:AM281"/>
    <mergeCell ref="AK283:AN283"/>
    <mergeCell ref="AK284:AM284"/>
    <mergeCell ref="AK242:AM242"/>
    <mergeCell ref="AK243:AM243"/>
    <mergeCell ref="AK244:AM244"/>
    <mergeCell ref="AK246:AN246"/>
    <mergeCell ref="AK247:AM247"/>
    <mergeCell ref="AK248:AM248"/>
    <mergeCell ref="AK249:AM249"/>
    <mergeCell ref="AK271:AN271"/>
    <mergeCell ref="AK273:AN273"/>
    <mergeCell ref="AK152:AM152"/>
    <mergeCell ref="AK153:AM153"/>
    <mergeCell ref="AK235:AN235"/>
    <mergeCell ref="AK236:AM236"/>
    <mergeCell ref="AK237:AM237"/>
    <mergeCell ref="AK238:AM238"/>
    <mergeCell ref="AK239:AM239"/>
    <mergeCell ref="AK240:AM240"/>
    <mergeCell ref="AK241:AM241"/>
    <mergeCell ref="AK142:AM142"/>
    <mergeCell ref="AK143:AM143"/>
    <mergeCell ref="AK144:AM144"/>
    <mergeCell ref="AK145:AM145"/>
    <mergeCell ref="AK146:AM146"/>
    <mergeCell ref="AK147:AM147"/>
    <mergeCell ref="AK148:AM148"/>
    <mergeCell ref="AK150:AN150"/>
    <mergeCell ref="AK151:AM151"/>
    <mergeCell ref="AK131:AM131"/>
    <mergeCell ref="AK132:AM132"/>
    <mergeCell ref="AK134:AN134"/>
    <mergeCell ref="AK135:AM135"/>
    <mergeCell ref="AK136:AM136"/>
    <mergeCell ref="AK137:AM137"/>
    <mergeCell ref="AK139:AN139"/>
    <mergeCell ref="AK140:AM140"/>
    <mergeCell ref="AK141:AM141"/>
    <mergeCell ref="AK121:AM121"/>
    <mergeCell ref="AK123:AN123"/>
    <mergeCell ref="AK124:AM124"/>
    <mergeCell ref="AK125:AM125"/>
    <mergeCell ref="AK126:AM126"/>
    <mergeCell ref="AK127:AM127"/>
    <mergeCell ref="AK128:AM128"/>
    <mergeCell ref="AK129:AM129"/>
    <mergeCell ref="AK130:AM130"/>
    <mergeCell ref="AK111:AM111"/>
    <mergeCell ref="AK112:AM112"/>
    <mergeCell ref="AK113:AM113"/>
    <mergeCell ref="AK114:AM114"/>
    <mergeCell ref="AK115:AM115"/>
    <mergeCell ref="AK116:AM116"/>
    <mergeCell ref="AK118:AN118"/>
    <mergeCell ref="AK119:AM119"/>
    <mergeCell ref="AK120:AM120"/>
    <mergeCell ref="AK180:AM180"/>
    <mergeCell ref="AK182:AN182"/>
    <mergeCell ref="AK183:AM183"/>
    <mergeCell ref="AK184:AM184"/>
    <mergeCell ref="AK185:AM185"/>
    <mergeCell ref="AK107:AN107"/>
    <mergeCell ref="AK108:AM108"/>
    <mergeCell ref="AK109:AM109"/>
    <mergeCell ref="AK110:AM110"/>
    <mergeCell ref="AK171:AN171"/>
    <mergeCell ref="AK172:AM172"/>
    <mergeCell ref="AK173:AM173"/>
    <mergeCell ref="AK174:AM174"/>
    <mergeCell ref="AK175:AM175"/>
    <mergeCell ref="AK176:AM176"/>
    <mergeCell ref="AK177:AM177"/>
    <mergeCell ref="AK178:AM178"/>
    <mergeCell ref="AK179:AM179"/>
    <mergeCell ref="AK224:AM224"/>
    <mergeCell ref="AK225:AM225"/>
    <mergeCell ref="AK226:AM226"/>
    <mergeCell ref="AK227:AM227"/>
    <mergeCell ref="AK228:AM228"/>
    <mergeCell ref="AK230:AN230"/>
    <mergeCell ref="AK231:AM231"/>
    <mergeCell ref="AK232:AM232"/>
    <mergeCell ref="AK233:AM233"/>
    <mergeCell ref="AK214:AN214"/>
    <mergeCell ref="AK215:AM215"/>
    <mergeCell ref="AK216:AM216"/>
    <mergeCell ref="AK217:AM217"/>
    <mergeCell ref="AK219:AN219"/>
    <mergeCell ref="AK220:AM220"/>
    <mergeCell ref="AK221:AM221"/>
    <mergeCell ref="AK222:AM222"/>
    <mergeCell ref="AK223:AM223"/>
    <mergeCell ref="AK204:AM204"/>
    <mergeCell ref="AK205:AM205"/>
    <mergeCell ref="AK206:AM206"/>
    <mergeCell ref="AK207:AM207"/>
    <mergeCell ref="AK208:AM208"/>
    <mergeCell ref="AK209:AM209"/>
    <mergeCell ref="AK210:AM210"/>
    <mergeCell ref="AK211:AM211"/>
    <mergeCell ref="AK212:AM212"/>
    <mergeCell ref="AK193:AM193"/>
    <mergeCell ref="AK194:AM194"/>
    <mergeCell ref="AK195:AM195"/>
    <mergeCell ref="AK196:AM196"/>
    <mergeCell ref="AK198:AN198"/>
    <mergeCell ref="AK199:AM199"/>
    <mergeCell ref="AK200:AM200"/>
    <mergeCell ref="AK201:AM201"/>
    <mergeCell ref="AK203:AN203"/>
    <mergeCell ref="AA316:AC316"/>
    <mergeCell ref="AA203:AD203"/>
    <mergeCell ref="AF271:AI271"/>
    <mergeCell ref="AK105:AN105"/>
    <mergeCell ref="AK155:AN155"/>
    <mergeCell ref="AK156:AM156"/>
    <mergeCell ref="AK157:AM157"/>
    <mergeCell ref="AK158:AM158"/>
    <mergeCell ref="AK159:AM159"/>
    <mergeCell ref="AK160:AM160"/>
    <mergeCell ref="AK161:AM161"/>
    <mergeCell ref="AK162:AM162"/>
    <mergeCell ref="AK163:AM163"/>
    <mergeCell ref="AK164:AM164"/>
    <mergeCell ref="AK166:AN166"/>
    <mergeCell ref="AK167:AM167"/>
    <mergeCell ref="AK168:AM168"/>
    <mergeCell ref="AK169:AM169"/>
    <mergeCell ref="AK187:AN187"/>
    <mergeCell ref="AK188:AM188"/>
    <mergeCell ref="AK189:AM189"/>
    <mergeCell ref="AK190:AM190"/>
    <mergeCell ref="AK191:AM191"/>
    <mergeCell ref="AK192:AM192"/>
    <mergeCell ref="AA305:AC305"/>
    <mergeCell ref="AA306:AC306"/>
    <mergeCell ref="AA308:AD308"/>
    <mergeCell ref="AA309:AC309"/>
    <mergeCell ref="AA310:AC310"/>
    <mergeCell ref="AA311:AC311"/>
    <mergeCell ref="AA313:AD313"/>
    <mergeCell ref="AA314:AC314"/>
    <mergeCell ref="AA315:AC315"/>
    <mergeCell ref="AA294:AC294"/>
    <mergeCell ref="AA295:AC295"/>
    <mergeCell ref="AA296:AC296"/>
    <mergeCell ref="AA298:AD298"/>
    <mergeCell ref="AA299:AC299"/>
    <mergeCell ref="AA300:AC300"/>
    <mergeCell ref="AA301:AC301"/>
    <mergeCell ref="AA303:AD303"/>
    <mergeCell ref="AA304:AC304"/>
    <mergeCell ref="AA283:AD283"/>
    <mergeCell ref="AA284:AC284"/>
    <mergeCell ref="AA285:AC285"/>
    <mergeCell ref="AA286:AC286"/>
    <mergeCell ref="AA288:AD288"/>
    <mergeCell ref="AA289:AC289"/>
    <mergeCell ref="AA290:AC290"/>
    <mergeCell ref="AA291:AC291"/>
    <mergeCell ref="AA293:AD293"/>
    <mergeCell ref="AA105:AD105"/>
    <mergeCell ref="AA273:AD273"/>
    <mergeCell ref="AA274:AC274"/>
    <mergeCell ref="AA275:AC275"/>
    <mergeCell ref="AA276:AC276"/>
    <mergeCell ref="AA278:AD278"/>
    <mergeCell ref="AA279:AC279"/>
    <mergeCell ref="AA280:AC280"/>
    <mergeCell ref="AA281:AC281"/>
    <mergeCell ref="AF308:AI308"/>
    <mergeCell ref="AF309:AH309"/>
    <mergeCell ref="AF310:AH310"/>
    <mergeCell ref="AF311:AH311"/>
    <mergeCell ref="AF313:AI313"/>
    <mergeCell ref="AF314:AH314"/>
    <mergeCell ref="AF315:AH315"/>
    <mergeCell ref="AF316:AH316"/>
    <mergeCell ref="AF296:AH296"/>
    <mergeCell ref="AF298:AI298"/>
    <mergeCell ref="AF299:AH299"/>
    <mergeCell ref="AF300:AH300"/>
    <mergeCell ref="AF301:AH301"/>
    <mergeCell ref="AF303:AI303"/>
    <mergeCell ref="AF304:AH304"/>
    <mergeCell ref="AF305:AH305"/>
    <mergeCell ref="AF306:AH306"/>
    <mergeCell ref="AF285:AH285"/>
    <mergeCell ref="AF286:AH286"/>
    <mergeCell ref="AF288:AI288"/>
    <mergeCell ref="AF289:AH289"/>
    <mergeCell ref="AF290:AH290"/>
    <mergeCell ref="AF291:AH291"/>
    <mergeCell ref="AF293:AI293"/>
    <mergeCell ref="AF294:AH294"/>
    <mergeCell ref="AF295:AH295"/>
    <mergeCell ref="AF274:AH274"/>
    <mergeCell ref="AF275:AH275"/>
    <mergeCell ref="AF276:AH276"/>
    <mergeCell ref="AF278:AI278"/>
    <mergeCell ref="AF279:AH279"/>
    <mergeCell ref="AF280:AH280"/>
    <mergeCell ref="AF281:AH281"/>
    <mergeCell ref="AF283:AI283"/>
    <mergeCell ref="AF284:AH284"/>
    <mergeCell ref="AF242:AH242"/>
    <mergeCell ref="AF243:AH243"/>
    <mergeCell ref="AF244:AH244"/>
    <mergeCell ref="AF246:AI246"/>
    <mergeCell ref="AF247:AH247"/>
    <mergeCell ref="AF248:AH248"/>
    <mergeCell ref="AF249:AH249"/>
    <mergeCell ref="AA271:AD271"/>
    <mergeCell ref="AF273:AI273"/>
    <mergeCell ref="AF232:AH232"/>
    <mergeCell ref="AF233:AH233"/>
    <mergeCell ref="AF235:AI235"/>
    <mergeCell ref="AF236:AH236"/>
    <mergeCell ref="AF237:AH237"/>
    <mergeCell ref="AF238:AH238"/>
    <mergeCell ref="AF239:AH239"/>
    <mergeCell ref="AF240:AH240"/>
    <mergeCell ref="AF241:AH241"/>
    <mergeCell ref="AF222:AH222"/>
    <mergeCell ref="AF223:AH223"/>
    <mergeCell ref="AF224:AH224"/>
    <mergeCell ref="AF225:AH225"/>
    <mergeCell ref="AF226:AH226"/>
    <mergeCell ref="AF227:AH227"/>
    <mergeCell ref="AF228:AH228"/>
    <mergeCell ref="AF230:AI230"/>
    <mergeCell ref="AF231:AH231"/>
    <mergeCell ref="AF211:AH211"/>
    <mergeCell ref="AF212:AH212"/>
    <mergeCell ref="AF214:AI214"/>
    <mergeCell ref="AF215:AH215"/>
    <mergeCell ref="AF216:AH216"/>
    <mergeCell ref="AF217:AH217"/>
    <mergeCell ref="AF219:AI219"/>
    <mergeCell ref="AF220:AH220"/>
    <mergeCell ref="AF221:AH221"/>
    <mergeCell ref="AF201:AH201"/>
    <mergeCell ref="AF203:AI203"/>
    <mergeCell ref="AF204:AH204"/>
    <mergeCell ref="AF205:AH205"/>
    <mergeCell ref="AF206:AH206"/>
    <mergeCell ref="AF207:AH207"/>
    <mergeCell ref="AF208:AH208"/>
    <mergeCell ref="AF209:AH209"/>
    <mergeCell ref="AF210:AH210"/>
    <mergeCell ref="AF191:AH191"/>
    <mergeCell ref="AF192:AH192"/>
    <mergeCell ref="AF193:AH193"/>
    <mergeCell ref="AF194:AH194"/>
    <mergeCell ref="AF195:AH195"/>
    <mergeCell ref="AF196:AH196"/>
    <mergeCell ref="AF198:AI198"/>
    <mergeCell ref="AF199:AH199"/>
    <mergeCell ref="AF200:AH200"/>
    <mergeCell ref="AF180:AH180"/>
    <mergeCell ref="AF182:AI182"/>
    <mergeCell ref="AF183:AH183"/>
    <mergeCell ref="AF184:AH184"/>
    <mergeCell ref="AF185:AH185"/>
    <mergeCell ref="AF187:AI187"/>
    <mergeCell ref="AF188:AH188"/>
    <mergeCell ref="AF189:AH189"/>
    <mergeCell ref="AF190:AH190"/>
    <mergeCell ref="AF171:AI171"/>
    <mergeCell ref="AF172:AH172"/>
    <mergeCell ref="AF173:AH173"/>
    <mergeCell ref="AF174:AH174"/>
    <mergeCell ref="AF175:AH175"/>
    <mergeCell ref="AF176:AH176"/>
    <mergeCell ref="AF177:AH177"/>
    <mergeCell ref="AF178:AH178"/>
    <mergeCell ref="AF179:AH179"/>
    <mergeCell ref="AF112:AH112"/>
    <mergeCell ref="AF113:AH113"/>
    <mergeCell ref="AF114:AH114"/>
    <mergeCell ref="AF115:AH115"/>
    <mergeCell ref="AF116:AH116"/>
    <mergeCell ref="AF118:AI118"/>
    <mergeCell ref="AF119:AH119"/>
    <mergeCell ref="AF120:AH120"/>
    <mergeCell ref="AF121:AH121"/>
    <mergeCell ref="AF166:AI166"/>
    <mergeCell ref="AF167:AH167"/>
    <mergeCell ref="AF168:AH168"/>
    <mergeCell ref="AF169:AH169"/>
    <mergeCell ref="AF107:AI107"/>
    <mergeCell ref="AF108:AH108"/>
    <mergeCell ref="AF109:AH109"/>
    <mergeCell ref="AF110:AH110"/>
    <mergeCell ref="AF111:AH111"/>
    <mergeCell ref="AF156:AH156"/>
    <mergeCell ref="AF157:AH157"/>
    <mergeCell ref="AF158:AH158"/>
    <mergeCell ref="AF159:AH159"/>
    <mergeCell ref="AF160:AH160"/>
    <mergeCell ref="AF161:AH161"/>
    <mergeCell ref="AF162:AH162"/>
    <mergeCell ref="AF163:AH163"/>
    <mergeCell ref="AF164:AH164"/>
    <mergeCell ref="AF145:AH145"/>
    <mergeCell ref="AF146:AH146"/>
    <mergeCell ref="AF147:AH147"/>
    <mergeCell ref="AF148:AH148"/>
    <mergeCell ref="AF150:AI150"/>
    <mergeCell ref="AF151:AH151"/>
    <mergeCell ref="AF152:AH152"/>
    <mergeCell ref="AF153:AH153"/>
    <mergeCell ref="AF155:AI155"/>
    <mergeCell ref="AA247:AC247"/>
    <mergeCell ref="AA248:AC248"/>
    <mergeCell ref="AA249:AC249"/>
    <mergeCell ref="AF105:AI105"/>
    <mergeCell ref="AF123:AI123"/>
    <mergeCell ref="AF124:AH124"/>
    <mergeCell ref="AF125:AH125"/>
    <mergeCell ref="AF126:AH126"/>
    <mergeCell ref="AF127:AH127"/>
    <mergeCell ref="AF128:AH128"/>
    <mergeCell ref="AF129:AH129"/>
    <mergeCell ref="AF130:AH130"/>
    <mergeCell ref="AF131:AH131"/>
    <mergeCell ref="AF132:AH132"/>
    <mergeCell ref="AF134:AI134"/>
    <mergeCell ref="AF135:AH135"/>
    <mergeCell ref="AF136:AH136"/>
    <mergeCell ref="AF137:AH137"/>
    <mergeCell ref="AF139:AI139"/>
    <mergeCell ref="AF140:AH140"/>
    <mergeCell ref="AF141:AH141"/>
    <mergeCell ref="AF142:AH142"/>
    <mergeCell ref="AF143:AH143"/>
    <mergeCell ref="AF144:AH144"/>
    <mergeCell ref="AA237:AC237"/>
    <mergeCell ref="AA238:AC238"/>
    <mergeCell ref="AA239:AC239"/>
    <mergeCell ref="AA240:AC240"/>
    <mergeCell ref="AA241:AC241"/>
    <mergeCell ref="AA242:AC242"/>
    <mergeCell ref="AA243:AC243"/>
    <mergeCell ref="AA244:AC244"/>
    <mergeCell ref="AA246:AD246"/>
    <mergeCell ref="AA146:AC146"/>
    <mergeCell ref="AA147:AC147"/>
    <mergeCell ref="AA148:AC148"/>
    <mergeCell ref="AA150:AD150"/>
    <mergeCell ref="AA151:AC151"/>
    <mergeCell ref="AA152:AC152"/>
    <mergeCell ref="AA153:AC153"/>
    <mergeCell ref="AA235:AD235"/>
    <mergeCell ref="AA236:AC236"/>
    <mergeCell ref="AA201:AC201"/>
    <mergeCell ref="AA200:AC200"/>
    <mergeCell ref="AA199:AC199"/>
    <mergeCell ref="AA198:AD198"/>
    <mergeCell ref="AA196:AC196"/>
    <mergeCell ref="AA195:AC195"/>
    <mergeCell ref="AA194:AC194"/>
    <mergeCell ref="AA193:AC193"/>
    <mergeCell ref="AA192:AC192"/>
    <mergeCell ref="AA191:AC191"/>
    <mergeCell ref="AA190:AC190"/>
    <mergeCell ref="AA189:AC189"/>
    <mergeCell ref="AA188:AC188"/>
    <mergeCell ref="AA187:AD187"/>
    <mergeCell ref="AA136:AC136"/>
    <mergeCell ref="AA137:AC137"/>
    <mergeCell ref="AA139:AD139"/>
    <mergeCell ref="AA140:AC140"/>
    <mergeCell ref="AA141:AC141"/>
    <mergeCell ref="AA142:AC142"/>
    <mergeCell ref="AA143:AC143"/>
    <mergeCell ref="AA144:AC144"/>
    <mergeCell ref="AA145:AC145"/>
    <mergeCell ref="AA126:AC126"/>
    <mergeCell ref="AA127:AC127"/>
    <mergeCell ref="AA128:AC128"/>
    <mergeCell ref="AA129:AC129"/>
    <mergeCell ref="AA130:AC130"/>
    <mergeCell ref="AA131:AC131"/>
    <mergeCell ref="AA132:AC132"/>
    <mergeCell ref="AA134:AD134"/>
    <mergeCell ref="AA135:AC135"/>
    <mergeCell ref="AA115:AC115"/>
    <mergeCell ref="AA116:AC116"/>
    <mergeCell ref="AA118:AD118"/>
    <mergeCell ref="AA119:AC119"/>
    <mergeCell ref="AA120:AC120"/>
    <mergeCell ref="AA121:AC121"/>
    <mergeCell ref="AA123:AD123"/>
    <mergeCell ref="AA124:AC124"/>
    <mergeCell ref="AA125:AC125"/>
    <mergeCell ref="AA185:AC185"/>
    <mergeCell ref="AA107:AD107"/>
    <mergeCell ref="AA108:AC108"/>
    <mergeCell ref="AA109:AC109"/>
    <mergeCell ref="AA110:AC110"/>
    <mergeCell ref="AA111:AC111"/>
    <mergeCell ref="AA112:AC112"/>
    <mergeCell ref="AA113:AC113"/>
    <mergeCell ref="AA114:AC114"/>
    <mergeCell ref="AA175:AC175"/>
    <mergeCell ref="AA176:AC176"/>
    <mergeCell ref="AA177:AC177"/>
    <mergeCell ref="AA178:AC178"/>
    <mergeCell ref="AA179:AC179"/>
    <mergeCell ref="AA180:AC180"/>
    <mergeCell ref="AA182:AD182"/>
    <mergeCell ref="AA183:AC183"/>
    <mergeCell ref="AA184:AC184"/>
    <mergeCell ref="AA164:AC164"/>
    <mergeCell ref="AA166:AD166"/>
    <mergeCell ref="AA167:AC167"/>
    <mergeCell ref="AA168:AC168"/>
    <mergeCell ref="AA169:AC169"/>
    <mergeCell ref="AA171:AD171"/>
    <mergeCell ref="AA172:AC172"/>
    <mergeCell ref="AA173:AC173"/>
    <mergeCell ref="AA174:AC174"/>
    <mergeCell ref="AA155:AD155"/>
    <mergeCell ref="AA156:AC156"/>
    <mergeCell ref="AA157:AC157"/>
    <mergeCell ref="AA158:AC158"/>
    <mergeCell ref="AA159:AC159"/>
    <mergeCell ref="AA160:AC160"/>
    <mergeCell ref="AA161:AC161"/>
    <mergeCell ref="AA162:AC162"/>
    <mergeCell ref="AA163:AC163"/>
    <mergeCell ref="AA224:AC224"/>
    <mergeCell ref="AA225:AC225"/>
    <mergeCell ref="AA226:AC226"/>
    <mergeCell ref="AA227:AC227"/>
    <mergeCell ref="AA228:AC228"/>
    <mergeCell ref="AA230:AD230"/>
    <mergeCell ref="AA231:AC231"/>
    <mergeCell ref="AA232:AC232"/>
    <mergeCell ref="AA233:AC233"/>
    <mergeCell ref="AA214:AD214"/>
    <mergeCell ref="AA215:AC215"/>
    <mergeCell ref="AA216:AC216"/>
    <mergeCell ref="AA217:AC217"/>
    <mergeCell ref="AA219:AD219"/>
    <mergeCell ref="AA220:AC220"/>
    <mergeCell ref="AA221:AC221"/>
    <mergeCell ref="AA222:AC222"/>
    <mergeCell ref="AA223:AC223"/>
    <mergeCell ref="AA204:AC204"/>
    <mergeCell ref="AA205:AC205"/>
    <mergeCell ref="AA206:AC206"/>
    <mergeCell ref="AA207:AC207"/>
    <mergeCell ref="AA208:AC208"/>
    <mergeCell ref="AA209:AC209"/>
    <mergeCell ref="AA210:AC210"/>
    <mergeCell ref="AA211:AC211"/>
    <mergeCell ref="AA212:AC212"/>
    <mergeCell ref="V314:X314"/>
    <mergeCell ref="V315:X315"/>
    <mergeCell ref="V316:X316"/>
    <mergeCell ref="V303:Y303"/>
    <mergeCell ref="V304:X304"/>
    <mergeCell ref="V305:X305"/>
    <mergeCell ref="V306:X306"/>
    <mergeCell ref="V308:Y308"/>
    <mergeCell ref="V309:X309"/>
    <mergeCell ref="V310:X310"/>
    <mergeCell ref="V311:X311"/>
    <mergeCell ref="V313:Y313"/>
    <mergeCell ref="V291:X291"/>
    <mergeCell ref="V293:Y293"/>
    <mergeCell ref="V294:X294"/>
    <mergeCell ref="V295:X295"/>
    <mergeCell ref="V296:X296"/>
    <mergeCell ref="V298:Y298"/>
    <mergeCell ref="V299:X299"/>
    <mergeCell ref="V300:X300"/>
    <mergeCell ref="V301:X301"/>
    <mergeCell ref="V280:X280"/>
    <mergeCell ref="V281:X281"/>
    <mergeCell ref="V283:Y283"/>
    <mergeCell ref="V284:X284"/>
    <mergeCell ref="V285:X285"/>
    <mergeCell ref="V286:X286"/>
    <mergeCell ref="V288:Y288"/>
    <mergeCell ref="V289:X289"/>
    <mergeCell ref="V290:X290"/>
    <mergeCell ref="V152:X152"/>
    <mergeCell ref="V153:X153"/>
    <mergeCell ref="V271:Y271"/>
    <mergeCell ref="V273:Y273"/>
    <mergeCell ref="V274:X274"/>
    <mergeCell ref="V275:X275"/>
    <mergeCell ref="V276:X276"/>
    <mergeCell ref="V278:Y278"/>
    <mergeCell ref="V279:X279"/>
    <mergeCell ref="V142:X142"/>
    <mergeCell ref="V143:X143"/>
    <mergeCell ref="V144:X144"/>
    <mergeCell ref="V145:X145"/>
    <mergeCell ref="V146:X146"/>
    <mergeCell ref="V147:X147"/>
    <mergeCell ref="V148:X148"/>
    <mergeCell ref="V150:Y150"/>
    <mergeCell ref="V151:X151"/>
    <mergeCell ref="V131:X131"/>
    <mergeCell ref="V132:X132"/>
    <mergeCell ref="V134:Y134"/>
    <mergeCell ref="V135:X135"/>
    <mergeCell ref="V136:X136"/>
    <mergeCell ref="V137:X137"/>
    <mergeCell ref="V139:Y139"/>
    <mergeCell ref="V140:X140"/>
    <mergeCell ref="V141:X141"/>
    <mergeCell ref="V121:X121"/>
    <mergeCell ref="V123:Y123"/>
    <mergeCell ref="V124:X124"/>
    <mergeCell ref="V125:X125"/>
    <mergeCell ref="V126:X126"/>
    <mergeCell ref="V127:X127"/>
    <mergeCell ref="V128:X128"/>
    <mergeCell ref="V129:X129"/>
    <mergeCell ref="V130:X130"/>
    <mergeCell ref="V111:X111"/>
    <mergeCell ref="V112:X112"/>
    <mergeCell ref="V113:X113"/>
    <mergeCell ref="V114:X114"/>
    <mergeCell ref="V115:X115"/>
    <mergeCell ref="V116:X116"/>
    <mergeCell ref="V118:Y118"/>
    <mergeCell ref="V119:X119"/>
    <mergeCell ref="V120:X120"/>
    <mergeCell ref="V180:X180"/>
    <mergeCell ref="V182:Y182"/>
    <mergeCell ref="V183:X183"/>
    <mergeCell ref="V184:X184"/>
    <mergeCell ref="V185:X185"/>
    <mergeCell ref="V107:Y107"/>
    <mergeCell ref="V108:X108"/>
    <mergeCell ref="V109:X109"/>
    <mergeCell ref="V110:X110"/>
    <mergeCell ref="V171:Y171"/>
    <mergeCell ref="V172:X172"/>
    <mergeCell ref="V173:X173"/>
    <mergeCell ref="V174:X174"/>
    <mergeCell ref="V175:X175"/>
    <mergeCell ref="V176:X176"/>
    <mergeCell ref="V177:X177"/>
    <mergeCell ref="V178:X178"/>
    <mergeCell ref="V179:X179"/>
    <mergeCell ref="V160:X160"/>
    <mergeCell ref="V161:X161"/>
    <mergeCell ref="V162:X162"/>
    <mergeCell ref="V163:X163"/>
    <mergeCell ref="V164:X164"/>
    <mergeCell ref="V166:Y166"/>
    <mergeCell ref="V167:X167"/>
    <mergeCell ref="V168:X168"/>
    <mergeCell ref="V169:X169"/>
    <mergeCell ref="V214:Y214"/>
    <mergeCell ref="V215:X215"/>
    <mergeCell ref="V216:X216"/>
    <mergeCell ref="V217:X217"/>
    <mergeCell ref="V155:Y155"/>
    <mergeCell ref="V156:X156"/>
    <mergeCell ref="V157:X157"/>
    <mergeCell ref="V158:X158"/>
    <mergeCell ref="V159:X159"/>
    <mergeCell ref="V204:X204"/>
    <mergeCell ref="V205:X205"/>
    <mergeCell ref="V206:X206"/>
    <mergeCell ref="V207:X207"/>
    <mergeCell ref="V208:X208"/>
    <mergeCell ref="V209:X209"/>
    <mergeCell ref="V210:X210"/>
    <mergeCell ref="V211:X211"/>
    <mergeCell ref="V212:X212"/>
    <mergeCell ref="V193:X193"/>
    <mergeCell ref="V194:X194"/>
    <mergeCell ref="V195:X195"/>
    <mergeCell ref="V196:X196"/>
    <mergeCell ref="V198:Y198"/>
    <mergeCell ref="V199:X199"/>
    <mergeCell ref="V200:X200"/>
    <mergeCell ref="V201:X201"/>
    <mergeCell ref="V203:Y203"/>
    <mergeCell ref="V247:X247"/>
    <mergeCell ref="V248:X248"/>
    <mergeCell ref="V249:X249"/>
    <mergeCell ref="V187:Y187"/>
    <mergeCell ref="V188:X188"/>
    <mergeCell ref="V189:X189"/>
    <mergeCell ref="V190:X190"/>
    <mergeCell ref="V191:X191"/>
    <mergeCell ref="V192:X192"/>
    <mergeCell ref="V237:X237"/>
    <mergeCell ref="V238:X238"/>
    <mergeCell ref="V239:X239"/>
    <mergeCell ref="V240:X240"/>
    <mergeCell ref="V241:X241"/>
    <mergeCell ref="V242:X242"/>
    <mergeCell ref="V243:X243"/>
    <mergeCell ref="V244:X244"/>
    <mergeCell ref="V246:Y246"/>
    <mergeCell ref="Q309:S309"/>
    <mergeCell ref="Q310:S310"/>
    <mergeCell ref="Q311:S311"/>
    <mergeCell ref="Q313:T313"/>
    <mergeCell ref="Q314:S314"/>
    <mergeCell ref="Q315:S315"/>
    <mergeCell ref="Q316:S316"/>
    <mergeCell ref="V105:Y105"/>
    <mergeCell ref="V219:Y219"/>
    <mergeCell ref="V220:X220"/>
    <mergeCell ref="V221:X221"/>
    <mergeCell ref="V222:X222"/>
    <mergeCell ref="V223:X223"/>
    <mergeCell ref="V224:X224"/>
    <mergeCell ref="V225:X225"/>
    <mergeCell ref="V226:X226"/>
    <mergeCell ref="V227:X227"/>
    <mergeCell ref="V228:X228"/>
    <mergeCell ref="V230:Y230"/>
    <mergeCell ref="V231:X231"/>
    <mergeCell ref="V232:X232"/>
    <mergeCell ref="V233:X233"/>
    <mergeCell ref="V235:Y235"/>
    <mergeCell ref="V236:X236"/>
    <mergeCell ref="Q298:T298"/>
    <mergeCell ref="Q299:S299"/>
    <mergeCell ref="Q300:S300"/>
    <mergeCell ref="Q301:S301"/>
    <mergeCell ref="Q303:T303"/>
    <mergeCell ref="Q304:S304"/>
    <mergeCell ref="Q305:S305"/>
    <mergeCell ref="Q306:S306"/>
    <mergeCell ref="Q308:T308"/>
    <mergeCell ref="Q295:S295"/>
    <mergeCell ref="Q296:S296"/>
    <mergeCell ref="Q284:S284"/>
    <mergeCell ref="Q285:S285"/>
    <mergeCell ref="Q286:S286"/>
    <mergeCell ref="Q288:T288"/>
    <mergeCell ref="Q289:S289"/>
    <mergeCell ref="Q290:S290"/>
    <mergeCell ref="Q291:S291"/>
    <mergeCell ref="Q293:T293"/>
    <mergeCell ref="Q294:S294"/>
    <mergeCell ref="Q273:T273"/>
    <mergeCell ref="Q274:S274"/>
    <mergeCell ref="Q275:S275"/>
    <mergeCell ref="Q276:S276"/>
    <mergeCell ref="Q278:T278"/>
    <mergeCell ref="Q279:S279"/>
    <mergeCell ref="Q280:S280"/>
    <mergeCell ref="Q281:S281"/>
    <mergeCell ref="Q283:T283"/>
    <mergeCell ref="Q271:T271"/>
    <mergeCell ref="Q137:S137"/>
    <mergeCell ref="Q127:S127"/>
    <mergeCell ref="Q128:S128"/>
    <mergeCell ref="Q129:S129"/>
    <mergeCell ref="Q130:S130"/>
    <mergeCell ref="Q131:S131"/>
    <mergeCell ref="Q132:S132"/>
    <mergeCell ref="Q134:T134"/>
    <mergeCell ref="Q135:S135"/>
    <mergeCell ref="Q136:S136"/>
    <mergeCell ref="Q116:S116"/>
    <mergeCell ref="Q118:T118"/>
    <mergeCell ref="Q119:S119"/>
    <mergeCell ref="Q120:S120"/>
    <mergeCell ref="Q121:S121"/>
    <mergeCell ref="Q123:T123"/>
    <mergeCell ref="Q124:S124"/>
    <mergeCell ref="Q125:S125"/>
    <mergeCell ref="Q126:S126"/>
    <mergeCell ref="Q107:T107"/>
    <mergeCell ref="Q108:S108"/>
    <mergeCell ref="Q109:S109"/>
    <mergeCell ref="Q110:S110"/>
    <mergeCell ref="Q111:S111"/>
    <mergeCell ref="Q112:S112"/>
    <mergeCell ref="Q113:S113"/>
    <mergeCell ref="Q114:S114"/>
    <mergeCell ref="Q115:S115"/>
    <mergeCell ref="Q240:S240"/>
    <mergeCell ref="Q241:S241"/>
    <mergeCell ref="Q242:S242"/>
    <mergeCell ref="Q243:S243"/>
    <mergeCell ref="Q244:S244"/>
    <mergeCell ref="Q246:T246"/>
    <mergeCell ref="Q247:S247"/>
    <mergeCell ref="Q248:S248"/>
    <mergeCell ref="Q249:S249"/>
    <mergeCell ref="Q230:T230"/>
    <mergeCell ref="Q231:S231"/>
    <mergeCell ref="Q232:S232"/>
    <mergeCell ref="Q233:S233"/>
    <mergeCell ref="Q235:T235"/>
    <mergeCell ref="Q236:S236"/>
    <mergeCell ref="Q237:S237"/>
    <mergeCell ref="Q238:S238"/>
    <mergeCell ref="Q239:S239"/>
    <mergeCell ref="Q220:S220"/>
    <mergeCell ref="Q221:S221"/>
    <mergeCell ref="Q222:S222"/>
    <mergeCell ref="Q223:S223"/>
    <mergeCell ref="Q224:S224"/>
    <mergeCell ref="Q225:S225"/>
    <mergeCell ref="Q226:S226"/>
    <mergeCell ref="Q227:S227"/>
    <mergeCell ref="Q228:S228"/>
    <mergeCell ref="Q209:S209"/>
    <mergeCell ref="Q210:S210"/>
    <mergeCell ref="Q211:S211"/>
    <mergeCell ref="Q212:S212"/>
    <mergeCell ref="Q214:T214"/>
    <mergeCell ref="Q215:S215"/>
    <mergeCell ref="Q216:S216"/>
    <mergeCell ref="Q217:S217"/>
    <mergeCell ref="Q219:T219"/>
    <mergeCell ref="Q199:S199"/>
    <mergeCell ref="Q200:S200"/>
    <mergeCell ref="Q201:S201"/>
    <mergeCell ref="Q203:T203"/>
    <mergeCell ref="Q204:S204"/>
    <mergeCell ref="Q205:S205"/>
    <mergeCell ref="Q206:S206"/>
    <mergeCell ref="Q207:S207"/>
    <mergeCell ref="Q208:S208"/>
    <mergeCell ref="Q189:S189"/>
    <mergeCell ref="Q190:S190"/>
    <mergeCell ref="Q191:S191"/>
    <mergeCell ref="Q192:S192"/>
    <mergeCell ref="Q193:S193"/>
    <mergeCell ref="Q194:S194"/>
    <mergeCell ref="Q195:S195"/>
    <mergeCell ref="Q196:S196"/>
    <mergeCell ref="Q198:T198"/>
    <mergeCell ref="Q178:S178"/>
    <mergeCell ref="Q179:S179"/>
    <mergeCell ref="Q180:S180"/>
    <mergeCell ref="Q182:T182"/>
    <mergeCell ref="Q183:S183"/>
    <mergeCell ref="Q184:S184"/>
    <mergeCell ref="Q185:S185"/>
    <mergeCell ref="Q187:T187"/>
    <mergeCell ref="Q188:S188"/>
    <mergeCell ref="Q152:S152"/>
    <mergeCell ref="Q153:S153"/>
    <mergeCell ref="Q171:T171"/>
    <mergeCell ref="Q172:S172"/>
    <mergeCell ref="Q173:S173"/>
    <mergeCell ref="Q174:S174"/>
    <mergeCell ref="Q175:S175"/>
    <mergeCell ref="Q176:S176"/>
    <mergeCell ref="Q177:S177"/>
    <mergeCell ref="Q142:S142"/>
    <mergeCell ref="Q143:S143"/>
    <mergeCell ref="Q144:S144"/>
    <mergeCell ref="Q145:S145"/>
    <mergeCell ref="Q146:S146"/>
    <mergeCell ref="Q147:S147"/>
    <mergeCell ref="Q148:S148"/>
    <mergeCell ref="Q150:T150"/>
    <mergeCell ref="Q151:S151"/>
    <mergeCell ref="Q163:S163"/>
    <mergeCell ref="Q164:S164"/>
    <mergeCell ref="Q166:T166"/>
    <mergeCell ref="Q167:S167"/>
    <mergeCell ref="Q168:S168"/>
    <mergeCell ref="Q169:S169"/>
    <mergeCell ref="Q139:T139"/>
    <mergeCell ref="Q140:S140"/>
    <mergeCell ref="Q141:S141"/>
    <mergeCell ref="Q105:T105"/>
    <mergeCell ref="Q155:T155"/>
    <mergeCell ref="Q156:S156"/>
    <mergeCell ref="Q157:S157"/>
    <mergeCell ref="Q158:S158"/>
    <mergeCell ref="Q159:S159"/>
    <mergeCell ref="Q160:S160"/>
    <mergeCell ref="Q161:S161"/>
    <mergeCell ref="Q162:S162"/>
    <mergeCell ref="L111:N111"/>
    <mergeCell ref="L112:N112"/>
    <mergeCell ref="L113:N113"/>
    <mergeCell ref="L114:N114"/>
    <mergeCell ref="L115:N115"/>
    <mergeCell ref="L116:N116"/>
    <mergeCell ref="L105:O105"/>
    <mergeCell ref="L271:O271"/>
    <mergeCell ref="L107:O107"/>
    <mergeCell ref="L108:N108"/>
    <mergeCell ref="L109:N109"/>
    <mergeCell ref="L110:N110"/>
    <mergeCell ref="G280:I280"/>
    <mergeCell ref="G281:I281"/>
    <mergeCell ref="G273:J273"/>
    <mergeCell ref="G274:I274"/>
    <mergeCell ref="G275:I275"/>
    <mergeCell ref="G276:I276"/>
    <mergeCell ref="G283:J283"/>
    <mergeCell ref="G284:I284"/>
    <mergeCell ref="G285:I285"/>
    <mergeCell ref="G286:I286"/>
    <mergeCell ref="G303:J303"/>
    <mergeCell ref="G304:I304"/>
    <mergeCell ref="G305:I305"/>
    <mergeCell ref="G306:I306"/>
    <mergeCell ref="G298:J298"/>
    <mergeCell ref="G299:I299"/>
    <mergeCell ref="G300:I300"/>
    <mergeCell ref="G301:I301"/>
    <mergeCell ref="G293:J293"/>
    <mergeCell ref="G294:I294"/>
    <mergeCell ref="G295:I295"/>
    <mergeCell ref="G296:I296"/>
    <mergeCell ref="G308:J308"/>
    <mergeCell ref="G309:I309"/>
    <mergeCell ref="B202:E202"/>
    <mergeCell ref="B203:D203"/>
    <mergeCell ref="B204:D204"/>
    <mergeCell ref="B205:D205"/>
    <mergeCell ref="B223:E223"/>
    <mergeCell ref="B224:D224"/>
    <mergeCell ref="B225:D225"/>
    <mergeCell ref="G278:J278"/>
    <mergeCell ref="G279:I279"/>
    <mergeCell ref="G310:I310"/>
    <mergeCell ref="G311:I311"/>
    <mergeCell ref="G313:J313"/>
    <mergeCell ref="G314:I314"/>
    <mergeCell ref="G315:I315"/>
    <mergeCell ref="G316:I316"/>
    <mergeCell ref="G271:J271"/>
    <mergeCell ref="G288:J288"/>
    <mergeCell ref="G291:I291"/>
    <mergeCell ref="G289:I289"/>
    <mergeCell ref="G290:I290"/>
    <mergeCell ref="B216:D216"/>
    <mergeCell ref="G107:J107"/>
    <mergeCell ref="G108:I108"/>
    <mergeCell ref="G109:I109"/>
    <mergeCell ref="G110:I110"/>
    <mergeCell ref="G111:I111"/>
    <mergeCell ref="B207:E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180:D180"/>
    <mergeCell ref="B181:D181"/>
    <mergeCell ref="B182:D182"/>
    <mergeCell ref="B183:D183"/>
    <mergeCell ref="B191:E191"/>
    <mergeCell ref="B192:D192"/>
    <mergeCell ref="B193:D193"/>
    <mergeCell ref="B184:D184"/>
    <mergeCell ref="B186:E186"/>
    <mergeCell ref="B131:D131"/>
    <mergeCell ref="B132:D132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B124:E124"/>
    <mergeCell ref="B105:E105"/>
    <mergeCell ref="B126:D126"/>
    <mergeCell ref="B127:D127"/>
    <mergeCell ref="B128:D128"/>
    <mergeCell ref="B116:D116"/>
    <mergeCell ref="B117:D117"/>
    <mergeCell ref="G112:I112"/>
    <mergeCell ref="G113:I113"/>
    <mergeCell ref="G114:I114"/>
    <mergeCell ref="G115:I115"/>
    <mergeCell ref="L88:N88"/>
    <mergeCell ref="B89:C89"/>
    <mergeCell ref="B88:C88"/>
    <mergeCell ref="B90:C90"/>
    <mergeCell ref="B107:E107"/>
    <mergeCell ref="B108:D108"/>
    <mergeCell ref="B109:D109"/>
    <mergeCell ref="G88:H88"/>
    <mergeCell ref="G89:H89"/>
    <mergeCell ref="G90:H90"/>
    <mergeCell ref="G105:J105"/>
    <mergeCell ref="B125:D125"/>
    <mergeCell ref="B110:D110"/>
    <mergeCell ref="B111:D111"/>
    <mergeCell ref="B114:D114"/>
    <mergeCell ref="B115:D115"/>
    <mergeCell ref="B112:D112"/>
    <mergeCell ref="B113:D113"/>
    <mergeCell ref="B91:C91"/>
    <mergeCell ref="G91:H91"/>
    <mergeCell ref="B119:E119"/>
    <mergeCell ref="B120:D120"/>
    <mergeCell ref="B121:D121"/>
    <mergeCell ref="B122:D122"/>
    <mergeCell ref="G116:I116"/>
    <mergeCell ref="B152:D152"/>
    <mergeCell ref="B133:D133"/>
    <mergeCell ref="B134:D134"/>
    <mergeCell ref="B135:D135"/>
    <mergeCell ref="B136:D136"/>
    <mergeCell ref="B143:E143"/>
    <mergeCell ref="B144:D144"/>
    <mergeCell ref="B145:D145"/>
    <mergeCell ref="B146:D146"/>
    <mergeCell ref="B147:D147"/>
    <mergeCell ref="B129:D129"/>
    <mergeCell ref="B130:D130"/>
    <mergeCell ref="B165:D165"/>
    <mergeCell ref="B166:D166"/>
    <mergeCell ref="B167:D167"/>
    <mergeCell ref="B168:D168"/>
    <mergeCell ref="B138:E138"/>
    <mergeCell ref="B139:D139"/>
    <mergeCell ref="B140:D140"/>
    <mergeCell ref="B141:D141"/>
    <mergeCell ref="B154:E154"/>
    <mergeCell ref="B155:D155"/>
    <mergeCell ref="B156:D156"/>
    <mergeCell ref="B157:D157"/>
    <mergeCell ref="B159:E159"/>
    <mergeCell ref="B160:D160"/>
    <mergeCell ref="B161:D161"/>
    <mergeCell ref="B162:D162"/>
    <mergeCell ref="B163:D163"/>
    <mergeCell ref="B164:D164"/>
    <mergeCell ref="B148:D148"/>
    <mergeCell ref="B149:D149"/>
    <mergeCell ref="B150:D150"/>
    <mergeCell ref="B151:D151"/>
    <mergeCell ref="G118:J118"/>
    <mergeCell ref="G119:I119"/>
    <mergeCell ref="G120:I120"/>
    <mergeCell ref="G121:I121"/>
    <mergeCell ref="G123:J123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G134:J134"/>
    <mergeCell ref="G135:I135"/>
    <mergeCell ref="G136:I136"/>
    <mergeCell ref="G137:I137"/>
    <mergeCell ref="G164:I164"/>
    <mergeCell ref="G166:J166"/>
    <mergeCell ref="G167:I167"/>
    <mergeCell ref="G168:I168"/>
    <mergeCell ref="G169:I169"/>
    <mergeCell ref="G155:J155"/>
    <mergeCell ref="G156:I156"/>
    <mergeCell ref="G157:I157"/>
    <mergeCell ref="G158:I158"/>
    <mergeCell ref="G159:I159"/>
    <mergeCell ref="G160:I160"/>
    <mergeCell ref="G161:I161"/>
    <mergeCell ref="G162:I162"/>
    <mergeCell ref="G163:I163"/>
    <mergeCell ref="B170:E170"/>
    <mergeCell ref="B171:D171"/>
    <mergeCell ref="B194:D194"/>
    <mergeCell ref="B195:D195"/>
    <mergeCell ref="B196:D196"/>
    <mergeCell ref="B197:D197"/>
    <mergeCell ref="B198:D198"/>
    <mergeCell ref="B199:D199"/>
    <mergeCell ref="B200:D200"/>
    <mergeCell ref="B172:D172"/>
    <mergeCell ref="B173:D173"/>
    <mergeCell ref="B175:E175"/>
    <mergeCell ref="B176:D176"/>
    <mergeCell ref="B177:D177"/>
    <mergeCell ref="B178:D178"/>
    <mergeCell ref="B179:D179"/>
    <mergeCell ref="B187:D187"/>
    <mergeCell ref="B188:D188"/>
    <mergeCell ref="B189:D189"/>
    <mergeCell ref="B226:D226"/>
    <mergeCell ref="B227:D227"/>
    <mergeCell ref="B228:D228"/>
    <mergeCell ref="B229:D229"/>
    <mergeCell ref="B218:E218"/>
    <mergeCell ref="B219:D219"/>
    <mergeCell ref="B220:D220"/>
    <mergeCell ref="B221:D221"/>
    <mergeCell ref="B230:D230"/>
    <mergeCell ref="B231:D231"/>
    <mergeCell ref="B232:D232"/>
    <mergeCell ref="B234:E234"/>
    <mergeCell ref="B235:D235"/>
    <mergeCell ref="B236:D236"/>
    <mergeCell ref="B237:D237"/>
    <mergeCell ref="B239:E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50:E250"/>
    <mergeCell ref="B251:D251"/>
    <mergeCell ref="B290:D290"/>
    <mergeCell ref="B291:D291"/>
    <mergeCell ref="B283:E283"/>
    <mergeCell ref="B284:D284"/>
    <mergeCell ref="B285:D285"/>
    <mergeCell ref="B311:D311"/>
    <mergeCell ref="B252:D252"/>
    <mergeCell ref="B253:D253"/>
    <mergeCell ref="B255:E255"/>
    <mergeCell ref="B256:D256"/>
    <mergeCell ref="B257:D257"/>
    <mergeCell ref="B258:D258"/>
    <mergeCell ref="B259:D259"/>
    <mergeCell ref="B260:D260"/>
    <mergeCell ref="B261:D261"/>
    <mergeCell ref="B274:D274"/>
    <mergeCell ref="B275:D275"/>
    <mergeCell ref="B276:D276"/>
    <mergeCell ref="B278:E278"/>
    <mergeCell ref="B279:D279"/>
    <mergeCell ref="B280:D280"/>
    <mergeCell ref="B281:D281"/>
    <mergeCell ref="B288:E288"/>
    <mergeCell ref="B289:D289"/>
    <mergeCell ref="B262:D262"/>
    <mergeCell ref="B263:D263"/>
    <mergeCell ref="B264:D264"/>
    <mergeCell ref="B266:E266"/>
    <mergeCell ref="B267:D267"/>
    <mergeCell ref="B268:D268"/>
    <mergeCell ref="B269:D269"/>
    <mergeCell ref="B271:E271"/>
    <mergeCell ref="B273:E273"/>
    <mergeCell ref="B313:E313"/>
    <mergeCell ref="B286:D286"/>
    <mergeCell ref="B293:E293"/>
    <mergeCell ref="B294:D294"/>
    <mergeCell ref="B295:D295"/>
    <mergeCell ref="B296:D296"/>
    <mergeCell ref="B298:E298"/>
    <mergeCell ref="B299:D299"/>
    <mergeCell ref="B300:D300"/>
    <mergeCell ref="B301:D301"/>
    <mergeCell ref="B314:D314"/>
    <mergeCell ref="B315:D315"/>
    <mergeCell ref="B316:D316"/>
    <mergeCell ref="G139:J139"/>
    <mergeCell ref="G140:I140"/>
    <mergeCell ref="G141:I141"/>
    <mergeCell ref="G142:I142"/>
    <mergeCell ref="G143:I143"/>
    <mergeCell ref="G144:I144"/>
    <mergeCell ref="G145:I145"/>
    <mergeCell ref="G146:I146"/>
    <mergeCell ref="G147:I147"/>
    <mergeCell ref="G148:I148"/>
    <mergeCell ref="G150:J150"/>
    <mergeCell ref="G151:I151"/>
    <mergeCell ref="G152:I152"/>
    <mergeCell ref="B303:E303"/>
    <mergeCell ref="B304:D304"/>
    <mergeCell ref="B305:D305"/>
    <mergeCell ref="B306:D306"/>
    <mergeCell ref="B308:E308"/>
    <mergeCell ref="B309:D309"/>
    <mergeCell ref="B310:D310"/>
    <mergeCell ref="G153:I153"/>
    <mergeCell ref="G171:J171"/>
    <mergeCell ref="G172:I172"/>
    <mergeCell ref="G173:I173"/>
    <mergeCell ref="G174:I174"/>
    <mergeCell ref="G175:I175"/>
    <mergeCell ref="G176:I176"/>
    <mergeCell ref="G177:I177"/>
    <mergeCell ref="G178:I178"/>
    <mergeCell ref="G179:I179"/>
    <mergeCell ref="G180:I180"/>
    <mergeCell ref="G182:J182"/>
    <mergeCell ref="G183:I183"/>
    <mergeCell ref="G184:I184"/>
    <mergeCell ref="G185:I185"/>
    <mergeCell ref="G187:J187"/>
    <mergeCell ref="G188:I188"/>
    <mergeCell ref="G189:I189"/>
    <mergeCell ref="G190:I190"/>
    <mergeCell ref="G203:J203"/>
    <mergeCell ref="G204:I204"/>
    <mergeCell ref="G205:I205"/>
    <mergeCell ref="G206:I206"/>
    <mergeCell ref="G207:I207"/>
    <mergeCell ref="G208:I208"/>
    <mergeCell ref="G209:I209"/>
    <mergeCell ref="G210:I210"/>
    <mergeCell ref="G191:I191"/>
    <mergeCell ref="G192:I192"/>
    <mergeCell ref="G193:I193"/>
    <mergeCell ref="G194:I194"/>
    <mergeCell ref="G195:I195"/>
    <mergeCell ref="G196:I196"/>
    <mergeCell ref="G198:J198"/>
    <mergeCell ref="G199:I199"/>
    <mergeCell ref="G200:I200"/>
    <mergeCell ref="G248:I248"/>
    <mergeCell ref="G249:I249"/>
    <mergeCell ref="G219:J219"/>
    <mergeCell ref="G220:I220"/>
    <mergeCell ref="G237:I237"/>
    <mergeCell ref="G238:I238"/>
    <mergeCell ref="G239:I239"/>
    <mergeCell ref="G240:I240"/>
    <mergeCell ref="G241:I241"/>
    <mergeCell ref="G242:I242"/>
    <mergeCell ref="G243:I243"/>
    <mergeCell ref="G244:I244"/>
    <mergeCell ref="G246:J246"/>
    <mergeCell ref="G235:J235"/>
    <mergeCell ref="G236:I236"/>
    <mergeCell ref="G247:I247"/>
    <mergeCell ref="G222:I222"/>
    <mergeCell ref="G223:I223"/>
    <mergeCell ref="G224:I224"/>
    <mergeCell ref="G225:I225"/>
    <mergeCell ref="G226:I226"/>
    <mergeCell ref="G227:I227"/>
    <mergeCell ref="G221:I221"/>
    <mergeCell ref="G231:I231"/>
    <mergeCell ref="G232:I232"/>
    <mergeCell ref="G228:I228"/>
    <mergeCell ref="G230:J230"/>
    <mergeCell ref="G233:I233"/>
    <mergeCell ref="L118:O118"/>
    <mergeCell ref="L119:N119"/>
    <mergeCell ref="L120:N120"/>
    <mergeCell ref="L121:N121"/>
    <mergeCell ref="L140:N140"/>
    <mergeCell ref="L141:N141"/>
    <mergeCell ref="L142:N142"/>
    <mergeCell ref="L143:N143"/>
    <mergeCell ref="L146:N146"/>
    <mergeCell ref="L147:N147"/>
    <mergeCell ref="L148:N148"/>
    <mergeCell ref="G211:I211"/>
    <mergeCell ref="G212:I212"/>
    <mergeCell ref="G214:J214"/>
    <mergeCell ref="G215:I215"/>
    <mergeCell ref="G216:I216"/>
    <mergeCell ref="G217:I217"/>
    <mergeCell ref="G201:I201"/>
    <mergeCell ref="L139:O139"/>
    <mergeCell ref="L298:O298"/>
    <mergeCell ref="L299:N299"/>
    <mergeCell ref="L300:N300"/>
    <mergeCell ref="L301:N301"/>
    <mergeCell ref="L144:N144"/>
    <mergeCell ref="L145:N145"/>
    <mergeCell ref="L150:O150"/>
    <mergeCell ref="L151:N151"/>
    <mergeCell ref="L283:O283"/>
    <mergeCell ref="L284:N284"/>
    <mergeCell ref="L285:N285"/>
    <mergeCell ref="L286:N286"/>
    <mergeCell ref="L152:N152"/>
    <mergeCell ref="L153:N153"/>
    <mergeCell ref="L155:O155"/>
    <mergeCell ref="L293:O293"/>
    <mergeCell ref="L156:N156"/>
    <mergeCell ref="L294:N294"/>
    <mergeCell ref="L157:N157"/>
    <mergeCell ref="L295:N295"/>
    <mergeCell ref="L158:N158"/>
    <mergeCell ref="L159:N159"/>
    <mergeCell ref="L160:N160"/>
    <mergeCell ref="L161:N161"/>
    <mergeCell ref="L162:N162"/>
    <mergeCell ref="L163:N163"/>
    <mergeCell ref="L164:N164"/>
    <mergeCell ref="L166:O166"/>
    <mergeCell ref="L167:N167"/>
    <mergeCell ref="L168:N168"/>
    <mergeCell ref="L169:N169"/>
    <mergeCell ref="L171:O171"/>
    <mergeCell ref="L303:O303"/>
    <mergeCell ref="L172:N172"/>
    <mergeCell ref="L304:N304"/>
    <mergeCell ref="L173:N173"/>
    <mergeCell ref="L305:N305"/>
    <mergeCell ref="L174:N174"/>
    <mergeCell ref="L306:N306"/>
    <mergeCell ref="L296:N296"/>
    <mergeCell ref="L175:N175"/>
    <mergeCell ref="L176:N176"/>
    <mergeCell ref="L177:N177"/>
    <mergeCell ref="L178:N178"/>
    <mergeCell ref="L179:N179"/>
    <mergeCell ref="L180:N180"/>
    <mergeCell ref="L182:O182"/>
    <mergeCell ref="L183:N183"/>
    <mergeCell ref="L184:N184"/>
    <mergeCell ref="L185:N185"/>
    <mergeCell ref="L187:O187"/>
    <mergeCell ref="L308:O308"/>
    <mergeCell ref="L188:N188"/>
    <mergeCell ref="L309:N309"/>
    <mergeCell ref="L189:N189"/>
    <mergeCell ref="L310:N310"/>
    <mergeCell ref="L190:N190"/>
    <mergeCell ref="L311:N311"/>
    <mergeCell ref="L191:N191"/>
    <mergeCell ref="L192:N192"/>
    <mergeCell ref="L193:N193"/>
    <mergeCell ref="L194:N194"/>
    <mergeCell ref="L195:N195"/>
    <mergeCell ref="L196:N196"/>
    <mergeCell ref="L198:O198"/>
    <mergeCell ref="L199:N199"/>
    <mergeCell ref="L200:N200"/>
    <mergeCell ref="L201:N201"/>
    <mergeCell ref="L203:O203"/>
    <mergeCell ref="L313:O313"/>
    <mergeCell ref="L204:N204"/>
    <mergeCell ref="L314:N314"/>
    <mergeCell ref="L205:N205"/>
    <mergeCell ref="L315:N315"/>
    <mergeCell ref="L206:N206"/>
    <mergeCell ref="L316:N316"/>
    <mergeCell ref="L221:N221"/>
    <mergeCell ref="L280:N280"/>
    <mergeCell ref="L222:N222"/>
    <mergeCell ref="L281:N281"/>
    <mergeCell ref="L207:N207"/>
    <mergeCell ref="L208:N208"/>
    <mergeCell ref="L209:N209"/>
    <mergeCell ref="L210:N210"/>
    <mergeCell ref="L211:N211"/>
    <mergeCell ref="L212:N212"/>
    <mergeCell ref="L214:O214"/>
    <mergeCell ref="L215:N215"/>
    <mergeCell ref="L216:N216"/>
    <mergeCell ref="L273:O273"/>
    <mergeCell ref="L236:N236"/>
    <mergeCell ref="L274:N274"/>
    <mergeCell ref="L237:N237"/>
    <mergeCell ref="L275:N275"/>
    <mergeCell ref="L238:N238"/>
    <mergeCell ref="L276:N276"/>
    <mergeCell ref="L223:N223"/>
    <mergeCell ref="L224:N224"/>
    <mergeCell ref="L225:N225"/>
    <mergeCell ref="L226:N226"/>
    <mergeCell ref="L227:N227"/>
    <mergeCell ref="L228:N228"/>
    <mergeCell ref="L230:O230"/>
    <mergeCell ref="L231:N231"/>
    <mergeCell ref="L232:N232"/>
    <mergeCell ref="L278:O278"/>
    <mergeCell ref="L279:N279"/>
    <mergeCell ref="L123:O123"/>
    <mergeCell ref="L288:O288"/>
    <mergeCell ref="L124:N124"/>
    <mergeCell ref="L289:N289"/>
    <mergeCell ref="L125:N125"/>
    <mergeCell ref="L290:N290"/>
    <mergeCell ref="L126:N126"/>
    <mergeCell ref="L291:N291"/>
    <mergeCell ref="L127:N127"/>
    <mergeCell ref="L249:N249"/>
    <mergeCell ref="L239:N239"/>
    <mergeCell ref="L240:N240"/>
    <mergeCell ref="L241:N241"/>
    <mergeCell ref="L242:N242"/>
    <mergeCell ref="L243:N243"/>
    <mergeCell ref="L244:N244"/>
    <mergeCell ref="L246:O246"/>
    <mergeCell ref="L247:N247"/>
    <mergeCell ref="L248:N248"/>
    <mergeCell ref="L233:N233"/>
    <mergeCell ref="L235:O235"/>
    <mergeCell ref="L217:N217"/>
    <mergeCell ref="L219:O219"/>
    <mergeCell ref="L220:N220"/>
    <mergeCell ref="L128:N128"/>
    <mergeCell ref="L129:N129"/>
    <mergeCell ref="L130:N130"/>
    <mergeCell ref="L131:N131"/>
    <mergeCell ref="L132:N132"/>
    <mergeCell ref="L134:O134"/>
    <mergeCell ref="L135:N135"/>
    <mergeCell ref="L136:N136"/>
    <mergeCell ref="L137:N1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3"/>
  <sheetViews>
    <sheetView zoomScale="70" zoomScaleNormal="70" workbookViewId="0">
      <selection activeCell="L26" sqref="L26"/>
    </sheetView>
  </sheetViews>
  <sheetFormatPr defaultColWidth="15.7109375" defaultRowHeight="13.5" customHeight="1"/>
  <sheetData>
    <row r="1" spans="1:16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32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32.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32.1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32.1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Caldwell</dc:creator>
  <cp:lastModifiedBy>Zach</cp:lastModifiedBy>
  <dcterms:created xsi:type="dcterms:W3CDTF">2018-05-18T13:34:45Z</dcterms:created>
  <dcterms:modified xsi:type="dcterms:W3CDTF">2018-05-22T00:31:06Z</dcterms:modified>
</cp:coreProperties>
</file>