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15" windowWidth="11295" windowHeight="7455" tabRatio="885" activeTab="6"/>
  </bookViews>
  <sheets>
    <sheet name="User Stories" sheetId="1" r:id="rId1"/>
    <sheet name="Product Backlog" sheetId="2" r:id="rId2"/>
    <sheet name="Sprint 1" sheetId="4" r:id="rId3"/>
    <sheet name="Sprint 1 Burndown" sheetId="5" r:id="rId4"/>
    <sheet name="Sprint 2" sheetId="6" r:id="rId5"/>
    <sheet name="Sprint 2 Burndown" sheetId="7" r:id="rId6"/>
    <sheet name="Sprint 3" sheetId="8" r:id="rId7"/>
    <sheet name="Sprint 3 Burndown" sheetId="9" r:id="rId8"/>
  </sheets>
  <calcPr calcId="145621"/>
</workbook>
</file>

<file path=xl/calcChain.xml><?xml version="1.0" encoding="utf-8"?>
<calcChain xmlns="http://schemas.openxmlformats.org/spreadsheetml/2006/main">
  <c r="P59" i="8" l="1"/>
  <c r="O59" i="8"/>
  <c r="N59" i="8"/>
  <c r="M59" i="8"/>
  <c r="L59" i="8"/>
  <c r="K59" i="8"/>
  <c r="J59" i="8"/>
  <c r="I59" i="8"/>
  <c r="O60" i="8"/>
  <c r="N60" i="8"/>
  <c r="J60" i="8"/>
  <c r="H60" i="8"/>
  <c r="P58" i="8"/>
  <c r="O58" i="8"/>
  <c r="N58" i="8"/>
  <c r="M58" i="8"/>
  <c r="L58" i="8"/>
  <c r="K58" i="8"/>
  <c r="J58" i="8"/>
  <c r="I58" i="8"/>
  <c r="H58" i="8"/>
  <c r="H59" i="8"/>
  <c r="P57" i="8"/>
  <c r="P60" i="8" s="1"/>
  <c r="O57" i="8"/>
  <c r="N57" i="8"/>
  <c r="M57" i="8"/>
  <c r="M60" i="8" s="1"/>
  <c r="L57" i="8"/>
  <c r="L60" i="8" s="1"/>
  <c r="K57" i="8"/>
  <c r="K60" i="8" s="1"/>
  <c r="J57" i="8"/>
  <c r="I57" i="8"/>
  <c r="I60" i="8" s="1"/>
  <c r="H57" i="8"/>
  <c r="P56" i="8"/>
  <c r="O56" i="8"/>
  <c r="N56" i="8"/>
  <c r="M56" i="8"/>
  <c r="L56" i="8"/>
  <c r="K56" i="8"/>
  <c r="J56" i="8"/>
  <c r="I56" i="8"/>
  <c r="H56" i="8"/>
  <c r="P54" i="8"/>
  <c r="O54" i="8"/>
  <c r="N54" i="8"/>
  <c r="M54" i="8"/>
  <c r="L54" i="8"/>
  <c r="K54" i="8"/>
  <c r="J54" i="8"/>
  <c r="I54" i="8"/>
  <c r="P55" i="8"/>
  <c r="O55" i="8"/>
  <c r="N55" i="8"/>
  <c r="M55" i="8"/>
  <c r="L55" i="8"/>
  <c r="K55" i="8"/>
  <c r="J55" i="8"/>
  <c r="I55" i="8"/>
  <c r="H55" i="8"/>
  <c r="H54" i="8"/>
  <c r="P53" i="8"/>
  <c r="O53" i="8"/>
  <c r="N53" i="8"/>
  <c r="M53" i="8"/>
  <c r="L53" i="8"/>
  <c r="K53" i="8"/>
  <c r="J53" i="8"/>
  <c r="I53" i="8"/>
  <c r="H53" i="8"/>
  <c r="P52" i="8"/>
  <c r="O52" i="8"/>
  <c r="N52" i="8"/>
  <c r="M52" i="8"/>
  <c r="L52" i="8"/>
  <c r="K52" i="8"/>
  <c r="J52" i="8"/>
  <c r="I52" i="8"/>
  <c r="H52" i="8"/>
  <c r="P51" i="8"/>
  <c r="O51" i="8"/>
  <c r="N51" i="8"/>
  <c r="M51" i="8"/>
  <c r="L51" i="8"/>
  <c r="K51" i="8"/>
  <c r="J51" i="8"/>
  <c r="I51" i="8"/>
  <c r="H51" i="8"/>
  <c r="P47" i="8"/>
  <c r="O47" i="8"/>
  <c r="N47" i="8"/>
  <c r="M47" i="8"/>
  <c r="L47" i="8"/>
  <c r="K47" i="8"/>
  <c r="J47" i="8"/>
  <c r="I47" i="8"/>
  <c r="H47" i="8"/>
  <c r="P46" i="8"/>
  <c r="O46" i="8"/>
  <c r="N46" i="8"/>
  <c r="M46" i="8"/>
  <c r="L46" i="8"/>
  <c r="K46" i="8"/>
  <c r="J46" i="8"/>
  <c r="I46" i="8"/>
  <c r="H46" i="8"/>
  <c r="P45" i="8"/>
  <c r="O45" i="8"/>
  <c r="N45" i="8"/>
  <c r="M45" i="8"/>
  <c r="L45" i="8"/>
  <c r="K45" i="8"/>
  <c r="J45" i="8"/>
  <c r="I45" i="8"/>
  <c r="H45" i="8"/>
  <c r="P48" i="8"/>
  <c r="O48" i="8"/>
  <c r="N48" i="8"/>
  <c r="M48" i="8"/>
  <c r="L48" i="8"/>
  <c r="K48" i="8"/>
  <c r="J48" i="8"/>
  <c r="I48" i="8"/>
  <c r="H48" i="8"/>
  <c r="B57" i="8" l="1"/>
  <c r="C6" i="9"/>
  <c r="D6" i="9"/>
  <c r="E6" i="9"/>
  <c r="F6" i="9"/>
  <c r="G6" i="9"/>
  <c r="H6" i="9"/>
  <c r="I6" i="9"/>
  <c r="J6" i="9"/>
  <c r="B6" i="9"/>
  <c r="C4" i="9"/>
  <c r="D4" i="9" s="1"/>
  <c r="C5" i="9"/>
  <c r="D5" i="9"/>
  <c r="E5" i="9"/>
  <c r="F5" i="9"/>
  <c r="G5" i="9"/>
  <c r="H5" i="9"/>
  <c r="I5" i="9"/>
  <c r="J5" i="9"/>
  <c r="B5" i="9"/>
  <c r="B46" i="8"/>
  <c r="H44" i="8"/>
  <c r="C98" i="2"/>
  <c r="E4" i="9" l="1"/>
  <c r="P50" i="6"/>
  <c r="P43" i="6" s="1"/>
  <c r="O50" i="6"/>
  <c r="O43" i="6" s="1"/>
  <c r="N50" i="6"/>
  <c r="N45" i="6" s="1"/>
  <c r="M50" i="6"/>
  <c r="M45" i="6" s="1"/>
  <c r="L50" i="6"/>
  <c r="L43" i="6" s="1"/>
  <c r="K50" i="6"/>
  <c r="K45" i="6" s="1"/>
  <c r="J50" i="6"/>
  <c r="J45" i="6" s="1"/>
  <c r="I50" i="6"/>
  <c r="I45" i="6" s="1"/>
  <c r="H50" i="6"/>
  <c r="H43" i="6" s="1"/>
  <c r="P51" i="6"/>
  <c r="O51" i="6"/>
  <c r="N51" i="6"/>
  <c r="M51" i="6"/>
  <c r="L51" i="6"/>
  <c r="K51" i="6"/>
  <c r="J51" i="6"/>
  <c r="I51" i="6"/>
  <c r="H51" i="6"/>
  <c r="H52" i="6"/>
  <c r="H48" i="6" s="1"/>
  <c r="P52" i="6"/>
  <c r="P48" i="6" s="1"/>
  <c r="O52" i="6"/>
  <c r="O48" i="6" s="1"/>
  <c r="N52" i="6"/>
  <c r="N48" i="6" s="1"/>
  <c r="M52" i="6"/>
  <c r="M48" i="6" s="1"/>
  <c r="L52" i="6"/>
  <c r="L48" i="6" s="1"/>
  <c r="K52" i="6"/>
  <c r="K48" i="6" s="1"/>
  <c r="J52" i="6"/>
  <c r="J48" i="6" s="1"/>
  <c r="I52" i="6"/>
  <c r="I48" i="6" s="1"/>
  <c r="P53" i="6"/>
  <c r="P46" i="6" s="1"/>
  <c r="O53" i="6"/>
  <c r="O46" i="6" s="1"/>
  <c r="N53" i="6"/>
  <c r="N46" i="6" s="1"/>
  <c r="M53" i="6"/>
  <c r="L53" i="6"/>
  <c r="L44" i="6" s="1"/>
  <c r="K53" i="6"/>
  <c r="K46" i="6" s="1"/>
  <c r="J53" i="6"/>
  <c r="J44" i="6" s="1"/>
  <c r="I53" i="6"/>
  <c r="H53" i="6"/>
  <c r="H44" i="6" s="1"/>
  <c r="P42" i="6"/>
  <c r="O42" i="6"/>
  <c r="N42" i="6"/>
  <c r="M42" i="6"/>
  <c r="L42" i="6"/>
  <c r="K42" i="6"/>
  <c r="J42" i="6"/>
  <c r="I42" i="6"/>
  <c r="H42" i="6"/>
  <c r="P41" i="6"/>
  <c r="O41" i="6"/>
  <c r="N41" i="6"/>
  <c r="M41" i="6"/>
  <c r="L41" i="6"/>
  <c r="K41" i="6"/>
  <c r="J41" i="6"/>
  <c r="I41" i="6"/>
  <c r="H41" i="6"/>
  <c r="J5" i="7"/>
  <c r="I5" i="7"/>
  <c r="H5" i="7"/>
  <c r="G5" i="7"/>
  <c r="F5" i="7"/>
  <c r="E5" i="7"/>
  <c r="D5" i="7"/>
  <c r="C5" i="7"/>
  <c r="P35" i="6"/>
  <c r="O35" i="6"/>
  <c r="N35" i="6"/>
  <c r="M35" i="6"/>
  <c r="L35" i="6"/>
  <c r="K35" i="6"/>
  <c r="J35" i="6"/>
  <c r="I35" i="6"/>
  <c r="H35" i="6"/>
  <c r="P36" i="6"/>
  <c r="O36" i="6"/>
  <c r="N36" i="6"/>
  <c r="M36" i="6"/>
  <c r="L36" i="6"/>
  <c r="K36" i="6"/>
  <c r="J36" i="6"/>
  <c r="I36" i="6"/>
  <c r="H36" i="6"/>
  <c r="P37" i="6"/>
  <c r="O37" i="6"/>
  <c r="N37" i="6"/>
  <c r="M37" i="6"/>
  <c r="L37" i="6"/>
  <c r="K37" i="6"/>
  <c r="J37" i="6"/>
  <c r="I37" i="6"/>
  <c r="H37" i="6"/>
  <c r="F4" i="9" l="1"/>
  <c r="M44" i="6"/>
  <c r="I44" i="6"/>
  <c r="O47" i="6"/>
  <c r="J46" i="6"/>
  <c r="N49" i="6"/>
  <c r="I46" i="6"/>
  <c r="N44" i="6"/>
  <c r="H47" i="6"/>
  <c r="P47" i="6"/>
  <c r="L46" i="6"/>
  <c r="I43" i="6"/>
  <c r="I49" i="6"/>
  <c r="M46" i="6"/>
  <c r="J43" i="6"/>
  <c r="J49" i="6"/>
  <c r="H49" i="6"/>
  <c r="K43" i="6"/>
  <c r="K47" i="6"/>
  <c r="M43" i="6"/>
  <c r="L47" i="6"/>
  <c r="N43" i="6"/>
  <c r="M49" i="6"/>
  <c r="H46" i="6"/>
  <c r="O45" i="6"/>
  <c r="P44" i="6"/>
  <c r="L49" i="6"/>
  <c r="J47" i="6"/>
  <c r="H45" i="6"/>
  <c r="K49" i="6"/>
  <c r="O49" i="6"/>
  <c r="I47" i="6"/>
  <c r="M47" i="6"/>
  <c r="P49" i="6"/>
  <c r="N47" i="6"/>
  <c r="L45" i="6"/>
  <c r="P45" i="6"/>
  <c r="K44" i="6"/>
  <c r="O44" i="6"/>
  <c r="R30" i="6"/>
  <c r="R18" i="6"/>
  <c r="R29" i="6" s="1"/>
  <c r="R10" i="6"/>
  <c r="R28" i="6" s="1"/>
  <c r="R3" i="6"/>
  <c r="R27" i="6" s="1"/>
  <c r="G4" i="9" l="1"/>
  <c r="J5" i="5"/>
  <c r="J6" i="5"/>
  <c r="C6" i="5"/>
  <c r="D6" i="5"/>
  <c r="E6" i="5"/>
  <c r="F6" i="5"/>
  <c r="G6" i="5"/>
  <c r="H6" i="5"/>
  <c r="I6" i="5"/>
  <c r="C5" i="5"/>
  <c r="D5" i="5"/>
  <c r="E5" i="5"/>
  <c r="F5" i="5"/>
  <c r="G5" i="5"/>
  <c r="H5" i="5"/>
  <c r="I5" i="5"/>
  <c r="H4" i="9" l="1"/>
  <c r="B5" i="7"/>
  <c r="H34" i="6"/>
  <c r="R31" i="6" s="1"/>
  <c r="C4" i="7"/>
  <c r="D4" i="7" s="1"/>
  <c r="I4" i="9" l="1"/>
  <c r="E4" i="7"/>
  <c r="B5" i="5"/>
  <c r="J4" i="9" l="1"/>
  <c r="F4" i="7"/>
  <c r="H30" i="4"/>
  <c r="G4" i="7" l="1"/>
  <c r="H4" i="7" l="1"/>
  <c r="I4" i="7" l="1"/>
  <c r="I6" i="7" l="1"/>
  <c r="J4" i="7"/>
  <c r="J6" i="7" l="1"/>
  <c r="B6" i="7"/>
  <c r="D6" i="7"/>
  <c r="C6" i="7"/>
  <c r="E6" i="7"/>
  <c r="F6" i="7"/>
  <c r="G6" i="7"/>
  <c r="H6" i="7"/>
  <c r="B6" i="5"/>
</calcChain>
</file>

<file path=xl/comments1.xml><?xml version="1.0" encoding="utf-8"?>
<comments xmlns="http://schemas.openxmlformats.org/spreadsheetml/2006/main">
  <authors>
    <author/>
  </authors>
  <commentList>
    <comment ref="V1" authorId="0">
      <text>
        <r>
          <rPr>
            <sz val="10"/>
            <color rgb="FF000000"/>
            <rFont val="Arial"/>
            <family val="2"/>
          </rPr>
          <t>User stories provide a high-level overview of product requirements.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  <family val="2"/>
          </rPr>
          <t>The Product Backlog is a project-level to do list, and a super-set of all Sprint Backlogs.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2" authorId="0">
      <text>
        <r>
          <rPr>
            <sz val="10"/>
            <color rgb="FF000000"/>
            <rFont val="Arial"/>
            <family val="2"/>
          </rPr>
          <t>Based on complexity.
Initial estimate should follow:
exponential (1,2,4,8,...) OR
fibonacci (1,2,3,5,8,...)</t>
        </r>
      </text>
    </comment>
    <comment ref="C2" authorId="0">
      <text>
        <r>
          <rPr>
            <sz val="10"/>
            <color rgb="FF000000"/>
            <rFont val="Arial"/>
            <family val="2"/>
          </rPr>
          <t>How important is this?</t>
        </r>
      </text>
    </comment>
    <comment ref="D2" authorId="0">
      <text>
        <r>
          <rPr>
            <sz val="10"/>
            <color rgb="FF000000"/>
            <rFont val="Arial"/>
            <family val="2"/>
          </rPr>
          <t>Who gets choked if this item doesn't get done?</t>
        </r>
      </text>
    </comment>
    <comment ref="E2" authorId="0">
      <text>
        <r>
          <rPr>
            <sz val="10"/>
            <color rgb="FF000000"/>
            <rFont val="Arial"/>
            <family val="2"/>
          </rPr>
          <t>Done? Blocked? Choose an item from the drop-down menu.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2" authorId="0">
      <text>
        <r>
          <rPr>
            <sz val="10"/>
            <color rgb="FF000000"/>
            <rFont val="Arial"/>
            <family val="2"/>
          </rPr>
          <t>Based on complexity.
Initial estimate should follow:
exponential (1,2,4,8,...) OR
fibonacci (1,2,3,5,8,...)</t>
        </r>
      </text>
    </comment>
    <comment ref="C2" authorId="0">
      <text>
        <r>
          <rPr>
            <sz val="10"/>
            <color rgb="FF000000"/>
            <rFont val="Arial"/>
            <family val="2"/>
          </rPr>
          <t>How important is this?</t>
        </r>
      </text>
    </comment>
    <comment ref="D2" authorId="0">
      <text>
        <r>
          <rPr>
            <sz val="10"/>
            <color rgb="FF000000"/>
            <rFont val="Arial"/>
            <family val="2"/>
          </rPr>
          <t>Who gets choked if this item doesn't get done?</t>
        </r>
      </text>
    </comment>
    <comment ref="E2" authorId="0">
      <text>
        <r>
          <rPr>
            <sz val="10"/>
            <color rgb="FF000000"/>
            <rFont val="Arial"/>
            <family val="2"/>
          </rPr>
          <t>Done? Blocked? Choose an item from the drop-down menu.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B2" authorId="0">
      <text>
        <r>
          <rPr>
            <sz val="10"/>
            <color rgb="FF000000"/>
            <rFont val="Arial"/>
            <family val="2"/>
          </rPr>
          <t>Based on complexity.
Initial estimate should follow:
exponential (1,2,4,8,...) OR
fibonacci (1,2,3,5,8,...)</t>
        </r>
      </text>
    </comment>
    <comment ref="C2" authorId="0">
      <text>
        <r>
          <rPr>
            <sz val="10"/>
            <color rgb="FF000000"/>
            <rFont val="Arial"/>
            <family val="2"/>
          </rPr>
          <t>How important is this?</t>
        </r>
      </text>
    </comment>
    <comment ref="D2" authorId="0">
      <text>
        <r>
          <rPr>
            <sz val="10"/>
            <color rgb="FF000000"/>
            <rFont val="Arial"/>
            <family val="2"/>
          </rPr>
          <t>Who gets choked if this item doesn't get done?</t>
        </r>
      </text>
    </comment>
    <comment ref="E2" authorId="0">
      <text>
        <r>
          <rPr>
            <sz val="10"/>
            <color rgb="FF000000"/>
            <rFont val="Arial"/>
            <family val="2"/>
          </rPr>
          <t>Done? Blocked? Choose an item from the drop-down menu.</t>
        </r>
      </text>
    </comment>
  </commentList>
</comments>
</file>

<file path=xl/sharedStrings.xml><?xml version="1.0" encoding="utf-8"?>
<sst xmlns="http://schemas.openxmlformats.org/spreadsheetml/2006/main" count="1179" uniqueCount="280">
  <si>
    <t>User Stories</t>
  </si>
  <si>
    <t>Theme</t>
  </si>
  <si>
    <t>Priority</t>
  </si>
  <si>
    <t>As the...</t>
  </si>
  <si>
    <t>I want to be able to...</t>
  </si>
  <si>
    <t>so I can...</t>
  </si>
  <si>
    <t>Medium</t>
  </si>
  <si>
    <t>User</t>
  </si>
  <si>
    <t>High</t>
  </si>
  <si>
    <t>Low</t>
  </si>
  <si>
    <t>Developer</t>
  </si>
  <si>
    <t>Product Backlog</t>
  </si>
  <si>
    <t>Item</t>
  </si>
  <si>
    <t>Hrs</t>
  </si>
  <si>
    <t>Remarks</t>
  </si>
  <si>
    <t>Sprint 1 Backlog</t>
  </si>
  <si>
    <t>Date</t>
  </si>
  <si>
    <t>Backlog Item</t>
  </si>
  <si>
    <t>Hrs.</t>
  </si>
  <si>
    <t>Owner</t>
  </si>
  <si>
    <t>Status</t>
  </si>
  <si>
    <t>Day:</t>
  </si>
  <si>
    <t>W</t>
  </si>
  <si>
    <t>F</t>
  </si>
  <si>
    <t>M</t>
  </si>
  <si>
    <t>Sprint 1 Burndown Chart</t>
  </si>
  <si>
    <t>Actual</t>
  </si>
  <si>
    <t>Ideal</t>
  </si>
  <si>
    <t/>
  </si>
  <si>
    <t>UI</t>
  </si>
  <si>
    <t>find the functions easily</t>
  </si>
  <si>
    <t>Select one of many options from a main menu</t>
  </si>
  <si>
    <t>access different features easily</t>
  </si>
  <si>
    <t>Easy navigate between pages</t>
  </si>
  <si>
    <t>Transaction creater</t>
  </si>
  <si>
    <t>Be shown a confirmation page upon creating a transaction</t>
  </si>
  <si>
    <t>create a transaction</t>
  </si>
  <si>
    <t>Create an easy-to-use user interface</t>
  </si>
  <si>
    <t>allow users to enjoy using the app</t>
  </si>
  <si>
    <t>View my transactions in a graph or chart</t>
  </si>
  <si>
    <t>more easily picture my payables and receivables</t>
  </si>
  <si>
    <t>have transation split with a slider</t>
  </si>
  <si>
    <t>visually see the amount of split</t>
  </si>
  <si>
    <t>Change the color theme of the app</t>
  </si>
  <si>
    <t>have more veriety</t>
  </si>
  <si>
    <t>be visably pleased in my history page</t>
  </si>
  <si>
    <t>play a sound on receiving a new notification</t>
  </si>
  <si>
    <t>alert the user of updates</t>
  </si>
  <si>
    <t>Features</t>
  </si>
  <si>
    <t>Add a new contact via email address</t>
  </si>
  <si>
    <t>add contacts to contact list</t>
  </si>
  <si>
    <t>Delete existing contact</t>
  </si>
  <si>
    <t>delete existing contact</t>
  </si>
  <si>
    <t>Request a transaction to be closed as "Paid"</t>
  </si>
  <si>
    <t>so my lender knows I paid it</t>
  </si>
  <si>
    <t>Close a transaction</t>
  </si>
  <si>
    <t>close a transaction</t>
  </si>
  <si>
    <t>Easily add friends to a transaction</t>
  </si>
  <si>
    <t>Quickly fill out a transaction form.</t>
  </si>
  <si>
    <t>I want to modify a transaction</t>
  </si>
  <si>
    <t>fix a mistake</t>
  </si>
  <si>
    <t>Confirm that my due amount is the right amount</t>
  </si>
  <si>
    <t>make sure the person creating transaction doesn't con me</t>
  </si>
  <si>
    <t>save my email login info</t>
  </si>
  <si>
    <t>easliy log in by typing in password only</t>
  </si>
  <si>
    <t>Search transactions by Group</t>
  </si>
  <si>
    <t>view all transactions to or from members of a given group</t>
  </si>
  <si>
    <t>Create contact groups</t>
  </si>
  <si>
    <t>quickly select contacts from my own shortcut lists</t>
  </si>
  <si>
    <t>avoid scrolling through entire contact list to pick preferred contacts</t>
  </si>
  <si>
    <t>User/Developer</t>
  </si>
  <si>
    <t>Report an error</t>
  </si>
  <si>
    <t>Have a better functioning app</t>
  </si>
  <si>
    <t>Split transaction in an uneven way</t>
  </si>
  <si>
    <t>allow for potential real-life adjustments</t>
  </si>
  <si>
    <t>I want to add a deadline</t>
  </si>
  <si>
    <t>get money</t>
  </si>
  <si>
    <t>user</t>
  </si>
  <si>
    <t>have a financial tracker/money book</t>
  </si>
  <si>
    <t>keep track of personal finances</t>
  </si>
  <si>
    <t>Send messages to my contact</t>
  </si>
  <si>
    <t>so I can be more connected with my contacts</t>
  </si>
  <si>
    <t>access my transaction history on an alternate device</t>
  </si>
  <si>
    <t>keep track of personal finances anywhere and everywhere</t>
  </si>
  <si>
    <t>Use different currency</t>
  </si>
  <si>
    <t>Pay in payments</t>
  </si>
  <si>
    <t>pay over time</t>
  </si>
  <si>
    <t>calculate tips</t>
  </si>
  <si>
    <t>tip my waitress</t>
  </si>
  <si>
    <t>Login using a facebook account</t>
  </si>
  <si>
    <t>access the application</t>
  </si>
  <si>
    <t>Backend</t>
  </si>
  <si>
    <t>verify that the user is who they say they are</t>
  </si>
  <si>
    <t>Access the database</t>
  </si>
  <si>
    <t>easily edit server data</t>
  </si>
  <si>
    <t>Create a database of all transactions</t>
  </si>
  <si>
    <t>allow users to keep track of who owes who how much</t>
  </si>
  <si>
    <t>Adjust the debt per person selected in a transaction</t>
  </si>
  <si>
    <t>Enter an amount of the transaction in USD</t>
  </si>
  <si>
    <t>Enter comments to associate with a transaction</t>
  </si>
  <si>
    <t>Select borrowers from a list of contacts</t>
  </si>
  <si>
    <t>Create an account</t>
  </si>
  <si>
    <t>use the application</t>
  </si>
  <si>
    <t>Log out</t>
  </si>
  <si>
    <t>Secure the data so no one else can access it with out my permission</t>
  </si>
  <si>
    <t>quickly access my past transactions</t>
  </si>
  <si>
    <t>check my transaction history</t>
  </si>
  <si>
    <t>Change my password</t>
  </si>
  <si>
    <t>change my password to avoid an account compromise</t>
  </si>
  <si>
    <t>Login to an existing account</t>
  </si>
  <si>
    <t>Receive notifications when a transaction has been made</t>
  </si>
  <si>
    <t>Stay notified of new transactions made by friends.</t>
  </si>
  <si>
    <t>edit my email address</t>
  </si>
  <si>
    <t>change my email without creating a new account.</t>
  </si>
  <si>
    <t>Have my transation/account saved in a cloud</t>
  </si>
  <si>
    <t>log in anywhere and still be connect to the app</t>
  </si>
  <si>
    <t>request my password</t>
  </si>
  <si>
    <t>get my password in case I forget it</t>
  </si>
  <si>
    <t>Provide a reminder system for debt due</t>
  </si>
  <si>
    <t>push notifications to users about money owed</t>
  </si>
  <si>
    <t>Import contacts from phone contacts list</t>
  </si>
  <si>
    <t>quickly add friends to PayBack contacts list</t>
  </si>
  <si>
    <t>Import contacts from Google contacts list</t>
  </si>
  <si>
    <t>Import contacts from Facebook friends list</t>
  </si>
  <si>
    <t>Change my name</t>
  </si>
  <si>
    <t>not read a manual to use the app</t>
  </si>
  <si>
    <t>Add contact(s) to transaction from Group list</t>
  </si>
  <si>
    <t>visably see each transaction in my history as green/red colored</t>
  </si>
  <si>
    <t>Create a login splash screen</t>
  </si>
  <si>
    <t>Create login credentials input boxes on splash screen</t>
  </si>
  <si>
    <t>Create menu option for creating a transaction and link to transaction creation page</t>
  </si>
  <si>
    <t>Create transaction creation page 5 (Summary page)</t>
  </si>
  <si>
    <t>Create transaction creation page 1 (information collection page)</t>
  </si>
  <si>
    <t>Create transaction creation page 3 (lenders share page)</t>
  </si>
  <si>
    <t>Create transaction creation page 2 (contact selection page)</t>
  </si>
  <si>
    <t>Create transaction creation page 4 (division of payments page)</t>
  </si>
  <si>
    <t>Create Main Menu page w/ buttons for navigating to other pages</t>
  </si>
  <si>
    <t>Implement a logout button option from main menu</t>
  </si>
  <si>
    <t>Create a sound alert upon receiving a notification</t>
  </si>
  <si>
    <t>Create menu option for accessing the contact list and link to contact list page</t>
  </si>
  <si>
    <t>Create menu option for managing groups and link to group management page</t>
  </si>
  <si>
    <t>Create menu option for accessing payment statistics and history and link to history page</t>
  </si>
  <si>
    <t>Create menu option for accessing system settings and link to setting page</t>
  </si>
  <si>
    <t>Create menu option for resolving a transaction and link to transaction resolution page</t>
  </si>
  <si>
    <t>Create menu option for accessing notifications and link to notifications page</t>
  </si>
  <si>
    <t>Create method of adding a new contact via email address</t>
  </si>
  <si>
    <t>Add option to delete existing contacts within the contact list page</t>
  </si>
  <si>
    <t>Add option to "create new group" within group management page</t>
  </si>
  <si>
    <t>Create display of user's created groups in group management page</t>
  </si>
  <si>
    <t>Add option to change existing group information within group management page</t>
  </si>
  <si>
    <t>Provide the ability for a user to save log in information</t>
  </si>
  <si>
    <t>Integrate the Facebook API to allow facebook log in into the application</t>
  </si>
  <si>
    <t>Allow transaction cost to be split unevenly among contacts when creating a transaction</t>
  </si>
  <si>
    <t>Display group labels and individual contacts on the contact select (creating transactions)</t>
  </si>
  <si>
    <t>Allow the option of a lender to resolve their created transaction on the resolve page</t>
  </si>
  <si>
    <t>Allow the option of a lender to modify their created transaction on the summary page</t>
  </si>
  <si>
    <t>Set up notifications for contacts of transactions they did not create to confirm them</t>
  </si>
  <si>
    <t>Allow the user of the app to send an error report to the developers.</t>
  </si>
  <si>
    <t>Allow the borrower to pay off their debt using payments</t>
  </si>
  <si>
    <t>Provide a tip calculator sub function in the application</t>
  </si>
  <si>
    <t>Provide the option of imputing the transaction cost in different currencies</t>
  </si>
  <si>
    <t>Allow the user to send messages to their contacts through their contact list page</t>
  </si>
  <si>
    <t>Allow the user to track their payment history and income/outgoing money in summary</t>
  </si>
  <si>
    <t>Allow the transaction creator to place a deadline on repayment of the transaction</t>
  </si>
  <si>
    <t>Allow the user to access their transaction history from alternate devices</t>
  </si>
  <si>
    <t>ask security questions of the user</t>
  </si>
  <si>
    <t>Create security questions to ask users</t>
  </si>
  <si>
    <t>Research possible options of where to host database</t>
  </si>
  <si>
    <t>Set up database on server</t>
  </si>
  <si>
    <t>Create table in database for accounts</t>
  </si>
  <si>
    <t>Create table in database for admin</t>
  </si>
  <si>
    <t>Create relation in database for transactions</t>
  </si>
  <si>
    <t>Create relation in database for groups</t>
  </si>
  <si>
    <t>Create realtion in database for friendOf</t>
  </si>
  <si>
    <t>Create relation in database for notifications</t>
  </si>
  <si>
    <t>Write code to query tables</t>
  </si>
  <si>
    <t>Write code to update tables</t>
  </si>
  <si>
    <t>Create authentication system for user account validation</t>
  </si>
  <si>
    <t>Allow importing contacts from google contact list</t>
  </si>
  <si>
    <t>Allow importing contacts from Facebook contact list</t>
  </si>
  <si>
    <t>Create the option for users to change their name</t>
  </si>
  <si>
    <t>Create the option for users to change their email</t>
  </si>
  <si>
    <t>Viquoc</t>
  </si>
  <si>
    <t>Arnav, Will</t>
  </si>
  <si>
    <t>Ryan, Hohyun</t>
  </si>
  <si>
    <t>Tim</t>
  </si>
  <si>
    <t>Chase</t>
  </si>
  <si>
    <t>Completed</t>
  </si>
  <si>
    <t>Create GitHub Repository</t>
  </si>
  <si>
    <t>use currency other than US dollars</t>
  </si>
  <si>
    <t>Ramp up on Android SDK development</t>
  </si>
  <si>
    <t>All</t>
  </si>
  <si>
    <t>Sprint 1  reporting presentation</t>
  </si>
  <si>
    <t>Create project files/folders and upload to github</t>
  </si>
  <si>
    <t>Create transaction resolution page</t>
  </si>
  <si>
    <t>Create contact list page</t>
  </si>
  <si>
    <t>Create group management page</t>
  </si>
  <si>
    <t>Create payment statistics page</t>
  </si>
  <si>
    <t>Create system setting page</t>
  </si>
  <si>
    <t>Create notifications page</t>
  </si>
  <si>
    <t>Display number of notifications on main menu page</t>
  </si>
  <si>
    <t>Populate settings page with account and system options</t>
  </si>
  <si>
    <t>Create a graphical representation of payment statistics</t>
  </si>
  <si>
    <t>Total Hrs:</t>
  </si>
  <si>
    <t>9/18 - 9/24</t>
  </si>
  <si>
    <t>9/25 - 10/1</t>
  </si>
  <si>
    <t>10/2 - 10/8</t>
  </si>
  <si>
    <t xml:space="preserve">DATE: </t>
  </si>
  <si>
    <t>Create transaction creation page 5 (summary page)</t>
  </si>
  <si>
    <t>Documentation</t>
  </si>
  <si>
    <t>Sprint 2  reporting presentation</t>
  </si>
  <si>
    <t>Sprint 3  reporting presentation</t>
  </si>
  <si>
    <t>Handle Login information</t>
  </si>
  <si>
    <t>Provide method for pushing transaction object to database.</t>
  </si>
  <si>
    <t>Have contact selection populated by contact list data</t>
  </si>
  <si>
    <t>Write code template to query tables</t>
  </si>
  <si>
    <t>Enable database encrpytion</t>
  </si>
  <si>
    <t>Create query command for transactions</t>
  </si>
  <si>
    <t>Create query command for retreiving contacts</t>
  </si>
  <si>
    <t>10/9 - 10/14</t>
  </si>
  <si>
    <t>10/16 - 10/21</t>
  </si>
  <si>
    <t>Sprint 2 Backlog</t>
  </si>
  <si>
    <t>Sprint 2 Burndown Chart</t>
  </si>
  <si>
    <t>Will,Arnav,Huy</t>
  </si>
  <si>
    <t>Ryan, Hohyun, Chase</t>
  </si>
  <si>
    <t>Orr</t>
  </si>
  <si>
    <t>10/23 - 10/28</t>
  </si>
  <si>
    <t>Minor aesthetic improvements</t>
  </si>
  <si>
    <t>Create "add contact" page sequence</t>
  </si>
  <si>
    <t>Edit code for android 2.3.3</t>
  </si>
  <si>
    <t>Research Communication between Android and DB</t>
  </si>
  <si>
    <t>high</t>
  </si>
  <si>
    <t>Hohyun</t>
  </si>
  <si>
    <t>Transfer DB to a committed Desktop</t>
  </si>
  <si>
    <t>Install Apache and PHP on Desktop</t>
  </si>
  <si>
    <t>PHP server code for account creation</t>
  </si>
  <si>
    <t>Java Plugin code for server communication</t>
  </si>
  <si>
    <t>Establish Server Communication Schema</t>
  </si>
  <si>
    <t>medium</t>
  </si>
  <si>
    <t>Android</t>
  </si>
  <si>
    <t>GUI</t>
  </si>
  <si>
    <t>Report</t>
  </si>
  <si>
    <t>Create transaction page 2 + 4 (Contact selection / borrower's share)</t>
  </si>
  <si>
    <t>Create transaction page 3 ( Lender's share) debt division selection</t>
  </si>
  <si>
    <t>Create transaction page 5 ( Summary)</t>
  </si>
  <si>
    <t>Create transaction page 1 (Information gather)</t>
  </si>
  <si>
    <t>Capture Adding friend by email address</t>
  </si>
  <si>
    <t>Will</t>
  </si>
  <si>
    <t>Hohyun, Viquoc, Arnav</t>
  </si>
  <si>
    <t>names in order of appearance</t>
  </si>
  <si>
    <t>Arnav</t>
  </si>
  <si>
    <t>Huy</t>
  </si>
  <si>
    <t>Ryan</t>
  </si>
  <si>
    <t>will,arnav,huy</t>
  </si>
  <si>
    <t>ryan,hohyun</t>
  </si>
  <si>
    <t>ryan,hohyun,chase</t>
  </si>
  <si>
    <t>hohyun,viquoc,arnav</t>
  </si>
  <si>
    <t>Parked</t>
  </si>
  <si>
    <t>In Progress</t>
  </si>
  <si>
    <t>Generate Past completed transaction history + Pie graphs of debt on statistics page</t>
  </si>
  <si>
    <t>PHP Script for transaction lookups</t>
  </si>
  <si>
    <t>PHP Script for retrieving FriendOf data</t>
  </si>
  <si>
    <t>PHP Script for adding FriendOf relation</t>
  </si>
  <si>
    <t>PHP Script for adding notifications</t>
  </si>
  <si>
    <t>PHP Script for retriving notification data</t>
  </si>
  <si>
    <t>PHP Script for deleting tuples</t>
  </si>
  <si>
    <t>PHP Script for removing FriendOf relation</t>
  </si>
  <si>
    <t>PHP Script for transaction creation</t>
  </si>
  <si>
    <t>PHP Script for modifying account information</t>
  </si>
  <si>
    <t>arnav</t>
  </si>
  <si>
    <t>Allow the user to track their payment history and income/outgoing money in statistics</t>
  </si>
  <si>
    <t>Polishing</t>
  </si>
  <si>
    <t>Create Dynamic Title bars on all pages</t>
  </si>
  <si>
    <t>Create Shortcuts to navigate between major app functions</t>
  </si>
  <si>
    <t>Sprint 3 Burndown Chart</t>
  </si>
  <si>
    <t>Have Logout button prevent "backing" into the application pages. (Kill App history on press)</t>
  </si>
  <si>
    <t>Prevent login and register pages from being placed on the history stack (once login, no backing)</t>
  </si>
  <si>
    <t>Sprint 1 reporting presentation</t>
  </si>
  <si>
    <t>Make Borrower sliders functional/dynamic</t>
  </si>
  <si>
    <t>checksum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</si>
</sst>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Georgia"/>
      <family val="1"/>
    </font>
    <font>
      <sz val="11"/>
      <color rgb="FFFFFFFF"/>
      <name val="Georgia"/>
      <family val="1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2"/>
      <color rgb="FF000000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rgb="FF38761D"/>
      <name val="Georgia"/>
      <family val="1"/>
    </font>
    <font>
      <sz val="10"/>
      <color rgb="FFFFFFFF"/>
      <name val="Arial"/>
      <family val="2"/>
    </font>
    <font>
      <sz val="10"/>
      <color rgb="FF000000"/>
      <name val="Georgia"/>
      <family val="1"/>
    </font>
    <font>
      <sz val="10"/>
      <color rgb="FFFFFFFF"/>
      <name val="Arial"/>
      <family val="2"/>
    </font>
    <font>
      <sz val="10"/>
      <color rgb="FFFFFFFF"/>
      <name val="Arial"/>
      <family val="2"/>
    </font>
    <font>
      <sz val="10"/>
      <color rgb="FF000000"/>
      <name val="Georgia"/>
      <family val="1"/>
    </font>
    <font>
      <sz val="10"/>
      <color rgb="FF38761D"/>
      <name val="Georgia"/>
      <family val="1"/>
    </font>
    <font>
      <b/>
      <sz val="10"/>
      <color rgb="FFFFFFFF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sz val="10"/>
      <color rgb="FFFFFFFF"/>
      <name val="Arial"/>
      <family val="2"/>
    </font>
    <font>
      <sz val="11"/>
      <color rgb="FFFFFFFF"/>
      <name val="Georgia"/>
      <family val="1"/>
    </font>
    <font>
      <sz val="10"/>
      <color rgb="FF000000"/>
      <name val="Georgia"/>
      <family val="1"/>
    </font>
    <font>
      <sz val="10"/>
      <color rgb="FF38761D"/>
      <name val="Georgia"/>
      <family val="1"/>
    </font>
    <font>
      <sz val="11"/>
      <color rgb="FFFFFFFF"/>
      <name val="Georgia"/>
      <family val="1"/>
    </font>
    <font>
      <b/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8"/>
      <color rgb="FFFFFFFF"/>
      <name val="Georgia"/>
      <family val="1"/>
    </font>
    <font>
      <sz val="10"/>
      <color rgb="FF000000"/>
      <name val="Georgia"/>
      <family val="1"/>
    </font>
    <font>
      <b/>
      <sz val="10"/>
      <color rgb="FFFFFFFF"/>
      <name val="Arial"/>
      <family val="2"/>
    </font>
    <font>
      <sz val="10"/>
      <color rgb="FF000000"/>
      <name val="Georgia"/>
      <family val="1"/>
    </font>
    <font>
      <b/>
      <sz val="10"/>
      <color rgb="FFFFFFFF"/>
      <name val="Arial"/>
      <family val="2"/>
    </font>
    <font>
      <b/>
      <sz val="18"/>
      <color rgb="FFFFFFFF"/>
      <name val="Georgia"/>
      <family val="1"/>
    </font>
    <font>
      <sz val="10"/>
      <color rgb="FFFFFFFF"/>
      <name val="Arial"/>
      <family val="2"/>
    </font>
    <font>
      <b/>
      <sz val="10"/>
      <color rgb="FFFFFFFF"/>
      <name val="Georgia"/>
      <family val="1"/>
    </font>
    <font>
      <sz val="10"/>
      <color rgb="FF000000"/>
      <name val="Georgia"/>
      <family val="1"/>
    </font>
    <font>
      <b/>
      <sz val="10"/>
      <color rgb="FF000000"/>
      <name val="Georgia"/>
      <family val="1"/>
    </font>
    <font>
      <b/>
      <sz val="10"/>
      <color rgb="FFFFFFFF"/>
      <name val="Arial"/>
      <family val="2"/>
    </font>
    <font>
      <sz val="11"/>
      <color rgb="FFFFFFFF"/>
      <name val="Georgia"/>
      <family val="1"/>
    </font>
    <font>
      <b/>
      <sz val="18"/>
      <color rgb="FF000000"/>
      <name val="Georgia"/>
      <family val="1"/>
    </font>
    <font>
      <b/>
      <sz val="10"/>
      <color rgb="FFFFFFFF"/>
      <name val="Arial"/>
      <family val="2"/>
    </font>
    <font>
      <b/>
      <sz val="14"/>
      <color rgb="FFFFFFFF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20BC14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6">
    <xf numFmtId="0" fontId="0" fillId="0" borderId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</cellStyleXfs>
  <cellXfs count="170">
    <xf numFmtId="0" fontId="0" fillId="0" borderId="0" xfId="0" applyAlignment="1">
      <alignment wrapText="1"/>
    </xf>
    <xf numFmtId="0" fontId="15" fillId="2" borderId="1" xfId="0" applyNumberFormat="1" applyFont="1" applyFill="1" applyBorder="1" applyAlignment="1">
      <alignment horizontal="right" vertical="center" wrapText="1"/>
    </xf>
    <xf numFmtId="0" fontId="16" fillId="3" borderId="2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left" vertical="center" wrapText="1"/>
    </xf>
    <xf numFmtId="0" fontId="20" fillId="5" borderId="0" xfId="0" applyFont="1" applyFill="1" applyAlignment="1">
      <alignment horizontal="left" vertical="center" wrapText="1"/>
    </xf>
    <xf numFmtId="0" fontId="25" fillId="8" borderId="5" xfId="0" applyNumberFormat="1" applyFont="1" applyFill="1" applyBorder="1" applyAlignment="1">
      <alignment horizontal="center" wrapText="1"/>
    </xf>
    <xf numFmtId="0" fontId="26" fillId="9" borderId="0" xfId="0" applyNumberFormat="1" applyFont="1" applyFill="1" applyAlignment="1">
      <alignment horizontal="center" wrapText="1"/>
    </xf>
    <xf numFmtId="0" fontId="31" fillId="12" borderId="0" xfId="0" applyFont="1" applyFill="1" applyAlignment="1">
      <alignment horizontal="center" wrapText="1"/>
    </xf>
    <xf numFmtId="0" fontId="32" fillId="13" borderId="8" xfId="0" applyNumberFormat="1" applyFont="1" applyFill="1" applyBorder="1" applyAlignment="1">
      <alignment horizontal="center" wrapText="1"/>
    </xf>
    <xf numFmtId="0" fontId="33" fillId="14" borderId="0" xfId="0" applyFont="1" applyFill="1" applyAlignment="1">
      <alignment horizontal="left" vertical="center" wrapText="1"/>
    </xf>
    <xf numFmtId="0" fontId="34" fillId="0" borderId="0" xfId="0" applyFont="1" applyAlignment="1">
      <alignment horizontal="center" vertical="center" wrapText="1"/>
    </xf>
    <xf numFmtId="0" fontId="36" fillId="15" borderId="10" xfId="0" applyNumberFormat="1" applyFont="1" applyFill="1" applyBorder="1" applyAlignment="1">
      <alignment horizontal="center" vertical="center" wrapText="1"/>
    </xf>
    <xf numFmtId="0" fontId="38" fillId="17" borderId="0" xfId="0" applyFont="1" applyFill="1" applyAlignment="1">
      <alignment horizontal="center" wrapText="1"/>
    </xf>
    <xf numFmtId="0" fontId="39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12" xfId="0" applyFont="1" applyBorder="1" applyAlignment="1">
      <alignment horizontal="right" vertical="center" wrapText="1"/>
    </xf>
    <xf numFmtId="0" fontId="47" fillId="23" borderId="0" xfId="0" applyFont="1" applyFill="1" applyAlignment="1">
      <alignment horizontal="center" vertical="center" wrapText="1"/>
    </xf>
    <xf numFmtId="0" fontId="49" fillId="0" borderId="15" xfId="0" applyFont="1" applyBorder="1" applyAlignment="1">
      <alignment vertical="center" wrapText="1"/>
    </xf>
    <xf numFmtId="0" fontId="50" fillId="26" borderId="0" xfId="0" applyFont="1" applyFill="1" applyAlignment="1">
      <alignment horizontal="left" wrapText="1"/>
    </xf>
    <xf numFmtId="0" fontId="51" fillId="27" borderId="0" xfId="0" applyNumberFormat="1" applyFont="1" applyFill="1" applyAlignment="1">
      <alignment horizontal="center" vertical="center" wrapText="1"/>
    </xf>
    <xf numFmtId="0" fontId="14" fillId="33" borderId="0" xfId="4" applyAlignment="1">
      <alignment vertical="center" wrapText="1"/>
    </xf>
    <xf numFmtId="0" fontId="14" fillId="31" borderId="0" xfId="2" applyAlignment="1">
      <alignment vertical="center" wrapText="1"/>
    </xf>
    <xf numFmtId="0" fontId="14" fillId="30" borderId="0" xfId="1" applyAlignment="1">
      <alignment vertical="center" wrapText="1"/>
    </xf>
    <xf numFmtId="0" fontId="14" fillId="33" borderId="0" xfId="4" applyAlignment="1"/>
    <xf numFmtId="0" fontId="14" fillId="31" borderId="0" xfId="2" applyAlignment="1"/>
    <xf numFmtId="0" fontId="14" fillId="30" borderId="0" xfId="1" applyAlignment="1"/>
    <xf numFmtId="0" fontId="14" fillId="33" borderId="0" xfId="4" applyAlignment="1">
      <alignment wrapText="1"/>
    </xf>
    <xf numFmtId="0" fontId="14" fillId="31" borderId="0" xfId="2" applyAlignment="1" applyProtection="1">
      <alignment wrapText="1"/>
      <protection locked="0"/>
    </xf>
    <xf numFmtId="0" fontId="21" fillId="0" borderId="0" xfId="0" applyFont="1" applyAlignment="1">
      <alignment wrapText="1"/>
    </xf>
    <xf numFmtId="0" fontId="14" fillId="31" borderId="0" xfId="2" applyAlignment="1">
      <alignment wrapText="1"/>
    </xf>
    <xf numFmtId="0" fontId="14" fillId="31" borderId="0" xfId="2" applyAlignment="1">
      <alignment horizontal="right" wrapText="1"/>
    </xf>
    <xf numFmtId="0" fontId="14" fillId="34" borderId="0" xfId="5" applyAlignment="1">
      <alignment wrapText="1"/>
    </xf>
    <xf numFmtId="0" fontId="14" fillId="34" borderId="0" xfId="5" applyAlignment="1">
      <alignment horizontal="left" wrapText="1"/>
    </xf>
    <xf numFmtId="0" fontId="14" fillId="34" borderId="0" xfId="5" applyAlignment="1">
      <alignment horizontal="right" wrapText="1"/>
    </xf>
    <xf numFmtId="0" fontId="14" fillId="30" borderId="0" xfId="1" applyAlignment="1">
      <alignment wrapText="1"/>
    </xf>
    <xf numFmtId="0" fontId="14" fillId="30" borderId="0" xfId="1" applyAlignment="1">
      <alignment horizontal="center" wrapText="1"/>
    </xf>
    <xf numFmtId="0" fontId="14" fillId="34" borderId="0" xfId="5" applyAlignment="1">
      <alignment horizontal="center" wrapText="1"/>
    </xf>
    <xf numFmtId="0" fontId="14" fillId="34" borderId="0" xfId="5" applyNumberFormat="1" applyAlignment="1">
      <alignment horizontal="right" wrapText="1"/>
    </xf>
    <xf numFmtId="0" fontId="14" fillId="34" borderId="14" xfId="5" applyNumberFormat="1" applyBorder="1" applyAlignment="1">
      <alignment horizontal="right" wrapText="1"/>
    </xf>
    <xf numFmtId="0" fontId="14" fillId="31" borderId="0" xfId="2" applyAlignment="1">
      <alignment horizontal="center" wrapText="1"/>
    </xf>
    <xf numFmtId="0" fontId="14" fillId="31" borderId="0" xfId="2" applyNumberFormat="1" applyAlignment="1">
      <alignment horizontal="right" wrapText="1"/>
    </xf>
    <xf numFmtId="0" fontId="14" fillId="32" borderId="0" xfId="3" applyAlignment="1">
      <alignment wrapText="1"/>
    </xf>
    <xf numFmtId="0" fontId="18" fillId="9" borderId="0" xfId="0" applyNumberFormat="1" applyFont="1" applyFill="1" applyAlignment="1">
      <alignment horizontal="center" wrapText="1"/>
    </xf>
    <xf numFmtId="0" fontId="14" fillId="35" borderId="0" xfId="1" applyFill="1" applyAlignment="1">
      <alignment horizontal="center" wrapText="1"/>
    </xf>
    <xf numFmtId="0" fontId="14" fillId="32" borderId="0" xfId="3" applyAlignment="1">
      <alignment horizontal="center" wrapText="1"/>
    </xf>
    <xf numFmtId="0" fontId="13" fillId="30" borderId="0" xfId="1" applyFont="1" applyAlignment="1"/>
    <xf numFmtId="0" fontId="13" fillId="31" borderId="0" xfId="2" applyFont="1" applyAlignment="1"/>
    <xf numFmtId="0" fontId="21" fillId="0" borderId="0" xfId="0" applyFont="1" applyAlignment="1">
      <alignment horizontal="left" wrapText="1"/>
    </xf>
    <xf numFmtId="0" fontId="12" fillId="32" borderId="0" xfId="3" applyFont="1" applyAlignment="1">
      <alignment wrapText="1"/>
    </xf>
    <xf numFmtId="0" fontId="12" fillId="34" borderId="0" xfId="5" applyFont="1" applyAlignment="1">
      <alignment wrapText="1"/>
    </xf>
    <xf numFmtId="0" fontId="11" fillId="34" borderId="0" xfId="5" applyFont="1" applyAlignment="1">
      <alignment horizontal="left" wrapText="1"/>
    </xf>
    <xf numFmtId="16" fontId="36" fillId="15" borderId="10" xfId="0" applyNumberFormat="1" applyFont="1" applyFill="1" applyBorder="1" applyAlignment="1">
      <alignment horizontal="center" vertical="center" wrapText="1"/>
    </xf>
    <xf numFmtId="16" fontId="51" fillId="27" borderId="0" xfId="0" applyNumberFormat="1" applyFont="1" applyFill="1" applyAlignment="1">
      <alignment horizontal="center" vertical="center" wrapText="1"/>
    </xf>
    <xf numFmtId="16" fontId="16" fillId="3" borderId="2" xfId="0" applyNumberFormat="1" applyFont="1" applyFill="1" applyBorder="1" applyAlignment="1">
      <alignment horizontal="center" vertical="center" wrapText="1"/>
    </xf>
    <xf numFmtId="0" fontId="10" fillId="34" borderId="0" xfId="5" applyFont="1" applyAlignment="1">
      <alignment horizontal="left" wrapText="1"/>
    </xf>
    <xf numFmtId="0" fontId="10" fillId="32" borderId="0" xfId="3" applyFont="1" applyAlignment="1">
      <alignment wrapText="1"/>
    </xf>
    <xf numFmtId="0" fontId="10" fillId="34" borderId="0" xfId="5" applyFont="1" applyAlignment="1">
      <alignment wrapText="1"/>
    </xf>
    <xf numFmtId="0" fontId="10" fillId="31" borderId="0" xfId="2" applyFont="1" applyAlignment="1">
      <alignment wrapText="1"/>
    </xf>
    <xf numFmtId="0" fontId="10" fillId="30" borderId="0" xfId="1" applyFont="1" applyAlignment="1">
      <alignment wrapText="1"/>
    </xf>
    <xf numFmtId="0" fontId="14" fillId="30" borderId="0" xfId="1" applyNumberFormat="1" applyAlignment="1">
      <alignment horizontal="center" wrapText="1"/>
    </xf>
    <xf numFmtId="0" fontId="11" fillId="34" borderId="0" xfId="5" applyFont="1" applyAlignment="1">
      <alignment horizontal="center" wrapText="1"/>
    </xf>
    <xf numFmtId="0" fontId="10" fillId="31" borderId="0" xfId="2" applyFont="1" applyAlignment="1">
      <alignment horizontal="center" wrapText="1"/>
    </xf>
    <xf numFmtId="0" fontId="33" fillId="14" borderId="0" xfId="0" applyFont="1" applyFill="1" applyAlignment="1">
      <alignment horizontal="center" vertical="center" wrapText="1"/>
    </xf>
    <xf numFmtId="0" fontId="10" fillId="32" borderId="0" xfId="3" applyFont="1" applyAlignment="1">
      <alignment horizontal="center" wrapText="1"/>
    </xf>
    <xf numFmtId="0" fontId="14" fillId="34" borderId="0" xfId="5" applyAlignment="1">
      <alignment horizontal="center" vertical="center" wrapText="1"/>
    </xf>
    <xf numFmtId="0" fontId="46" fillId="22" borderId="0" xfId="0" applyFont="1" applyFill="1" applyAlignment="1">
      <alignment horizontal="center" wrapText="1"/>
    </xf>
    <xf numFmtId="0" fontId="50" fillId="26" borderId="0" xfId="0" applyFont="1" applyFill="1" applyAlignment="1">
      <alignment horizontal="center" wrapText="1"/>
    </xf>
    <xf numFmtId="0" fontId="44" fillId="20" borderId="13" xfId="0" applyFont="1" applyFill="1" applyBorder="1" applyAlignment="1">
      <alignment horizontal="center" wrapText="1"/>
    </xf>
    <xf numFmtId="0" fontId="23" fillId="6" borderId="3" xfId="0" applyFont="1" applyFill="1" applyBorder="1" applyAlignment="1">
      <alignment horizontal="center" wrapText="1"/>
    </xf>
    <xf numFmtId="0" fontId="14" fillId="34" borderId="9" xfId="5" applyNumberFormat="1" applyBorder="1" applyAlignment="1">
      <alignment horizontal="center" wrapText="1"/>
    </xf>
    <xf numFmtId="0" fontId="14" fillId="34" borderId="14" xfId="5" applyNumberFormat="1" applyBorder="1" applyAlignment="1">
      <alignment horizontal="center" wrapText="1"/>
    </xf>
    <xf numFmtId="0" fontId="14" fillId="34" borderId="0" xfId="5" applyNumberFormat="1" applyAlignment="1">
      <alignment horizontal="center" wrapText="1"/>
    </xf>
    <xf numFmtId="0" fontId="14" fillId="34" borderId="7" xfId="5" applyNumberFormat="1" applyBorder="1" applyAlignment="1">
      <alignment horizontal="center" wrapText="1"/>
    </xf>
    <xf numFmtId="0" fontId="14" fillId="34" borderId="6" xfId="5" applyNumberFormat="1" applyBorder="1" applyAlignment="1">
      <alignment horizontal="center" wrapText="1"/>
    </xf>
    <xf numFmtId="0" fontId="10" fillId="34" borderId="0" xfId="5" applyFont="1" applyAlignment="1">
      <alignment horizontal="center" wrapText="1"/>
    </xf>
    <xf numFmtId="0" fontId="14" fillId="31" borderId="7" xfId="2" applyNumberFormat="1" applyBorder="1" applyAlignment="1">
      <alignment horizontal="center" wrapText="1"/>
    </xf>
    <xf numFmtId="0" fontId="14" fillId="31" borderId="6" xfId="2" applyNumberFormat="1" applyBorder="1" applyAlignment="1">
      <alignment horizontal="center" wrapText="1"/>
    </xf>
    <xf numFmtId="0" fontId="14" fillId="31" borderId="0" xfId="2" applyNumberFormat="1" applyAlignment="1">
      <alignment horizontal="center" wrapText="1"/>
    </xf>
    <xf numFmtId="0" fontId="14" fillId="30" borderId="7" xfId="1" applyNumberFormat="1" applyBorder="1" applyAlignment="1">
      <alignment horizontal="center" wrapText="1"/>
    </xf>
    <xf numFmtId="0" fontId="14" fillId="30" borderId="6" xfId="1" applyNumberFormat="1" applyBorder="1" applyAlignment="1">
      <alignment horizontal="center" wrapText="1"/>
    </xf>
    <xf numFmtId="0" fontId="14" fillId="30" borderId="9" xfId="1" applyNumberFormat="1" applyBorder="1" applyAlignment="1">
      <alignment horizontal="center" wrapText="1"/>
    </xf>
    <xf numFmtId="0" fontId="14" fillId="30" borderId="14" xfId="1" applyNumberFormat="1" applyBorder="1" applyAlignment="1">
      <alignment horizontal="center" wrapText="1"/>
    </xf>
    <xf numFmtId="0" fontId="12" fillId="32" borderId="0" xfId="3" applyFont="1" applyAlignment="1">
      <alignment horizontal="center" wrapText="1"/>
    </xf>
    <xf numFmtId="0" fontId="14" fillId="32" borderId="7" xfId="3" applyNumberFormat="1" applyBorder="1" applyAlignment="1">
      <alignment horizontal="center" wrapText="1"/>
    </xf>
    <xf numFmtId="0" fontId="14" fillId="32" borderId="6" xfId="3" applyNumberFormat="1" applyBorder="1" applyAlignment="1">
      <alignment horizontal="center" wrapText="1"/>
    </xf>
    <xf numFmtId="0" fontId="21" fillId="0" borderId="0" xfId="0" applyFont="1" applyAlignment="1">
      <alignment horizontal="center" wrapText="1"/>
    </xf>
    <xf numFmtId="0" fontId="0" fillId="0" borderId="0" xfId="0" applyNumberFormat="1" applyAlignment="1">
      <alignment horizontal="center" wrapText="1"/>
    </xf>
    <xf numFmtId="0" fontId="10" fillId="30" borderId="0" xfId="1" applyFont="1" applyAlignment="1">
      <alignment horizontal="center" wrapText="1"/>
    </xf>
    <xf numFmtId="0" fontId="18" fillId="13" borderId="8" xfId="0" applyNumberFormat="1" applyFont="1" applyFill="1" applyBorder="1" applyAlignment="1">
      <alignment horizontal="center" wrapText="1"/>
    </xf>
    <xf numFmtId="0" fontId="9" fillId="34" borderId="0" xfId="5" applyFont="1" applyAlignment="1">
      <alignment horizontal="center" wrapText="1"/>
    </xf>
    <xf numFmtId="0" fontId="9" fillId="31" borderId="0" xfId="2" applyFont="1" applyAlignment="1">
      <alignment horizontal="center" wrapText="1"/>
    </xf>
    <xf numFmtId="0" fontId="9" fillId="30" borderId="0" xfId="1" applyFont="1" applyAlignment="1">
      <alignment horizontal="center" wrapText="1"/>
    </xf>
    <xf numFmtId="3" fontId="22" fillId="0" borderId="18" xfId="0" applyNumberFormat="1" applyFont="1" applyBorder="1" applyAlignment="1">
      <alignment horizontal="center" vertical="center" wrapText="1"/>
    </xf>
    <xf numFmtId="0" fontId="9" fillId="34" borderId="0" xfId="5" applyFont="1" applyAlignment="1">
      <alignment wrapText="1"/>
    </xf>
    <xf numFmtId="0" fontId="8" fillId="34" borderId="0" xfId="5" applyFont="1" applyAlignment="1">
      <alignment horizontal="center" wrapText="1"/>
    </xf>
    <xf numFmtId="0" fontId="8" fillId="34" borderId="0" xfId="5" applyFont="1" applyAlignment="1">
      <alignment horizontal="left" wrapText="1"/>
    </xf>
    <xf numFmtId="0" fontId="7" fillId="31" borderId="0" xfId="2" applyFont="1" applyAlignment="1">
      <alignment wrapText="1"/>
    </xf>
    <xf numFmtId="0" fontId="7" fillId="31" borderId="0" xfId="2" applyFont="1" applyAlignment="1">
      <alignment horizontal="center" wrapText="1"/>
    </xf>
    <xf numFmtId="0" fontId="54" fillId="26" borderId="0" xfId="0" applyFont="1" applyFill="1" applyAlignment="1">
      <alignment horizontal="left" wrapText="1"/>
    </xf>
    <xf numFmtId="0" fontId="14" fillId="30" borderId="17" xfId="1" applyNumberFormat="1" applyBorder="1" applyAlignment="1">
      <alignment horizontal="center" wrapText="1"/>
    </xf>
    <xf numFmtId="0" fontId="14" fillId="30" borderId="17" xfId="1" applyNumberFormat="1" applyBorder="1" applyAlignment="1">
      <alignment horizontal="right" wrapText="1"/>
    </xf>
    <xf numFmtId="0" fontId="14" fillId="30" borderId="14" xfId="1" applyNumberFormat="1" applyBorder="1" applyAlignment="1">
      <alignment horizontal="right" wrapText="1"/>
    </xf>
    <xf numFmtId="0" fontId="6" fillId="30" borderId="0" xfId="1" applyFont="1" applyAlignment="1">
      <alignment wrapText="1"/>
    </xf>
    <xf numFmtId="0" fontId="6" fillId="30" borderId="0" xfId="1" applyFont="1" applyAlignment="1">
      <alignment horizontal="center" wrapText="1"/>
    </xf>
    <xf numFmtId="0" fontId="6" fillId="35" borderId="0" xfId="1" applyFont="1" applyFill="1" applyAlignment="1">
      <alignment horizontal="center" wrapText="1"/>
    </xf>
    <xf numFmtId="0" fontId="9" fillId="31" borderId="0" xfId="2" applyFont="1" applyAlignment="1">
      <alignment horizontal="left" wrapText="1"/>
    </xf>
    <xf numFmtId="0" fontId="5" fillId="31" borderId="0" xfId="2" applyFont="1" applyAlignment="1">
      <alignment horizontal="center" wrapText="1"/>
    </xf>
    <xf numFmtId="0" fontId="4" fillId="32" borderId="0" xfId="3" applyFont="1" applyAlignment="1">
      <alignment horizontal="center" wrapText="1"/>
    </xf>
    <xf numFmtId="0" fontId="27" fillId="0" borderId="0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 wrapText="1"/>
    </xf>
    <xf numFmtId="0" fontId="41" fillId="0" borderId="19" xfId="0" applyFont="1" applyBorder="1" applyAlignment="1">
      <alignment horizontal="right" vertical="center" wrapText="1"/>
    </xf>
    <xf numFmtId="0" fontId="41" fillId="0" borderId="20" xfId="0" applyFont="1" applyBorder="1" applyAlignment="1">
      <alignment horizontal="right" vertical="center" wrapText="1"/>
    </xf>
    <xf numFmtId="3" fontId="35" fillId="0" borderId="21" xfId="0" applyNumberFormat="1" applyFont="1" applyBorder="1" applyAlignment="1">
      <alignment horizontal="center" vertical="center" wrapText="1"/>
    </xf>
    <xf numFmtId="3" fontId="28" fillId="0" borderId="20" xfId="0" applyNumberFormat="1" applyFont="1" applyBorder="1" applyAlignment="1">
      <alignment horizontal="center" vertical="center" wrapText="1"/>
    </xf>
    <xf numFmtId="0" fontId="14" fillId="34" borderId="17" xfId="5" applyNumberFormat="1" applyBorder="1" applyAlignment="1">
      <alignment horizontal="right" wrapText="1"/>
    </xf>
    <xf numFmtId="0" fontId="14" fillId="31" borderId="17" xfId="2" applyNumberFormat="1" applyBorder="1" applyAlignment="1">
      <alignment horizontal="right" wrapText="1"/>
    </xf>
    <xf numFmtId="0" fontId="14" fillId="31" borderId="14" xfId="2" applyNumberFormat="1" applyBorder="1" applyAlignment="1">
      <alignment horizontal="right" wrapText="1"/>
    </xf>
    <xf numFmtId="0" fontId="14" fillId="32" borderId="17" xfId="3" applyNumberFormat="1" applyBorder="1" applyAlignment="1">
      <alignment horizontal="right" wrapText="1"/>
    </xf>
    <xf numFmtId="0" fontId="14" fillId="32" borderId="14" xfId="3" applyNumberFormat="1" applyBorder="1" applyAlignment="1">
      <alignment horizontal="right" wrapText="1"/>
    </xf>
    <xf numFmtId="0" fontId="3" fillId="36" borderId="0" xfId="2" applyFont="1" applyFill="1" applyAlignment="1">
      <alignment horizontal="center" wrapText="1"/>
    </xf>
    <xf numFmtId="0" fontId="2" fillId="32" borderId="0" xfId="3" applyFont="1" applyAlignment="1">
      <alignment wrapText="1"/>
    </xf>
    <xf numFmtId="0" fontId="2" fillId="32" borderId="0" xfId="3" applyFont="1" applyAlignment="1">
      <alignment horizontal="center" wrapText="1"/>
    </xf>
    <xf numFmtId="0" fontId="2" fillId="24" borderId="0" xfId="1" applyFont="1" applyFill="1" applyAlignment="1">
      <alignment horizontal="center" wrapText="1"/>
    </xf>
    <xf numFmtId="0" fontId="2" fillId="34" borderId="0" xfId="5" applyFont="1" applyAlignment="1">
      <alignment horizontal="center" wrapText="1"/>
    </xf>
    <xf numFmtId="0" fontId="2" fillId="31" borderId="0" xfId="2" applyFont="1" applyAlignment="1">
      <alignment wrapText="1"/>
    </xf>
    <xf numFmtId="0" fontId="2" fillId="31" borderId="0" xfId="2" applyFont="1" applyAlignment="1">
      <alignment horizontal="center" wrapText="1"/>
    </xf>
    <xf numFmtId="0" fontId="2" fillId="34" borderId="0" xfId="5" applyFont="1" applyAlignment="1">
      <alignment horizontal="left" wrapText="1"/>
    </xf>
    <xf numFmtId="0" fontId="2" fillId="30" borderId="0" xfId="1" applyFont="1" applyAlignment="1">
      <alignment horizontal="center" wrapText="1"/>
    </xf>
    <xf numFmtId="0" fontId="2" fillId="30" borderId="0" xfId="1" applyFont="1" applyAlignment="1">
      <alignment wrapText="1"/>
    </xf>
    <xf numFmtId="0" fontId="2" fillId="35" borderId="0" xfId="1" applyFont="1" applyFill="1" applyAlignment="1">
      <alignment horizontal="center" wrapText="1"/>
    </xf>
    <xf numFmtId="0" fontId="26" fillId="9" borderId="19" xfId="0" applyNumberFormat="1" applyFont="1" applyFill="1" applyBorder="1" applyAlignment="1">
      <alignment horizontal="center" wrapText="1"/>
    </xf>
    <xf numFmtId="0" fontId="14" fillId="34" borderId="19" xfId="5" applyNumberFormat="1" applyBorder="1" applyAlignment="1">
      <alignment horizontal="right" wrapText="1"/>
    </xf>
    <xf numFmtId="0" fontId="14" fillId="31" borderId="19" xfId="2" applyNumberFormat="1" applyBorder="1" applyAlignment="1">
      <alignment horizontal="right" wrapText="1"/>
    </xf>
    <xf numFmtId="0" fontId="14" fillId="30" borderId="19" xfId="1" applyBorder="1" applyAlignment="1">
      <alignment wrapText="1"/>
    </xf>
    <xf numFmtId="0" fontId="14" fillId="32" borderId="19" xfId="3" applyBorder="1" applyAlignment="1">
      <alignment wrapText="1"/>
    </xf>
    <xf numFmtId="0" fontId="19" fillId="0" borderId="0" xfId="0" applyFont="1" applyAlignment="1">
      <alignment wrapText="1"/>
    </xf>
    <xf numFmtId="0" fontId="19" fillId="0" borderId="0" xfId="0" applyFont="1" applyAlignment="1">
      <alignment horizontal="center" wrapText="1"/>
    </xf>
    <xf numFmtId="0" fontId="2" fillId="34" borderId="0" xfId="5" applyFont="1" applyAlignment="1">
      <alignment wrapText="1"/>
    </xf>
    <xf numFmtId="0" fontId="2" fillId="36" borderId="0" xfId="1" applyFont="1" applyFill="1" applyAlignment="1">
      <alignment horizontal="center" wrapText="1"/>
    </xf>
    <xf numFmtId="0" fontId="27" fillId="0" borderId="22" xfId="0" applyFont="1" applyBorder="1" applyAlignment="1">
      <alignment horizontal="center" vertical="center" wrapText="1"/>
    </xf>
    <xf numFmtId="0" fontId="49" fillId="0" borderId="0" xfId="0" applyFont="1" applyBorder="1" applyAlignment="1">
      <alignment vertical="center" wrapText="1"/>
    </xf>
    <xf numFmtId="0" fontId="41" fillId="0" borderId="0" xfId="0" applyFont="1" applyBorder="1" applyAlignment="1">
      <alignment horizontal="right" vertical="center" wrapText="1"/>
    </xf>
    <xf numFmtId="0" fontId="27" fillId="0" borderId="23" xfId="0" applyFont="1" applyBorder="1" applyAlignment="1">
      <alignment horizontal="center" vertical="center" wrapText="1"/>
    </xf>
    <xf numFmtId="0" fontId="27" fillId="0" borderId="24" xfId="0" applyFont="1" applyBorder="1" applyAlignment="1">
      <alignment horizontal="center" vertical="center" wrapText="1"/>
    </xf>
    <xf numFmtId="3" fontId="22" fillId="0" borderId="0" xfId="0" applyNumberFormat="1" applyFont="1" applyBorder="1" applyAlignment="1">
      <alignment horizontal="center" vertical="center" wrapText="1"/>
    </xf>
    <xf numFmtId="0" fontId="27" fillId="0" borderId="25" xfId="0" applyFont="1" applyBorder="1" applyAlignment="1">
      <alignment horizontal="center" vertical="center" wrapText="1"/>
    </xf>
    <xf numFmtId="3" fontId="22" fillId="0" borderId="26" xfId="0" applyNumberFormat="1" applyFont="1" applyBorder="1" applyAlignment="1">
      <alignment horizontal="center" vertical="center" wrapText="1"/>
    </xf>
    <xf numFmtId="3" fontId="22" fillId="0" borderId="21" xfId="0" applyNumberFormat="1" applyFont="1" applyBorder="1" applyAlignment="1">
      <alignment horizontal="center" vertical="center" wrapText="1"/>
    </xf>
    <xf numFmtId="3" fontId="22" fillId="0" borderId="27" xfId="0" applyNumberFormat="1" applyFont="1" applyBorder="1" applyAlignment="1">
      <alignment horizontal="center" vertical="center" wrapText="1"/>
    </xf>
    <xf numFmtId="0" fontId="43" fillId="0" borderId="28" xfId="0" applyNumberFormat="1" applyFont="1" applyBorder="1" applyAlignment="1">
      <alignment horizontal="center" vertical="center" wrapText="1"/>
    </xf>
    <xf numFmtId="0" fontId="48" fillId="0" borderId="24" xfId="0" applyNumberFormat="1" applyFont="1" applyBorder="1" applyAlignment="1">
      <alignment horizontal="center" vertical="center" wrapText="1"/>
    </xf>
    <xf numFmtId="0" fontId="24" fillId="0" borderId="29" xfId="0" applyNumberFormat="1" applyFont="1" applyBorder="1" applyAlignment="1">
      <alignment horizontal="center" vertical="center" wrapText="1"/>
    </xf>
    <xf numFmtId="0" fontId="41" fillId="0" borderId="21" xfId="0" applyFont="1" applyBorder="1" applyAlignment="1">
      <alignment horizontal="right" vertical="center" wrapText="1"/>
    </xf>
    <xf numFmtId="0" fontId="0" fillId="0" borderId="22" xfId="0" applyBorder="1" applyAlignment="1">
      <alignment wrapText="1"/>
    </xf>
    <xf numFmtId="0" fontId="24" fillId="0" borderId="25" xfId="0" applyNumberFormat="1" applyFont="1" applyBorder="1" applyAlignment="1">
      <alignment horizontal="center" vertical="center" wrapText="1"/>
    </xf>
    <xf numFmtId="0" fontId="43" fillId="0" borderId="23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30" fillId="11" borderId="0" xfId="0" applyFont="1" applyFill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40" fillId="18" borderId="0" xfId="0" applyFont="1" applyFill="1" applyAlignment="1">
      <alignment horizontal="left" vertical="center" wrapText="1"/>
    </xf>
    <xf numFmtId="0" fontId="17" fillId="25" borderId="16" xfId="0" applyFont="1" applyFill="1" applyBorder="1" applyAlignment="1">
      <alignment horizontal="center" wrapText="1"/>
    </xf>
    <xf numFmtId="0" fontId="29" fillId="10" borderId="0" xfId="0" applyNumberFormat="1" applyFont="1" applyFill="1" applyAlignment="1">
      <alignment horizontal="center"/>
    </xf>
    <xf numFmtId="0" fontId="53" fillId="29" borderId="17" xfId="0" applyNumberFormat="1" applyFont="1" applyFill="1" applyBorder="1" applyAlignment="1">
      <alignment horizontal="center"/>
    </xf>
    <xf numFmtId="0" fontId="17" fillId="7" borderId="4" xfId="0" applyNumberFormat="1" applyFont="1" applyFill="1" applyBorder="1" applyAlignment="1">
      <alignment horizontal="center" wrapText="1"/>
    </xf>
    <xf numFmtId="0" fontId="42" fillId="19" borderId="0" xfId="0" applyNumberFormat="1" applyFont="1" applyFill="1" applyAlignment="1">
      <alignment horizontal="center" wrapText="1"/>
    </xf>
    <xf numFmtId="0" fontId="37" fillId="16" borderId="11" xfId="0" applyNumberFormat="1" applyFont="1" applyFill="1" applyBorder="1" applyAlignment="1">
      <alignment horizontal="center" wrapText="1"/>
    </xf>
    <xf numFmtId="0" fontId="45" fillId="21" borderId="0" xfId="0" applyFont="1" applyFill="1" applyAlignment="1">
      <alignment vertical="center" wrapText="1"/>
    </xf>
    <xf numFmtId="0" fontId="52" fillId="28" borderId="0" xfId="0" applyFont="1" applyFill="1" applyAlignment="1">
      <alignment vertical="center" wrapText="1"/>
    </xf>
    <xf numFmtId="0" fontId="40" fillId="21" borderId="0" xfId="0" applyFont="1" applyFill="1" applyAlignment="1">
      <alignment vertical="center" wrapText="1"/>
    </xf>
    <xf numFmtId="0" fontId="1" fillId="30" borderId="0" xfId="1" applyFont="1" applyAlignment="1">
      <alignment horizontal="center" wrapText="1"/>
    </xf>
  </cellXfs>
  <cellStyles count="6">
    <cellStyle name="20% - Accent5" xfId="4" builtinId="46"/>
    <cellStyle name="40% - Accent2" xfId="1" builtinId="35"/>
    <cellStyle name="40% - Accent3" xfId="2" builtinId="39"/>
    <cellStyle name="40% - Accent4" xfId="3" builtinId="43"/>
    <cellStyle name="40% - Accent5" xfId="5" builtinId="47"/>
    <cellStyle name="Normal" xfId="0" builtinId="0"/>
  </cellStyles>
  <dxfs count="130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20BC14"/>
      <color rgb="FF5AC3DC"/>
      <color rgb="FF3366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1 Burndown'!$A$5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alpha val="30000"/>
              </a:schemeClr>
            </a:solidFill>
            <a:ln w="25400" cmpd="sng">
              <a:solidFill>
                <a:srgbClr val="4684EE"/>
              </a:solidFill>
            </a:ln>
          </c:spPr>
          <c:cat>
            <c:numRef>
              <c:f>'Sprint 1 Burndown'!$B$3:$J$3</c:f>
              <c:numCache>
                <c:formatCode>d\-mmm</c:formatCode>
                <c:ptCount val="9"/>
                <c:pt idx="0">
                  <c:v>41535</c:v>
                </c:pt>
                <c:pt idx="1">
                  <c:v>41537</c:v>
                </c:pt>
                <c:pt idx="2">
                  <c:v>41540</c:v>
                </c:pt>
                <c:pt idx="3">
                  <c:v>41542</c:v>
                </c:pt>
                <c:pt idx="4">
                  <c:v>41544</c:v>
                </c:pt>
                <c:pt idx="5">
                  <c:v>41547</c:v>
                </c:pt>
                <c:pt idx="6">
                  <c:v>41549</c:v>
                </c:pt>
                <c:pt idx="7">
                  <c:v>41551</c:v>
                </c:pt>
                <c:pt idx="8">
                  <c:v>41554</c:v>
                </c:pt>
              </c:numCache>
            </c:numRef>
          </c:cat>
          <c:val>
            <c:numRef>
              <c:f>'Sprint 1 Burndown'!$B$5:$J$5</c:f>
              <c:numCache>
                <c:formatCode>General</c:formatCode>
                <c:ptCount val="9"/>
                <c:pt idx="0">
                  <c:v>95</c:v>
                </c:pt>
                <c:pt idx="1">
                  <c:v>82</c:v>
                </c:pt>
                <c:pt idx="2">
                  <c:v>71</c:v>
                </c:pt>
                <c:pt idx="3">
                  <c:v>59</c:v>
                </c:pt>
                <c:pt idx="4">
                  <c:v>43</c:v>
                </c:pt>
                <c:pt idx="5">
                  <c:v>28</c:v>
                </c:pt>
                <c:pt idx="6">
                  <c:v>16</c:v>
                </c:pt>
                <c:pt idx="7">
                  <c:v>12</c:v>
                </c:pt>
                <c:pt idx="8">
                  <c:v>6</c:v>
                </c:pt>
              </c:numCache>
            </c:numRef>
          </c:val>
        </c:ser>
        <c:ser>
          <c:idx val="1"/>
          <c:order val="1"/>
          <c:tx>
            <c:strRef>
              <c:f>'Sprint 1 Burndown'!$A$6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1 Burndown'!$B$3:$J$3</c:f>
              <c:numCache>
                <c:formatCode>d\-mmm</c:formatCode>
                <c:ptCount val="9"/>
                <c:pt idx="0">
                  <c:v>41535</c:v>
                </c:pt>
                <c:pt idx="1">
                  <c:v>41537</c:v>
                </c:pt>
                <c:pt idx="2">
                  <c:v>41540</c:v>
                </c:pt>
                <c:pt idx="3">
                  <c:v>41542</c:v>
                </c:pt>
                <c:pt idx="4">
                  <c:v>41544</c:v>
                </c:pt>
                <c:pt idx="5">
                  <c:v>41547</c:v>
                </c:pt>
                <c:pt idx="6">
                  <c:v>41549</c:v>
                </c:pt>
                <c:pt idx="7">
                  <c:v>41551</c:v>
                </c:pt>
                <c:pt idx="8">
                  <c:v>41554</c:v>
                </c:pt>
              </c:numCache>
            </c:numRef>
          </c:cat>
          <c:val>
            <c:numRef>
              <c:f>'Sprint 1 Burndown'!$B$6:$J$6</c:f>
              <c:numCache>
                <c:formatCode>#,##0</c:formatCode>
                <c:ptCount val="9"/>
                <c:pt idx="0">
                  <c:v>95</c:v>
                </c:pt>
                <c:pt idx="1">
                  <c:v>83.125</c:v>
                </c:pt>
                <c:pt idx="2">
                  <c:v>71.25</c:v>
                </c:pt>
                <c:pt idx="3">
                  <c:v>59.375</c:v>
                </c:pt>
                <c:pt idx="4">
                  <c:v>47.5</c:v>
                </c:pt>
                <c:pt idx="5">
                  <c:v>35.625</c:v>
                </c:pt>
                <c:pt idx="6">
                  <c:v>23.75</c:v>
                </c:pt>
                <c:pt idx="7">
                  <c:v>11.875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9050" cap="rnd">
              <a:solidFill>
                <a:srgbClr val="FF0000"/>
              </a:solidFill>
              <a:prstDash val="sysDash"/>
              <a:tailEnd type="triangle" w="lg" len="med"/>
            </a:ln>
          </c:spPr>
        </c:dropLines>
        <c:axId val="165261696"/>
        <c:axId val="165263616"/>
      </c:areaChart>
      <c:dateAx>
        <c:axId val="165261696"/>
        <c:scaling>
          <c:orientation val="minMax"/>
        </c:scaling>
        <c:delete val="0"/>
        <c:axPos val="b"/>
        <c:majorGridlines>
          <c:spPr>
            <a:ln w="22225" cap="rnd" cmpd="sng">
              <a:noFill/>
              <a:prstDash val="sysDash"/>
              <a:round/>
              <a:headEnd type="none" w="sm" len="sm"/>
              <a:tailEnd type="oval" w="med" len="me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Day</a:t>
                </a:r>
              </a:p>
            </c:rich>
          </c:tx>
          <c:overlay val="0"/>
        </c:title>
        <c:numFmt formatCode="d\-mmm" sourceLinked="1"/>
        <c:majorTickMark val="cross"/>
        <c:minorTickMark val="in"/>
        <c:tickLblPos val="low"/>
        <c:crossAx val="165263616"/>
        <c:crosses val="autoZero"/>
        <c:auto val="0"/>
        <c:lblOffset val="100"/>
        <c:baseTimeUnit val="days"/>
      </c:dateAx>
      <c:valAx>
        <c:axId val="165263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Remaining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165261696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3 Burndown'!$A$5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alpha val="30000"/>
              </a:schemeClr>
            </a:solidFill>
            <a:ln w="25400" cmpd="sng">
              <a:solidFill>
                <a:srgbClr val="4684EE"/>
              </a:solidFill>
            </a:ln>
          </c:spPr>
          <c:cat>
            <c:numRef>
              <c:f>'Sprint 3 Burndown'!$B$3:$J$3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 Burndown'!$B$5:$J$5</c:f>
              <c:numCache>
                <c:formatCode>General</c:formatCode>
                <c:ptCount val="9"/>
                <c:pt idx="0">
                  <c:v>102</c:v>
                </c:pt>
                <c:pt idx="1">
                  <c:v>88</c:v>
                </c:pt>
                <c:pt idx="2">
                  <c:v>88</c:v>
                </c:pt>
                <c:pt idx="3">
                  <c:v>88</c:v>
                </c:pt>
                <c:pt idx="4">
                  <c:v>88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</c:numCache>
            </c:numRef>
          </c:val>
        </c:ser>
        <c:ser>
          <c:idx val="1"/>
          <c:order val="1"/>
          <c:tx>
            <c:strRef>
              <c:f>'Sprint 3 Burndown'!$A$6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3 Burndown'!$B$3:$J$3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 Burndown'!$B$6:$J$6</c:f>
              <c:numCache>
                <c:formatCode>#,##0</c:formatCode>
                <c:ptCount val="9"/>
                <c:pt idx="0">
                  <c:v>102</c:v>
                </c:pt>
                <c:pt idx="1">
                  <c:v>89.25</c:v>
                </c:pt>
                <c:pt idx="2">
                  <c:v>76.5</c:v>
                </c:pt>
                <c:pt idx="3">
                  <c:v>63.75</c:v>
                </c:pt>
                <c:pt idx="4">
                  <c:v>51</c:v>
                </c:pt>
                <c:pt idx="5">
                  <c:v>38.25</c:v>
                </c:pt>
                <c:pt idx="6">
                  <c:v>25.5</c:v>
                </c:pt>
                <c:pt idx="7">
                  <c:v>12.75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9050" cap="rnd">
              <a:solidFill>
                <a:srgbClr val="FF0000"/>
              </a:solidFill>
              <a:prstDash val="sysDash"/>
              <a:tailEnd type="triangle" w="lg" len="med"/>
            </a:ln>
          </c:spPr>
        </c:dropLines>
        <c:axId val="175184512"/>
        <c:axId val="175190784"/>
      </c:areaChart>
      <c:dateAx>
        <c:axId val="175184512"/>
        <c:scaling>
          <c:orientation val="minMax"/>
        </c:scaling>
        <c:delete val="0"/>
        <c:axPos val="b"/>
        <c:majorGridlines>
          <c:spPr>
            <a:ln w="22225" cap="rnd" cmpd="sng">
              <a:noFill/>
              <a:prstDash val="sysDash"/>
              <a:round/>
              <a:headEnd type="none" w="sm" len="sm"/>
              <a:tailEnd type="oval" w="med" len="me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Day</a:t>
                </a:r>
              </a:p>
            </c:rich>
          </c:tx>
          <c:layout/>
          <c:overlay val="0"/>
        </c:title>
        <c:numFmt formatCode="d\-mmm" sourceLinked="1"/>
        <c:majorTickMark val="cross"/>
        <c:minorTickMark val="in"/>
        <c:tickLblPos val="low"/>
        <c:crossAx val="175190784"/>
        <c:crosses val="autoZero"/>
        <c:auto val="0"/>
        <c:lblOffset val="100"/>
        <c:baseTimeUnit val="days"/>
      </c:dateAx>
      <c:valAx>
        <c:axId val="175190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Remaining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17518451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Remaining</a:t>
            </a:r>
            <a:r>
              <a:rPr lang="en-US" baseline="0"/>
              <a:t> Percentage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Lbls>
            <c:dLbl>
              <c:idx val="2"/>
              <c:layout>
                <c:manualLayout>
                  <c:x val="0.110994984054"/>
                  <c:y val="0.1648127865810565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33469708436973622"/>
                  <c:y val="0.1075540728980706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2'!$S$27:$S$30</c:f>
              <c:strCache>
                <c:ptCount val="4"/>
                <c:pt idx="0">
                  <c:v>GUI</c:v>
                </c:pt>
                <c:pt idx="1">
                  <c:v>Android</c:v>
                </c:pt>
                <c:pt idx="2">
                  <c:v>Backend</c:v>
                </c:pt>
                <c:pt idx="3">
                  <c:v>Report</c:v>
                </c:pt>
              </c:strCache>
            </c:strRef>
          </c:cat>
          <c:val>
            <c:numRef>
              <c:f>'Sprint 2'!$R$27:$R$30</c:f>
              <c:numCache>
                <c:formatCode>General</c:formatCode>
                <c:ptCount val="4"/>
                <c:pt idx="0">
                  <c:v>2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Burndown Breakdown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2'!$F$35</c:f>
              <c:strCache>
                <c:ptCount val="1"/>
                <c:pt idx="0">
                  <c:v>GUI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2'!$H$35:$P$35</c:f>
              <c:numCache>
                <c:formatCode>General</c:formatCode>
                <c:ptCount val="9"/>
                <c:pt idx="0">
                  <c:v>25</c:v>
                </c:pt>
                <c:pt idx="1">
                  <c:v>23</c:v>
                </c:pt>
                <c:pt idx="2">
                  <c:v>18</c:v>
                </c:pt>
                <c:pt idx="3">
                  <c:v>15</c:v>
                </c:pt>
                <c:pt idx="4">
                  <c:v>11</c:v>
                </c:pt>
                <c:pt idx="5">
                  <c:v>8</c:v>
                </c:pt>
                <c:pt idx="6">
                  <c:v>6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2'!$F$36</c:f>
              <c:strCache>
                <c:ptCount val="1"/>
                <c:pt idx="0">
                  <c:v>Android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2'!$H$36:$P$36</c:f>
              <c:numCache>
                <c:formatCode>General</c:formatCode>
                <c:ptCount val="9"/>
                <c:pt idx="0">
                  <c:v>54</c:v>
                </c:pt>
                <c:pt idx="1">
                  <c:v>53</c:v>
                </c:pt>
                <c:pt idx="2">
                  <c:v>53</c:v>
                </c:pt>
                <c:pt idx="3">
                  <c:v>43</c:v>
                </c:pt>
                <c:pt idx="4">
                  <c:v>37</c:v>
                </c:pt>
                <c:pt idx="5">
                  <c:v>33</c:v>
                </c:pt>
                <c:pt idx="6">
                  <c:v>32</c:v>
                </c:pt>
                <c:pt idx="7">
                  <c:v>32</c:v>
                </c:pt>
                <c:pt idx="8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'Sprint 2'!$F$37</c:f>
              <c:strCache>
                <c:ptCount val="1"/>
                <c:pt idx="0">
                  <c:v>Backend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2'!$H$37:$P$37</c:f>
              <c:numCache>
                <c:formatCode>General</c:formatCode>
                <c:ptCount val="9"/>
                <c:pt idx="0">
                  <c:v>34</c:v>
                </c:pt>
                <c:pt idx="1">
                  <c:v>32</c:v>
                </c:pt>
                <c:pt idx="2">
                  <c:v>26</c:v>
                </c:pt>
                <c:pt idx="3">
                  <c:v>26</c:v>
                </c:pt>
                <c:pt idx="4">
                  <c:v>22</c:v>
                </c:pt>
                <c:pt idx="5">
                  <c:v>22</c:v>
                </c:pt>
                <c:pt idx="6">
                  <c:v>15</c:v>
                </c:pt>
                <c:pt idx="7">
                  <c:v>7</c:v>
                </c:pt>
                <c:pt idx="8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'Sprint 2'!$F$38</c:f>
              <c:strCache>
                <c:ptCount val="1"/>
                <c:pt idx="0">
                  <c:v>Report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2'!$H$38:$P$38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marker val="1"/>
        <c:smooth val="0"/>
        <c:axId val="167061376"/>
        <c:axId val="167067648"/>
      </c:lineChart>
      <c:dateAx>
        <c:axId val="16706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67648"/>
        <c:crosses val="autoZero"/>
        <c:auto val="0"/>
        <c:lblOffset val="100"/>
        <c:baseTimeUnit val="days"/>
      </c:dateAx>
      <c:valAx>
        <c:axId val="167067648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Hours</a:t>
                </a:r>
                <a:r>
                  <a:rPr lang="en-US" sz="1200" baseline="0"/>
                  <a:t> remaining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613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28195328711141"/>
          <c:y val="0.43033352612874759"/>
          <c:w val="0.15201059166839151"/>
          <c:h val="0.319752188327330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Workload Breakdown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210657049110735"/>
          <c:y val="0.1337609316862079"/>
          <c:w val="0.81807360687715214"/>
          <c:h val="0.70008056159696541"/>
        </c:manualLayout>
      </c:layout>
      <c:lineChart>
        <c:grouping val="standard"/>
        <c:varyColors val="0"/>
        <c:ser>
          <c:idx val="0"/>
          <c:order val="0"/>
          <c:tx>
            <c:strRef>
              <c:f>'Sprint 2'!$F$41</c:f>
              <c:strCache>
                <c:ptCount val="1"/>
                <c:pt idx="0">
                  <c:v>Orr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2'!$H$41:$P$41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2'!$F$42</c:f>
              <c:strCache>
                <c:ptCount val="1"/>
                <c:pt idx="0">
                  <c:v>Tim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2'!$H$42:$P$42</c:f>
              <c:numCache>
                <c:formatCode>General</c:formatCode>
                <c:ptCount val="9"/>
                <c:pt idx="0">
                  <c:v>30</c:v>
                </c:pt>
                <c:pt idx="1">
                  <c:v>28</c:v>
                </c:pt>
                <c:pt idx="2">
                  <c:v>23</c:v>
                </c:pt>
                <c:pt idx="3">
                  <c:v>19</c:v>
                </c:pt>
                <c:pt idx="4">
                  <c:v>13</c:v>
                </c:pt>
                <c:pt idx="5">
                  <c:v>6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'Sprint 2'!$F$43</c:f>
              <c:strCache>
                <c:ptCount val="1"/>
                <c:pt idx="0">
                  <c:v>Will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2'!$H$43:$P$43</c:f>
              <c:numCache>
                <c:formatCode>General</c:formatCode>
                <c:ptCount val="9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10.333333333333334</c:v>
                </c:pt>
                <c:pt idx="4">
                  <c:v>9.6666666666666679</c:v>
                </c:pt>
                <c:pt idx="5">
                  <c:v>9.6666666666666679</c:v>
                </c:pt>
                <c:pt idx="6">
                  <c:v>9.6666666666666679</c:v>
                </c:pt>
                <c:pt idx="7">
                  <c:v>9.6666666666666679</c:v>
                </c:pt>
                <c:pt idx="8">
                  <c:v>4.3333333333333339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'Sprint 2'!$F$44</c:f>
              <c:strCache>
                <c:ptCount val="1"/>
                <c:pt idx="0">
                  <c:v>Arnav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2'!$H$44:$P$44</c:f>
              <c:numCache>
                <c:formatCode>General</c:formatCode>
                <c:ptCount val="9"/>
                <c:pt idx="0">
                  <c:v>11.666666666666666</c:v>
                </c:pt>
                <c:pt idx="1">
                  <c:v>11.666666666666666</c:v>
                </c:pt>
                <c:pt idx="2">
                  <c:v>11.666666666666666</c:v>
                </c:pt>
                <c:pt idx="3">
                  <c:v>9</c:v>
                </c:pt>
                <c:pt idx="4">
                  <c:v>8.3333333333333339</c:v>
                </c:pt>
                <c:pt idx="5">
                  <c:v>8.3333333333333339</c:v>
                </c:pt>
                <c:pt idx="6">
                  <c:v>8.3333333333333339</c:v>
                </c:pt>
                <c:pt idx="7">
                  <c:v>7.666666666666667</c:v>
                </c:pt>
                <c:pt idx="8">
                  <c:v>2.3333333333333335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'Sprint 2'!$F$45</c:f>
              <c:strCache>
                <c:ptCount val="1"/>
                <c:pt idx="0">
                  <c:v>Huy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2'!$H$45:$P$45</c:f>
              <c:numCache>
                <c:formatCode>General</c:formatCode>
                <c:ptCount val="9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8.3333333333333339</c:v>
                </c:pt>
                <c:pt idx="4">
                  <c:v>7.666666666666667</c:v>
                </c:pt>
                <c:pt idx="5">
                  <c:v>7.666666666666667</c:v>
                </c:pt>
                <c:pt idx="6">
                  <c:v>7.666666666666667</c:v>
                </c:pt>
                <c:pt idx="7">
                  <c:v>7.666666666666667</c:v>
                </c:pt>
                <c:pt idx="8">
                  <c:v>2.3333333333333335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'Sprint 2'!$F$46</c:f>
              <c:strCache>
                <c:ptCount val="1"/>
                <c:pt idx="0">
                  <c:v>Viquoc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2'!$H$46:$P$46</c:f>
              <c:numCache>
                <c:formatCode>General</c:formatCode>
                <c:ptCount val="9"/>
                <c:pt idx="0">
                  <c:v>8.6666666666666661</c:v>
                </c:pt>
                <c:pt idx="1">
                  <c:v>7.666666666666667</c:v>
                </c:pt>
                <c:pt idx="2">
                  <c:v>7.666666666666667</c:v>
                </c:pt>
                <c:pt idx="3">
                  <c:v>6.666666666666667</c:v>
                </c:pt>
                <c:pt idx="4">
                  <c:v>6.666666666666667</c:v>
                </c:pt>
                <c:pt idx="5">
                  <c:v>6.666666666666667</c:v>
                </c:pt>
                <c:pt idx="6">
                  <c:v>6.666666666666667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'Sprint 2'!$F$47</c:f>
              <c:strCache>
                <c:ptCount val="1"/>
                <c:pt idx="0">
                  <c:v>Hohyun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2'!$H$47:$P$47</c:f>
              <c:numCache>
                <c:formatCode>General</c:formatCode>
                <c:ptCount val="9"/>
                <c:pt idx="0">
                  <c:v>20.166666666666664</c:v>
                </c:pt>
                <c:pt idx="1">
                  <c:v>18.333333333333332</c:v>
                </c:pt>
                <c:pt idx="2">
                  <c:v>14.333333333333334</c:v>
                </c:pt>
                <c:pt idx="3">
                  <c:v>14.333333333333334</c:v>
                </c:pt>
                <c:pt idx="4">
                  <c:v>11.333333333333334</c:v>
                </c:pt>
                <c:pt idx="5">
                  <c:v>11.333333333333334</c:v>
                </c:pt>
                <c:pt idx="6">
                  <c:v>8.5</c:v>
                </c:pt>
                <c:pt idx="7">
                  <c:v>4.3333333333333339</c:v>
                </c:pt>
                <c:pt idx="8">
                  <c:v>1.3333333333333333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'Sprint 2'!$F$48</c:f>
              <c:strCache>
                <c:ptCount val="1"/>
                <c:pt idx="0">
                  <c:v>Chase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2'!$H$48:$P$48</c:f>
              <c:numCache>
                <c:formatCode>General</c:formatCode>
                <c:ptCount val="9"/>
                <c:pt idx="0">
                  <c:v>5.5</c:v>
                </c:pt>
                <c:pt idx="1">
                  <c:v>4.666666666666667</c:v>
                </c:pt>
                <c:pt idx="2">
                  <c:v>4.666666666666667</c:v>
                </c:pt>
                <c:pt idx="3">
                  <c:v>4.666666666666667</c:v>
                </c:pt>
                <c:pt idx="4">
                  <c:v>4.666666666666667</c:v>
                </c:pt>
                <c:pt idx="5">
                  <c:v>4.666666666666667</c:v>
                </c:pt>
                <c:pt idx="6">
                  <c:v>1.3333333333333333</c:v>
                </c:pt>
                <c:pt idx="7">
                  <c:v>0.33333333333333331</c:v>
                </c:pt>
                <c:pt idx="8">
                  <c:v>0.33333333333333331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'Sprint 2'!$F$49</c:f>
              <c:strCache>
                <c:ptCount val="1"/>
                <c:pt idx="0">
                  <c:v>Ryan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2'!$H$49:$P$49</c:f>
              <c:numCache>
                <c:formatCode>General</c:formatCode>
                <c:ptCount val="9"/>
                <c:pt idx="0">
                  <c:v>11.5</c:v>
                </c:pt>
                <c:pt idx="1">
                  <c:v>9.6666666666666661</c:v>
                </c:pt>
                <c:pt idx="2">
                  <c:v>7.666666666666667</c:v>
                </c:pt>
                <c:pt idx="3">
                  <c:v>7.666666666666667</c:v>
                </c:pt>
                <c:pt idx="4">
                  <c:v>6.666666666666667</c:v>
                </c:pt>
                <c:pt idx="5">
                  <c:v>6.666666666666667</c:v>
                </c:pt>
                <c:pt idx="6">
                  <c:v>5.833333333333333</c:v>
                </c:pt>
                <c:pt idx="7">
                  <c:v>2.3333333333333335</c:v>
                </c:pt>
                <c:pt idx="8">
                  <c:v>1.3333333333333333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554304"/>
        <c:axId val="173564288"/>
        <c:extLst>
          <c:ext xmlns:c15="http://schemas.microsoft.com/office/drawing/2012/chart" uri="{02D57815-91ED-43cb-92C2-25804820EDAC}"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'Sprint 2'!$H$39:$P$39</c15:sqref>
                        </c15:formulaRef>
                      </c:ext>
                    </c:extLst>
                    <c:numCache>
                      <c:formatCode>d\-mmm</c:formatCode>
                      <c:ptCount val="9"/>
                      <c:pt idx="0">
                        <c:v>41556</c:v>
                      </c:pt>
                      <c:pt idx="1">
                        <c:v>41558</c:v>
                      </c:pt>
                      <c:pt idx="2">
                        <c:v>41561</c:v>
                      </c:pt>
                      <c:pt idx="3">
                        <c:v>41563</c:v>
                      </c:pt>
                      <c:pt idx="4">
                        <c:v>41565</c:v>
                      </c:pt>
                      <c:pt idx="5">
                        <c:v>41568</c:v>
                      </c:pt>
                      <c:pt idx="6">
                        <c:v>41570</c:v>
                      </c:pt>
                      <c:pt idx="7">
                        <c:v>41572</c:v>
                      </c:pt>
                      <c:pt idx="8">
                        <c:v>41575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'Sprint 2'!$H$50:$P$50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11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8.3333333333333339</c:v>
                      </c:pt>
                      <c:pt idx="4">
                        <c:v>7.666666666666667</c:v>
                      </c:pt>
                      <c:pt idx="5">
                        <c:v>7.666666666666667</c:v>
                      </c:pt>
                      <c:pt idx="6">
                        <c:v>7.666666666666667</c:v>
                      </c:pt>
                      <c:pt idx="7">
                        <c:v>7.666666666666667</c:v>
                      </c:pt>
                      <c:pt idx="8">
                        <c:v>2.3333333333333335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2'!$H$39:$P$39</c15:sqref>
                        </c15:formulaRef>
                      </c:ext>
                    </c:extLst>
                    <c:numCache>
                      <c:formatCode>d\-mmm</c:formatCode>
                      <c:ptCount val="9"/>
                      <c:pt idx="0">
                        <c:v>41556</c:v>
                      </c:pt>
                      <c:pt idx="1">
                        <c:v>41558</c:v>
                      </c:pt>
                      <c:pt idx="2">
                        <c:v>41561</c:v>
                      </c:pt>
                      <c:pt idx="3">
                        <c:v>41563</c:v>
                      </c:pt>
                      <c:pt idx="4">
                        <c:v>41565</c:v>
                      </c:pt>
                      <c:pt idx="5">
                        <c:v>41568</c:v>
                      </c:pt>
                      <c:pt idx="6">
                        <c:v>41570</c:v>
                      </c:pt>
                      <c:pt idx="7">
                        <c:v>41572</c:v>
                      </c:pt>
                      <c:pt idx="8">
                        <c:v>41575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2'!$H$51:$P$51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9</c:v>
                      </c:pt>
                      <c:pt idx="1">
                        <c:v>8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4.5</c:v>
                      </c:pt>
                      <c:pt idx="7">
                        <c:v>2</c:v>
                      </c:pt>
                      <c:pt idx="8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2'!$H$39:$P$39</c15:sqref>
                        </c15:formulaRef>
                      </c:ext>
                    </c:extLst>
                    <c:numCache>
                      <c:formatCode>d\-mmm</c:formatCode>
                      <c:ptCount val="9"/>
                      <c:pt idx="0">
                        <c:v>41556</c:v>
                      </c:pt>
                      <c:pt idx="1">
                        <c:v>41558</c:v>
                      </c:pt>
                      <c:pt idx="2">
                        <c:v>41561</c:v>
                      </c:pt>
                      <c:pt idx="3">
                        <c:v>41563</c:v>
                      </c:pt>
                      <c:pt idx="4">
                        <c:v>41565</c:v>
                      </c:pt>
                      <c:pt idx="5">
                        <c:v>41568</c:v>
                      </c:pt>
                      <c:pt idx="6">
                        <c:v>41570</c:v>
                      </c:pt>
                      <c:pt idx="7">
                        <c:v>41572</c:v>
                      </c:pt>
                      <c:pt idx="8">
                        <c:v>41575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2'!$H$52:$P$52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2.5</c:v>
                      </c:pt>
                      <c:pt idx="1">
                        <c:v>1.6666666666666667</c:v>
                      </c:pt>
                      <c:pt idx="2">
                        <c:v>1.6666666666666667</c:v>
                      </c:pt>
                      <c:pt idx="3">
                        <c:v>1.6666666666666667</c:v>
                      </c:pt>
                      <c:pt idx="4">
                        <c:v>1.6666666666666667</c:v>
                      </c:pt>
                      <c:pt idx="5">
                        <c:v>1.6666666666666667</c:v>
                      </c:pt>
                      <c:pt idx="6">
                        <c:v>1.3333333333333333</c:v>
                      </c:pt>
                      <c:pt idx="7">
                        <c:v>0.33333333333333331</c:v>
                      </c:pt>
                      <c:pt idx="8">
                        <c:v>0.33333333333333331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2'!$H$39:$P$39</c15:sqref>
                        </c15:formulaRef>
                      </c:ext>
                    </c:extLst>
                    <c:numCache>
                      <c:formatCode>d\-mmm</c:formatCode>
                      <c:ptCount val="9"/>
                      <c:pt idx="0">
                        <c:v>41556</c:v>
                      </c:pt>
                      <c:pt idx="1">
                        <c:v>41558</c:v>
                      </c:pt>
                      <c:pt idx="2">
                        <c:v>41561</c:v>
                      </c:pt>
                      <c:pt idx="3">
                        <c:v>41563</c:v>
                      </c:pt>
                      <c:pt idx="4">
                        <c:v>41565</c:v>
                      </c:pt>
                      <c:pt idx="5">
                        <c:v>41568</c:v>
                      </c:pt>
                      <c:pt idx="6">
                        <c:v>41570</c:v>
                      </c:pt>
                      <c:pt idx="7">
                        <c:v>41572</c:v>
                      </c:pt>
                      <c:pt idx="8">
                        <c:v>41575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2'!$H$53:$P$53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0.66666666666666663</c:v>
                      </c:pt>
                      <c:pt idx="1">
                        <c:v>0.66666666666666663</c:v>
                      </c:pt>
                      <c:pt idx="2">
                        <c:v>0.66666666666666663</c:v>
                      </c:pt>
                      <c:pt idx="3">
                        <c:v>0.66666666666666663</c:v>
                      </c:pt>
                      <c:pt idx="4">
                        <c:v>0.66666666666666663</c:v>
                      </c:pt>
                      <c:pt idx="5">
                        <c:v>0.66666666666666663</c:v>
                      </c:pt>
                      <c:pt idx="6">
                        <c:v>0.66666666666666663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17355430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64288"/>
        <c:crosses val="autoZero"/>
        <c:auto val="1"/>
        <c:lblOffset val="100"/>
        <c:baseTimeUnit val="days"/>
      </c:dateAx>
      <c:valAx>
        <c:axId val="1735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5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296591799189681E-4"/>
          <c:y val="0.18901306790317501"/>
          <c:w val="0.11116551197637965"/>
          <c:h val="0.562146158671418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2 Burndown'!$A$5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alpha val="30000"/>
              </a:schemeClr>
            </a:solidFill>
            <a:ln w="25400" cmpd="sng">
              <a:solidFill>
                <a:srgbClr val="4684EE"/>
              </a:solidFill>
            </a:ln>
          </c:spPr>
          <c:cat>
            <c:numRef>
              <c:f>'Sprint 2 Burndown'!$B$3:$J$3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 Burndown'!$B$5:$J$5</c:f>
              <c:numCache>
                <c:formatCode>General</c:formatCode>
                <c:ptCount val="9"/>
                <c:pt idx="0">
                  <c:v>115</c:v>
                </c:pt>
                <c:pt idx="1">
                  <c:v>110</c:v>
                </c:pt>
                <c:pt idx="2">
                  <c:v>99</c:v>
                </c:pt>
                <c:pt idx="3">
                  <c:v>86</c:v>
                </c:pt>
                <c:pt idx="4">
                  <c:v>72</c:v>
                </c:pt>
                <c:pt idx="5">
                  <c:v>65</c:v>
                </c:pt>
                <c:pt idx="6">
                  <c:v>55</c:v>
                </c:pt>
                <c:pt idx="7">
                  <c:v>41</c:v>
                </c:pt>
                <c:pt idx="8">
                  <c:v>21</c:v>
                </c:pt>
              </c:numCache>
            </c:numRef>
          </c:val>
        </c:ser>
        <c:ser>
          <c:idx val="1"/>
          <c:order val="1"/>
          <c:tx>
            <c:strRef>
              <c:f>'Sprint 2 Burndown'!$A$6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2 Burndown'!$B$3:$J$3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 Burndown'!$B$6:$J$6</c:f>
              <c:numCache>
                <c:formatCode>#,##0</c:formatCode>
                <c:ptCount val="9"/>
                <c:pt idx="0">
                  <c:v>115</c:v>
                </c:pt>
                <c:pt idx="1">
                  <c:v>100.625</c:v>
                </c:pt>
                <c:pt idx="2">
                  <c:v>86.25</c:v>
                </c:pt>
                <c:pt idx="3">
                  <c:v>71.875</c:v>
                </c:pt>
                <c:pt idx="4">
                  <c:v>57.5</c:v>
                </c:pt>
                <c:pt idx="5">
                  <c:v>43.125</c:v>
                </c:pt>
                <c:pt idx="6">
                  <c:v>28.75</c:v>
                </c:pt>
                <c:pt idx="7">
                  <c:v>14.375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9050" cap="rnd">
              <a:solidFill>
                <a:srgbClr val="FF0000"/>
              </a:solidFill>
              <a:prstDash val="sysDash"/>
              <a:tailEnd type="triangle" w="lg" len="med"/>
            </a:ln>
          </c:spPr>
        </c:dropLines>
        <c:axId val="166756352"/>
        <c:axId val="166758272"/>
      </c:areaChart>
      <c:dateAx>
        <c:axId val="166756352"/>
        <c:scaling>
          <c:orientation val="minMax"/>
        </c:scaling>
        <c:delete val="0"/>
        <c:axPos val="b"/>
        <c:majorGridlines>
          <c:spPr>
            <a:ln w="22225" cap="rnd" cmpd="sng">
              <a:noFill/>
              <a:prstDash val="sysDash"/>
              <a:round/>
              <a:headEnd type="none" w="sm" len="sm"/>
              <a:tailEnd type="oval" w="med" len="me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Day</a:t>
                </a:r>
              </a:p>
            </c:rich>
          </c:tx>
          <c:overlay val="0"/>
        </c:title>
        <c:numFmt formatCode="d\-mmm" sourceLinked="1"/>
        <c:majorTickMark val="cross"/>
        <c:minorTickMark val="in"/>
        <c:tickLblPos val="low"/>
        <c:crossAx val="166758272"/>
        <c:crosses val="autoZero"/>
        <c:auto val="0"/>
        <c:lblOffset val="100"/>
        <c:baseTimeUnit val="days"/>
      </c:dateAx>
      <c:valAx>
        <c:axId val="166758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Remaining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166756352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Remaining</a:t>
            </a:r>
            <a:r>
              <a:rPr lang="en-US" baseline="0"/>
              <a:t> Percentage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Lbls>
            <c:dLbl>
              <c:idx val="2"/>
              <c:layout>
                <c:manualLayout>
                  <c:x val="0.16265963466140906"/>
                  <c:y val="0.1648127697967458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4.4925783136876537E-3"/>
                  <c:y val="0.1526386012513326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3'!$F$45:$F$48</c:f>
              <c:strCache>
                <c:ptCount val="4"/>
                <c:pt idx="0">
                  <c:v>GUI</c:v>
                </c:pt>
                <c:pt idx="1">
                  <c:v>Android</c:v>
                </c:pt>
                <c:pt idx="2">
                  <c:v>Backend</c:v>
                </c:pt>
                <c:pt idx="3">
                  <c:v>Report</c:v>
                </c:pt>
              </c:strCache>
            </c:strRef>
          </c:cat>
          <c:val>
            <c:numRef>
              <c:f>'Sprint 3'!$P$45:$P$48</c:f>
              <c:numCache>
                <c:formatCode>General</c:formatCode>
                <c:ptCount val="4"/>
                <c:pt idx="0">
                  <c:v>32</c:v>
                </c:pt>
                <c:pt idx="1">
                  <c:v>27</c:v>
                </c:pt>
                <c:pt idx="2">
                  <c:v>27</c:v>
                </c:pt>
                <c:pt idx="3">
                  <c:v>2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en-US" sz="3200"/>
              <a:t>Burndown Breakdown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784148718451425"/>
          <c:y val="0.17053515543919598"/>
          <c:w val="0.72607305900373653"/>
          <c:h val="0.64893137308569471"/>
        </c:manualLayout>
      </c:layout>
      <c:lineChart>
        <c:grouping val="standard"/>
        <c:varyColors val="0"/>
        <c:ser>
          <c:idx val="0"/>
          <c:order val="0"/>
          <c:tx>
            <c:strRef>
              <c:f>'Sprint 3'!$F$45</c:f>
              <c:strCache>
                <c:ptCount val="1"/>
                <c:pt idx="0">
                  <c:v>GUI</c:v>
                </c:pt>
              </c:strCache>
            </c:strRef>
          </c:tx>
          <c:spPr>
            <a:ln w="38100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3'!$H$49:$P$49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3'!$H$45:$P$45</c:f>
              <c:numCache>
                <c:formatCode>General</c:formatCode>
                <c:ptCount val="9"/>
                <c:pt idx="0">
                  <c:v>36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3'!$F$46</c:f>
              <c:strCache>
                <c:ptCount val="1"/>
                <c:pt idx="0">
                  <c:v>Android</c:v>
                </c:pt>
              </c:strCache>
            </c:strRef>
          </c:tx>
          <c:spPr>
            <a:ln w="38100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3'!$H$49:$P$49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3'!$H$46:$P$46</c:f>
              <c:numCache>
                <c:formatCode>General</c:formatCode>
                <c:ptCount val="9"/>
                <c:pt idx="0">
                  <c:v>31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'Sprint 3'!$F$47</c:f>
              <c:strCache>
                <c:ptCount val="1"/>
                <c:pt idx="0">
                  <c:v>Backend</c:v>
                </c:pt>
              </c:strCache>
            </c:strRef>
          </c:tx>
          <c:spPr>
            <a:ln w="38100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'Sprint 3'!$H$49:$P$49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3'!$H$47:$P$47</c:f>
              <c:numCache>
                <c:formatCode>General</c:formatCode>
                <c:ptCount val="9"/>
                <c:pt idx="0">
                  <c:v>33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'Sprint 3'!$F$48</c:f>
              <c:strCache>
                <c:ptCount val="1"/>
                <c:pt idx="0">
                  <c:v>Report</c:v>
                </c:pt>
              </c:strCache>
            </c:strRef>
          </c:tx>
          <c:spPr>
            <a:ln w="38100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'Sprint 3'!$H$49:$P$49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3'!$H$48:$P$48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66947456"/>
        <c:axId val="166957824"/>
      </c:lineChart>
      <c:dateAx>
        <c:axId val="16694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57824"/>
        <c:crosses val="autoZero"/>
        <c:auto val="0"/>
        <c:lblOffset val="100"/>
        <c:baseTimeUnit val="days"/>
      </c:dateAx>
      <c:valAx>
        <c:axId val="166957824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Hours</a:t>
                </a:r>
                <a:r>
                  <a:rPr lang="en-US" sz="1200" baseline="0"/>
                  <a:t> remaining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474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Workload Breakdown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3275191086795316"/>
          <c:y val="0.1337609316862079"/>
          <c:w val="0.7474282496522292"/>
          <c:h val="0.70008056159696541"/>
        </c:manualLayout>
      </c:layout>
      <c:lineChart>
        <c:grouping val="standard"/>
        <c:varyColors val="0"/>
        <c:ser>
          <c:idx val="0"/>
          <c:order val="0"/>
          <c:tx>
            <c:strRef>
              <c:f>'Sprint 3'!$F$51</c:f>
              <c:strCache>
                <c:ptCount val="1"/>
                <c:pt idx="0">
                  <c:v>Orr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'Sprint 3'!$H$49:$P$49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3'!$H$51:$P$51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3'!$F$52</c:f>
              <c:strCache>
                <c:ptCount val="1"/>
                <c:pt idx="0">
                  <c:v>Tim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cat>
            <c:numRef>
              <c:f>'Sprint 3'!$H$49:$P$49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3'!$H$52:$P$52</c:f>
              <c:numCache>
                <c:formatCode>General</c:formatCode>
                <c:ptCount val="9"/>
                <c:pt idx="0">
                  <c:v>20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'Sprint 3'!$F$53</c:f>
              <c:strCache>
                <c:ptCount val="1"/>
                <c:pt idx="0">
                  <c:v>Will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cat>
            <c:numRef>
              <c:f>'Sprint 3'!$H$49:$P$49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3'!$H$53:$P$53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'Sprint 3'!$F$54</c:f>
              <c:strCache>
                <c:ptCount val="1"/>
                <c:pt idx="0">
                  <c:v>Arnav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cat>
            <c:numRef>
              <c:f>'Sprint 3'!$H$49:$P$49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3'!$H$54:$P$54</c:f>
              <c:numCache>
                <c:formatCode>General</c:formatCode>
                <c:ptCount val="9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'Sprint 3'!$F$55</c:f>
              <c:strCache>
                <c:ptCount val="1"/>
                <c:pt idx="0">
                  <c:v>Huy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cat>
            <c:numRef>
              <c:f>'Sprint 3'!$H$49:$P$49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3'!$H$55:$P$55</c:f>
              <c:numCache>
                <c:formatCode>General</c:formatCode>
                <c:ptCount val="9"/>
                <c:pt idx="0">
                  <c:v>6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'Sprint 3'!$F$56</c:f>
              <c:strCache>
                <c:ptCount val="1"/>
                <c:pt idx="0">
                  <c:v>Viquoc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cat>
            <c:numRef>
              <c:f>'Sprint 3'!$H$49:$P$49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3'!$H$56:$P$56</c:f>
              <c:numCache>
                <c:formatCode>General</c:formatCode>
                <c:ptCount val="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'Sprint 3'!$F$57</c:f>
              <c:strCache>
                <c:ptCount val="1"/>
                <c:pt idx="0">
                  <c:v>Hohyun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'Sprint 3'!$H$49:$P$49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3'!$H$57:$P$57</c:f>
              <c:numCache>
                <c:formatCode>General</c:formatCode>
                <c:ptCount val="9"/>
                <c:pt idx="0">
                  <c:v>13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'Sprint 3'!$F$58</c:f>
              <c:strCache>
                <c:ptCount val="1"/>
                <c:pt idx="0">
                  <c:v>Chase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'Sprint 3'!$H$49:$P$49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3'!$H$58:$P$58</c:f>
              <c:numCache>
                <c:formatCode>General</c:formatCode>
                <c:ptCount val="9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'Sprint 3'!$F$59</c:f>
              <c:strCache>
                <c:ptCount val="1"/>
                <c:pt idx="0">
                  <c:v>Ryan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'Sprint 3'!$H$49:$P$49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3'!$H$59:$P$59</c:f>
              <c:numCache>
                <c:formatCode>General</c:formatCode>
                <c:ptCount val="9"/>
                <c:pt idx="0">
                  <c:v>16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18560"/>
        <c:axId val="174020096"/>
      </c:lineChart>
      <c:dateAx>
        <c:axId val="174018560"/>
        <c:scaling>
          <c:orientation val="minMax"/>
        </c:scaling>
        <c:delete val="0"/>
        <c:axPos val="b"/>
        <c:majorGridlines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20096"/>
        <c:crosses val="autoZero"/>
        <c:auto val="1"/>
        <c:lblOffset val="100"/>
        <c:baseTimeUnit val="days"/>
      </c:dateAx>
      <c:valAx>
        <c:axId val="1740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1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9621502019446074E-2"/>
          <c:y val="6.5990794553468068E-2"/>
          <c:w val="0.13105293605936086"/>
          <c:h val="0.879300352750046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Workload Distribution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Lbls>
            <c:dLbl>
              <c:idx val="2"/>
              <c:layout>
                <c:manualLayout>
                  <c:x val="-8.1348590906918289E-2"/>
                  <c:y val="-1.51067874513123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9.9413695444014419E-2"/>
                  <c:y val="-9.76219084056657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3'!$F$51:$F$59</c:f>
              <c:strCache>
                <c:ptCount val="9"/>
                <c:pt idx="0">
                  <c:v>Orr</c:v>
                </c:pt>
                <c:pt idx="1">
                  <c:v>Tim</c:v>
                </c:pt>
                <c:pt idx="2">
                  <c:v>Will</c:v>
                </c:pt>
                <c:pt idx="3">
                  <c:v>Arnav</c:v>
                </c:pt>
                <c:pt idx="4">
                  <c:v>Huy</c:v>
                </c:pt>
                <c:pt idx="5">
                  <c:v>Viquoc</c:v>
                </c:pt>
                <c:pt idx="6">
                  <c:v>Hohyun</c:v>
                </c:pt>
                <c:pt idx="7">
                  <c:v>Chase</c:v>
                </c:pt>
                <c:pt idx="8">
                  <c:v>Ryan</c:v>
                </c:pt>
              </c:strCache>
            </c:strRef>
          </c:cat>
          <c:val>
            <c:numRef>
              <c:f>'Sprint 3'!$H$51:$H$59</c:f>
              <c:numCache>
                <c:formatCode>General</c:formatCode>
                <c:ptCount val="9"/>
                <c:pt idx="0">
                  <c:v>4</c:v>
                </c:pt>
                <c:pt idx="1">
                  <c:v>20</c:v>
                </c:pt>
                <c:pt idx="2">
                  <c:v>6</c:v>
                </c:pt>
                <c:pt idx="3">
                  <c:v>9</c:v>
                </c:pt>
                <c:pt idx="4">
                  <c:v>6</c:v>
                </c:pt>
                <c:pt idx="5">
                  <c:v>16</c:v>
                </c:pt>
                <c:pt idx="6">
                  <c:v>13</c:v>
                </c:pt>
                <c:pt idx="7">
                  <c:v>12</c:v>
                </c:pt>
                <c:pt idx="8">
                  <c:v>16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3981450</xdr:colOff>
      <xdr:row>39</xdr:row>
      <xdr:rowOff>95250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676275</xdr:colOff>
      <xdr:row>40</xdr:row>
      <xdr:rowOff>171450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504825</xdr:colOff>
      <xdr:row>30</xdr:row>
      <xdr:rowOff>295275</xdr:rowOff>
    </xdr:to>
    <xdr:sp macro="" textlink="">
      <xdr:nvSpPr>
        <xdr:cNvPr id="4101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6</xdr:row>
      <xdr:rowOff>285749</xdr:rowOff>
    </xdr:from>
    <xdr:ext cx="8248650" cy="5267326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1345404</xdr:colOff>
      <xdr:row>15</xdr:row>
      <xdr:rowOff>47632</xdr:rowOff>
    </xdr:from>
    <xdr:to>
      <xdr:col>27</xdr:col>
      <xdr:colOff>1107280</xdr:colOff>
      <xdr:row>30</xdr:row>
      <xdr:rowOff>35719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1333499</xdr:colOff>
      <xdr:row>31</xdr:row>
      <xdr:rowOff>193222</xdr:rowOff>
    </xdr:from>
    <xdr:to>
      <xdr:col>29</xdr:col>
      <xdr:colOff>272143</xdr:colOff>
      <xdr:row>48</xdr:row>
      <xdr:rowOff>81643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1374321</xdr:colOff>
      <xdr:row>49</xdr:row>
      <xdr:rowOff>70756</xdr:rowOff>
    </xdr:from>
    <xdr:to>
      <xdr:col>29</xdr:col>
      <xdr:colOff>258536</xdr:colOff>
      <xdr:row>77</xdr:row>
      <xdr:rowOff>149678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6</xdr:row>
      <xdr:rowOff>285749</xdr:rowOff>
    </xdr:from>
    <xdr:ext cx="7800976" cy="4838701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816430</xdr:colOff>
      <xdr:row>11</xdr:row>
      <xdr:rowOff>0</xdr:rowOff>
    </xdr:from>
    <xdr:to>
      <xdr:col>27</xdr:col>
      <xdr:colOff>1107281</xdr:colOff>
      <xdr:row>30</xdr:row>
      <xdr:rowOff>35719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81642</xdr:colOff>
      <xdr:row>31</xdr:row>
      <xdr:rowOff>29936</xdr:rowOff>
    </xdr:from>
    <xdr:to>
      <xdr:col>29</xdr:col>
      <xdr:colOff>217714</xdr:colOff>
      <xdr:row>62</xdr:row>
      <xdr:rowOff>136071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503464</xdr:colOff>
      <xdr:row>62</xdr:row>
      <xdr:rowOff>2720</xdr:rowOff>
    </xdr:from>
    <xdr:to>
      <xdr:col>18</xdr:col>
      <xdr:colOff>1034143</xdr:colOff>
      <xdr:row>104</xdr:row>
      <xdr:rowOff>108858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108858</xdr:colOff>
      <xdr:row>62</xdr:row>
      <xdr:rowOff>27215</xdr:rowOff>
    </xdr:from>
    <xdr:to>
      <xdr:col>3</xdr:col>
      <xdr:colOff>81644</xdr:colOff>
      <xdr:row>89</xdr:row>
      <xdr:rowOff>136072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6</xdr:row>
      <xdr:rowOff>285749</xdr:rowOff>
    </xdr:from>
    <xdr:ext cx="7800976" cy="4838701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4"/>
  <sheetViews>
    <sheetView workbookViewId="0">
      <pane ySplit="2" topLeftCell="A3" activePane="bottomLeft" state="frozen"/>
      <selection pane="bottomLeft" activeCell="A21" sqref="A21"/>
    </sheetView>
  </sheetViews>
  <sheetFormatPr defaultColWidth="17.140625" defaultRowHeight="12.75" customHeight="1" x14ac:dyDescent="0.2"/>
  <cols>
    <col min="1" max="1" width="11.7109375" customWidth="1"/>
    <col min="2" max="2" width="12" customWidth="1"/>
    <col min="3" max="3" width="20.28515625" customWidth="1"/>
    <col min="4" max="4" width="60.7109375" customWidth="1"/>
    <col min="5" max="5" width="60.85546875" customWidth="1"/>
  </cols>
  <sheetData>
    <row r="1" spans="1:22" ht="26.25" customHeight="1" x14ac:dyDescent="0.2">
      <c r="A1" s="157" t="s">
        <v>0</v>
      </c>
      <c r="B1" s="158"/>
      <c r="C1" s="157"/>
      <c r="D1" s="157"/>
      <c r="E1" s="157"/>
    </row>
    <row r="2" spans="1:22" ht="22.5" customHeight="1" x14ac:dyDescent="0.2">
      <c r="A2" s="3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28"/>
    </row>
    <row r="3" spans="1:22" ht="18.75" customHeight="1" x14ac:dyDescent="0.25">
      <c r="A3" s="23" t="s">
        <v>29</v>
      </c>
      <c r="B3" s="23" t="s">
        <v>8</v>
      </c>
      <c r="C3" s="23" t="s">
        <v>7</v>
      </c>
      <c r="D3" s="23" t="s">
        <v>30</v>
      </c>
      <c r="E3" s="23" t="s">
        <v>125</v>
      </c>
      <c r="F3" s="28"/>
    </row>
    <row r="4" spans="1:22" ht="18.75" customHeight="1" x14ac:dyDescent="0.25">
      <c r="A4" s="20" t="s">
        <v>29</v>
      </c>
      <c r="B4" s="23" t="s">
        <v>8</v>
      </c>
      <c r="C4" s="23" t="s">
        <v>7</v>
      </c>
      <c r="D4" s="23" t="s">
        <v>31</v>
      </c>
      <c r="E4" s="23" t="s">
        <v>32</v>
      </c>
      <c r="F4" s="28"/>
    </row>
    <row r="5" spans="1:22" ht="18.75" customHeight="1" x14ac:dyDescent="0.25">
      <c r="A5" s="20" t="s">
        <v>29</v>
      </c>
      <c r="B5" s="23" t="s">
        <v>8</v>
      </c>
      <c r="C5" s="23" t="s">
        <v>7</v>
      </c>
      <c r="D5" s="23" t="s">
        <v>33</v>
      </c>
      <c r="E5" s="23" t="s">
        <v>32</v>
      </c>
      <c r="F5" s="28"/>
    </row>
    <row r="6" spans="1:22" ht="18.75" customHeight="1" x14ac:dyDescent="0.25">
      <c r="A6" s="23" t="s">
        <v>29</v>
      </c>
      <c r="B6" s="23" t="s">
        <v>8</v>
      </c>
      <c r="C6" s="23" t="s">
        <v>34</v>
      </c>
      <c r="D6" s="23" t="s">
        <v>35</v>
      </c>
      <c r="E6" s="23" t="s">
        <v>36</v>
      </c>
      <c r="F6" s="47"/>
    </row>
    <row r="7" spans="1:22" ht="18.75" customHeight="1" x14ac:dyDescent="0.25">
      <c r="A7" s="23" t="s">
        <v>29</v>
      </c>
      <c r="B7" s="23" t="s">
        <v>6</v>
      </c>
      <c r="C7" s="23" t="s">
        <v>10</v>
      </c>
      <c r="D7" s="23" t="s">
        <v>37</v>
      </c>
      <c r="E7" s="23" t="s">
        <v>38</v>
      </c>
      <c r="F7" s="28"/>
    </row>
    <row r="8" spans="1:22" ht="18.75" customHeight="1" x14ac:dyDescent="0.25">
      <c r="A8" s="23" t="s">
        <v>29</v>
      </c>
      <c r="B8" s="23" t="s">
        <v>9</v>
      </c>
      <c r="C8" s="23" t="s">
        <v>7</v>
      </c>
      <c r="D8" s="23" t="s">
        <v>39</v>
      </c>
      <c r="E8" s="23" t="s">
        <v>40</v>
      </c>
      <c r="F8" s="28"/>
    </row>
    <row r="9" spans="1:22" ht="18.75" customHeight="1" x14ac:dyDescent="0.25">
      <c r="A9" s="23" t="s">
        <v>29</v>
      </c>
      <c r="B9" s="23" t="s">
        <v>9</v>
      </c>
      <c r="C9" s="23" t="s">
        <v>7</v>
      </c>
      <c r="D9" s="23" t="s">
        <v>41</v>
      </c>
      <c r="E9" s="23" t="s">
        <v>42</v>
      </c>
      <c r="F9" s="28"/>
    </row>
    <row r="10" spans="1:22" ht="18.75" customHeight="1" x14ac:dyDescent="0.25">
      <c r="A10" s="23" t="s">
        <v>29</v>
      </c>
      <c r="B10" s="23" t="s">
        <v>9</v>
      </c>
      <c r="C10" s="23" t="s">
        <v>7</v>
      </c>
      <c r="D10" s="23" t="s">
        <v>43</v>
      </c>
      <c r="E10" s="23" t="s">
        <v>44</v>
      </c>
      <c r="F10" s="28"/>
    </row>
    <row r="11" spans="1:22" ht="18.75" customHeight="1" x14ac:dyDescent="0.25">
      <c r="A11" s="23" t="s">
        <v>29</v>
      </c>
      <c r="B11" s="23" t="s">
        <v>9</v>
      </c>
      <c r="C11" s="23" t="s">
        <v>7</v>
      </c>
      <c r="D11" s="26" t="s">
        <v>127</v>
      </c>
      <c r="E11" s="23" t="s">
        <v>45</v>
      </c>
      <c r="F11" s="28"/>
    </row>
    <row r="12" spans="1:22" ht="18.75" customHeight="1" x14ac:dyDescent="0.25">
      <c r="A12" s="20" t="s">
        <v>29</v>
      </c>
      <c r="B12" s="23" t="s">
        <v>9</v>
      </c>
      <c r="C12" s="23" t="s">
        <v>10</v>
      </c>
      <c r="D12" s="23" t="s">
        <v>46</v>
      </c>
      <c r="E12" s="23" t="s">
        <v>47</v>
      </c>
      <c r="F12" s="28"/>
    </row>
    <row r="13" spans="1:22" ht="18.75" customHeight="1" x14ac:dyDescent="0.25">
      <c r="A13" s="24" t="s">
        <v>48</v>
      </c>
      <c r="B13" s="24" t="s">
        <v>8</v>
      </c>
      <c r="C13" s="24" t="s">
        <v>7</v>
      </c>
      <c r="D13" s="24" t="s">
        <v>49</v>
      </c>
      <c r="E13" s="24" t="s">
        <v>50</v>
      </c>
      <c r="F13" s="28"/>
    </row>
    <row r="14" spans="1:22" ht="18.75" customHeight="1" x14ac:dyDescent="0.25">
      <c r="A14" s="24" t="s">
        <v>48</v>
      </c>
      <c r="B14" s="24" t="s">
        <v>8</v>
      </c>
      <c r="C14" s="24" t="s">
        <v>7</v>
      </c>
      <c r="D14" s="24" t="s">
        <v>51</v>
      </c>
      <c r="E14" s="24" t="s">
        <v>52</v>
      </c>
      <c r="F14" s="28"/>
    </row>
    <row r="15" spans="1:22" ht="18.75" customHeight="1" x14ac:dyDescent="0.25">
      <c r="A15" s="21" t="s">
        <v>48</v>
      </c>
      <c r="B15" s="24" t="s">
        <v>8</v>
      </c>
      <c r="C15" s="24" t="s">
        <v>7</v>
      </c>
      <c r="D15" s="24" t="s">
        <v>53</v>
      </c>
      <c r="E15" s="24" t="s">
        <v>54</v>
      </c>
      <c r="F15" s="28"/>
    </row>
    <row r="16" spans="1:22" ht="18.75" customHeight="1" x14ac:dyDescent="0.25">
      <c r="A16" s="21" t="s">
        <v>48</v>
      </c>
      <c r="B16" s="24" t="s">
        <v>8</v>
      </c>
      <c r="C16" s="24" t="s">
        <v>7</v>
      </c>
      <c r="D16" s="24" t="s">
        <v>55</v>
      </c>
      <c r="E16" s="24" t="s">
        <v>56</v>
      </c>
      <c r="F16" s="28"/>
    </row>
    <row r="17" spans="1:6" ht="18.75" customHeight="1" x14ac:dyDescent="0.25">
      <c r="A17" s="24" t="s">
        <v>48</v>
      </c>
      <c r="B17" s="24" t="s">
        <v>6</v>
      </c>
      <c r="C17" s="24" t="s">
        <v>7</v>
      </c>
      <c r="D17" s="24" t="s">
        <v>57</v>
      </c>
      <c r="E17" s="24" t="s">
        <v>58</v>
      </c>
      <c r="F17" s="28"/>
    </row>
    <row r="18" spans="1:6" ht="18.75" customHeight="1" x14ac:dyDescent="0.25">
      <c r="A18" s="24" t="s">
        <v>48</v>
      </c>
      <c r="B18" s="24" t="s">
        <v>6</v>
      </c>
      <c r="C18" s="24" t="s">
        <v>7</v>
      </c>
      <c r="D18" s="24" t="s">
        <v>59</v>
      </c>
      <c r="E18" s="24" t="s">
        <v>60</v>
      </c>
      <c r="F18" s="28"/>
    </row>
    <row r="19" spans="1:6" ht="18.75" customHeight="1" x14ac:dyDescent="0.25">
      <c r="A19" s="24" t="s">
        <v>48</v>
      </c>
      <c r="B19" s="24" t="s">
        <v>6</v>
      </c>
      <c r="C19" s="24" t="s">
        <v>7</v>
      </c>
      <c r="D19" s="24" t="s">
        <v>61</v>
      </c>
      <c r="E19" s="24" t="s">
        <v>62</v>
      </c>
      <c r="F19" s="28"/>
    </row>
    <row r="20" spans="1:6" ht="18.75" customHeight="1" x14ac:dyDescent="0.25">
      <c r="A20" s="24" t="s">
        <v>48</v>
      </c>
      <c r="B20" s="24" t="s">
        <v>6</v>
      </c>
      <c r="C20" s="24" t="s">
        <v>7</v>
      </c>
      <c r="D20" s="24" t="s">
        <v>63</v>
      </c>
      <c r="E20" s="24" t="s">
        <v>64</v>
      </c>
      <c r="F20" s="28"/>
    </row>
    <row r="21" spans="1:6" ht="18.75" customHeight="1" x14ac:dyDescent="0.25">
      <c r="A21" s="24" t="s">
        <v>48</v>
      </c>
      <c r="B21" s="24" t="s">
        <v>6</v>
      </c>
      <c r="C21" s="24" t="s">
        <v>7</v>
      </c>
      <c r="D21" s="24" t="s">
        <v>65</v>
      </c>
      <c r="E21" s="24" t="s">
        <v>66</v>
      </c>
      <c r="F21" s="28"/>
    </row>
    <row r="22" spans="1:6" ht="18.75" customHeight="1" x14ac:dyDescent="0.25">
      <c r="A22" s="24" t="s">
        <v>48</v>
      </c>
      <c r="B22" s="24" t="s">
        <v>6</v>
      </c>
      <c r="C22" s="24" t="s">
        <v>7</v>
      </c>
      <c r="D22" s="24" t="s">
        <v>67</v>
      </c>
      <c r="E22" s="24" t="s">
        <v>68</v>
      </c>
      <c r="F22" s="28"/>
    </row>
    <row r="23" spans="1:6" ht="18.75" customHeight="1" x14ac:dyDescent="0.25">
      <c r="A23" s="24" t="s">
        <v>48</v>
      </c>
      <c r="B23" s="24" t="s">
        <v>6</v>
      </c>
      <c r="C23" s="24" t="s">
        <v>7</v>
      </c>
      <c r="D23" s="27" t="s">
        <v>126</v>
      </c>
      <c r="E23" s="24" t="s">
        <v>69</v>
      </c>
      <c r="F23" s="28"/>
    </row>
    <row r="24" spans="1:6" ht="18.75" customHeight="1" x14ac:dyDescent="0.25">
      <c r="A24" s="24" t="s">
        <v>48</v>
      </c>
      <c r="B24" s="24" t="s">
        <v>6</v>
      </c>
      <c r="C24" s="24" t="s">
        <v>70</v>
      </c>
      <c r="D24" s="24" t="s">
        <v>71</v>
      </c>
      <c r="E24" s="24" t="s">
        <v>72</v>
      </c>
      <c r="F24" s="28"/>
    </row>
    <row r="25" spans="1:6" ht="18.75" customHeight="1" x14ac:dyDescent="0.25">
      <c r="A25" s="24" t="s">
        <v>48</v>
      </c>
      <c r="B25" s="24" t="s">
        <v>9</v>
      </c>
      <c r="C25" s="24" t="s">
        <v>7</v>
      </c>
      <c r="D25" s="24" t="s">
        <v>73</v>
      </c>
      <c r="E25" s="24" t="s">
        <v>74</v>
      </c>
      <c r="F25" s="28"/>
    </row>
    <row r="26" spans="1:6" ht="18.75" customHeight="1" x14ac:dyDescent="0.25">
      <c r="A26" s="24" t="s">
        <v>48</v>
      </c>
      <c r="B26" s="24" t="s">
        <v>9</v>
      </c>
      <c r="C26" s="24" t="s">
        <v>7</v>
      </c>
      <c r="D26" s="24" t="s">
        <v>75</v>
      </c>
      <c r="E26" s="24" t="s">
        <v>76</v>
      </c>
      <c r="F26" s="28"/>
    </row>
    <row r="27" spans="1:6" ht="18.75" customHeight="1" x14ac:dyDescent="0.25">
      <c r="A27" s="24" t="s">
        <v>48</v>
      </c>
      <c r="B27" s="24" t="s">
        <v>9</v>
      </c>
      <c r="C27" s="24" t="s">
        <v>77</v>
      </c>
      <c r="D27" s="24" t="s">
        <v>78</v>
      </c>
      <c r="E27" s="24" t="s">
        <v>79</v>
      </c>
      <c r="F27" s="28"/>
    </row>
    <row r="28" spans="1:6" ht="18.75" customHeight="1" x14ac:dyDescent="0.25">
      <c r="A28" s="24" t="s">
        <v>48</v>
      </c>
      <c r="B28" s="24" t="s">
        <v>9</v>
      </c>
      <c r="C28" s="24" t="s">
        <v>7</v>
      </c>
      <c r="D28" s="24" t="s">
        <v>80</v>
      </c>
      <c r="E28" s="24" t="s">
        <v>81</v>
      </c>
      <c r="F28" s="28"/>
    </row>
    <row r="29" spans="1:6" ht="18.75" customHeight="1" x14ac:dyDescent="0.25">
      <c r="A29" s="21" t="s">
        <v>48</v>
      </c>
      <c r="B29" s="24" t="s">
        <v>9</v>
      </c>
      <c r="C29" s="24" t="s">
        <v>7</v>
      </c>
      <c r="D29" s="24" t="s">
        <v>82</v>
      </c>
      <c r="E29" s="24" t="s">
        <v>83</v>
      </c>
      <c r="F29" s="28"/>
    </row>
    <row r="30" spans="1:6" ht="18.75" customHeight="1" x14ac:dyDescent="0.25">
      <c r="A30" s="24" t="s">
        <v>48</v>
      </c>
      <c r="B30" s="24" t="s">
        <v>9</v>
      </c>
      <c r="C30" s="24" t="s">
        <v>7</v>
      </c>
      <c r="D30" s="24" t="s">
        <v>84</v>
      </c>
      <c r="E30" s="46" t="s">
        <v>189</v>
      </c>
      <c r="F30" s="28"/>
    </row>
    <row r="31" spans="1:6" ht="18.75" customHeight="1" x14ac:dyDescent="0.25">
      <c r="A31" s="24" t="s">
        <v>48</v>
      </c>
      <c r="B31" s="24" t="s">
        <v>9</v>
      </c>
      <c r="C31" s="24" t="s">
        <v>7</v>
      </c>
      <c r="D31" s="24" t="s">
        <v>85</v>
      </c>
      <c r="E31" s="24" t="s">
        <v>86</v>
      </c>
      <c r="F31" s="28"/>
    </row>
    <row r="32" spans="1:6" ht="18.75" customHeight="1" x14ac:dyDescent="0.25">
      <c r="A32" s="24" t="s">
        <v>48</v>
      </c>
      <c r="B32" s="24" t="s">
        <v>9</v>
      </c>
      <c r="C32" s="24" t="s">
        <v>7</v>
      </c>
      <c r="D32" s="24" t="s">
        <v>87</v>
      </c>
      <c r="E32" s="24" t="s">
        <v>88</v>
      </c>
      <c r="F32" s="28"/>
    </row>
    <row r="33" spans="1:6" ht="18.75" customHeight="1" x14ac:dyDescent="0.25">
      <c r="A33" s="21" t="s">
        <v>48</v>
      </c>
      <c r="B33" s="24" t="s">
        <v>9</v>
      </c>
      <c r="C33" s="24" t="s">
        <v>7</v>
      </c>
      <c r="D33" s="24" t="s">
        <v>89</v>
      </c>
      <c r="E33" s="24" t="s">
        <v>90</v>
      </c>
      <c r="F33" s="28"/>
    </row>
    <row r="34" spans="1:6" ht="18.75" customHeight="1" x14ac:dyDescent="0.25">
      <c r="A34" s="25" t="s">
        <v>91</v>
      </c>
      <c r="B34" s="25" t="s">
        <v>8</v>
      </c>
      <c r="C34" s="25" t="s">
        <v>10</v>
      </c>
      <c r="D34" s="25" t="s">
        <v>165</v>
      </c>
      <c r="E34" s="25" t="s">
        <v>92</v>
      </c>
    </row>
    <row r="35" spans="1:6" ht="18.75" customHeight="1" x14ac:dyDescent="0.25">
      <c r="A35" s="25" t="s">
        <v>91</v>
      </c>
      <c r="B35" s="25" t="s">
        <v>8</v>
      </c>
      <c r="C35" s="25" t="s">
        <v>10</v>
      </c>
      <c r="D35" s="25" t="s">
        <v>93</v>
      </c>
      <c r="E35" s="25" t="s">
        <v>94</v>
      </c>
    </row>
    <row r="36" spans="1:6" ht="18.75" customHeight="1" x14ac:dyDescent="0.25">
      <c r="A36" s="25" t="s">
        <v>91</v>
      </c>
      <c r="B36" s="25" t="s">
        <v>8</v>
      </c>
      <c r="C36" s="25" t="s">
        <v>10</v>
      </c>
      <c r="D36" s="25" t="s">
        <v>95</v>
      </c>
      <c r="E36" s="25" t="s">
        <v>96</v>
      </c>
    </row>
    <row r="37" spans="1:6" ht="18.75" customHeight="1" x14ac:dyDescent="0.25">
      <c r="A37" s="22" t="s">
        <v>91</v>
      </c>
      <c r="B37" s="25" t="s">
        <v>8</v>
      </c>
      <c r="C37" s="25" t="s">
        <v>34</v>
      </c>
      <c r="D37" s="25" t="s">
        <v>97</v>
      </c>
      <c r="E37" s="25" t="s">
        <v>36</v>
      </c>
    </row>
    <row r="38" spans="1:6" ht="18.75" customHeight="1" x14ac:dyDescent="0.25">
      <c r="A38" s="25" t="s">
        <v>91</v>
      </c>
      <c r="B38" s="25" t="s">
        <v>8</v>
      </c>
      <c r="C38" s="25" t="s">
        <v>34</v>
      </c>
      <c r="D38" s="25" t="s">
        <v>98</v>
      </c>
      <c r="E38" s="25" t="s">
        <v>36</v>
      </c>
    </row>
    <row r="39" spans="1:6" ht="18.75" customHeight="1" x14ac:dyDescent="0.25">
      <c r="A39" s="25" t="s">
        <v>91</v>
      </c>
      <c r="B39" s="25" t="s">
        <v>8</v>
      </c>
      <c r="C39" s="25" t="s">
        <v>34</v>
      </c>
      <c r="D39" s="25" t="s">
        <v>99</v>
      </c>
      <c r="E39" s="25" t="s">
        <v>36</v>
      </c>
    </row>
    <row r="40" spans="1:6" ht="18.75" customHeight="1" x14ac:dyDescent="0.25">
      <c r="A40" s="25" t="s">
        <v>91</v>
      </c>
      <c r="B40" s="25" t="s">
        <v>8</v>
      </c>
      <c r="C40" s="25" t="s">
        <v>34</v>
      </c>
      <c r="D40" s="25" t="s">
        <v>100</v>
      </c>
      <c r="E40" s="25" t="s">
        <v>36</v>
      </c>
    </row>
    <row r="41" spans="1:6" ht="18.75" customHeight="1" x14ac:dyDescent="0.25">
      <c r="A41" s="25" t="s">
        <v>91</v>
      </c>
      <c r="B41" s="25" t="s">
        <v>8</v>
      </c>
      <c r="C41" s="25" t="s">
        <v>7</v>
      </c>
      <c r="D41" s="25" t="s">
        <v>101</v>
      </c>
      <c r="E41" s="25" t="s">
        <v>102</v>
      </c>
    </row>
    <row r="42" spans="1:6" ht="18.75" customHeight="1" x14ac:dyDescent="0.25">
      <c r="A42" s="25" t="s">
        <v>91</v>
      </c>
      <c r="B42" s="25" t="s">
        <v>8</v>
      </c>
      <c r="C42" s="25" t="s">
        <v>7</v>
      </c>
      <c r="D42" s="25" t="s">
        <v>103</v>
      </c>
      <c r="E42" s="25" t="s">
        <v>104</v>
      </c>
    </row>
    <row r="43" spans="1:6" ht="18.75" customHeight="1" x14ac:dyDescent="0.25">
      <c r="A43" s="25" t="s">
        <v>91</v>
      </c>
      <c r="B43" s="25" t="s">
        <v>8</v>
      </c>
      <c r="C43" s="25" t="s">
        <v>7</v>
      </c>
      <c r="D43" s="25" t="s">
        <v>105</v>
      </c>
      <c r="E43" s="25" t="s">
        <v>106</v>
      </c>
    </row>
    <row r="44" spans="1:6" ht="18.75" customHeight="1" x14ac:dyDescent="0.25">
      <c r="A44" s="22" t="s">
        <v>91</v>
      </c>
      <c r="B44" s="25" t="s">
        <v>8</v>
      </c>
      <c r="C44" s="25" t="s">
        <v>7</v>
      </c>
      <c r="D44" s="25" t="s">
        <v>107</v>
      </c>
      <c r="E44" s="25" t="s">
        <v>108</v>
      </c>
    </row>
    <row r="45" spans="1:6" ht="18.75" customHeight="1" x14ac:dyDescent="0.25">
      <c r="A45" s="22" t="s">
        <v>91</v>
      </c>
      <c r="B45" s="25" t="s">
        <v>8</v>
      </c>
      <c r="C45" s="25" t="s">
        <v>7</v>
      </c>
      <c r="D45" s="25" t="s">
        <v>109</v>
      </c>
      <c r="E45" s="25" t="s">
        <v>90</v>
      </c>
    </row>
    <row r="46" spans="1:6" ht="18.75" customHeight="1" x14ac:dyDescent="0.25">
      <c r="A46" s="25" t="s">
        <v>91</v>
      </c>
      <c r="B46" s="25" t="s">
        <v>6</v>
      </c>
      <c r="C46" s="25" t="s">
        <v>7</v>
      </c>
      <c r="D46" s="25" t="s">
        <v>110</v>
      </c>
      <c r="E46" s="25" t="s">
        <v>111</v>
      </c>
    </row>
    <row r="47" spans="1:6" ht="18.75" customHeight="1" x14ac:dyDescent="0.25">
      <c r="A47" s="25" t="s">
        <v>91</v>
      </c>
      <c r="B47" s="25" t="s">
        <v>6</v>
      </c>
      <c r="C47" s="25" t="s">
        <v>7</v>
      </c>
      <c r="D47" s="25" t="s">
        <v>112</v>
      </c>
      <c r="E47" s="25" t="s">
        <v>113</v>
      </c>
    </row>
    <row r="48" spans="1:6" ht="18.75" customHeight="1" x14ac:dyDescent="0.25">
      <c r="A48" s="25" t="s">
        <v>91</v>
      </c>
      <c r="B48" s="25" t="s">
        <v>6</v>
      </c>
      <c r="C48" s="25" t="s">
        <v>7</v>
      </c>
      <c r="D48" s="25" t="s">
        <v>114</v>
      </c>
      <c r="E48" s="25" t="s">
        <v>115</v>
      </c>
    </row>
    <row r="49" spans="1:5" ht="18.75" customHeight="1" x14ac:dyDescent="0.25">
      <c r="A49" s="25" t="s">
        <v>91</v>
      </c>
      <c r="B49" s="25" t="s">
        <v>6</v>
      </c>
      <c r="C49" s="25" t="s">
        <v>7</v>
      </c>
      <c r="D49" s="25" t="s">
        <v>116</v>
      </c>
      <c r="E49" s="25" t="s">
        <v>117</v>
      </c>
    </row>
    <row r="50" spans="1:5" ht="18.75" customHeight="1" x14ac:dyDescent="0.25">
      <c r="A50" s="25" t="s">
        <v>91</v>
      </c>
      <c r="B50" s="25" t="s">
        <v>9</v>
      </c>
      <c r="C50" s="25" t="s">
        <v>10</v>
      </c>
      <c r="D50" s="25" t="s">
        <v>118</v>
      </c>
      <c r="E50" s="25" t="s">
        <v>119</v>
      </c>
    </row>
    <row r="51" spans="1:5" ht="18.75" customHeight="1" x14ac:dyDescent="0.25">
      <c r="A51" s="25" t="s">
        <v>91</v>
      </c>
      <c r="B51" s="25" t="s">
        <v>9</v>
      </c>
      <c r="C51" s="25" t="s">
        <v>7</v>
      </c>
      <c r="D51" s="25" t="s">
        <v>120</v>
      </c>
      <c r="E51" s="25" t="s">
        <v>121</v>
      </c>
    </row>
    <row r="52" spans="1:5" ht="18.75" customHeight="1" x14ac:dyDescent="0.25">
      <c r="A52" s="25" t="s">
        <v>91</v>
      </c>
      <c r="B52" s="25" t="s">
        <v>9</v>
      </c>
      <c r="C52" s="25" t="s">
        <v>7</v>
      </c>
      <c r="D52" s="25" t="s">
        <v>122</v>
      </c>
      <c r="E52" s="25" t="s">
        <v>121</v>
      </c>
    </row>
    <row r="53" spans="1:5" ht="18.75" customHeight="1" x14ac:dyDescent="0.25">
      <c r="A53" s="25" t="s">
        <v>91</v>
      </c>
      <c r="B53" s="25" t="s">
        <v>9</v>
      </c>
      <c r="C53" s="25" t="s">
        <v>7</v>
      </c>
      <c r="D53" s="25" t="s">
        <v>123</v>
      </c>
      <c r="E53" s="25" t="s">
        <v>121</v>
      </c>
    </row>
    <row r="54" spans="1:5" ht="18.75" customHeight="1" x14ac:dyDescent="0.25">
      <c r="A54" s="25" t="s">
        <v>91</v>
      </c>
      <c r="B54" s="25" t="s">
        <v>9</v>
      </c>
      <c r="C54" s="25" t="s">
        <v>7</v>
      </c>
      <c r="D54" s="25" t="s">
        <v>124</v>
      </c>
      <c r="E54" s="45" t="s">
        <v>124</v>
      </c>
    </row>
  </sheetData>
  <mergeCells count="1">
    <mergeCell ref="A1:E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9"/>
  <sheetViews>
    <sheetView workbookViewId="0">
      <pane ySplit="2" topLeftCell="A78" activePane="bottomLeft" state="frozen"/>
      <selection pane="bottomLeft" activeCell="A92" sqref="A92:XFD96"/>
    </sheetView>
  </sheetViews>
  <sheetFormatPr defaultColWidth="17.140625" defaultRowHeight="12.75" customHeight="1" x14ac:dyDescent="0.2"/>
  <cols>
    <col min="1" max="1" width="16.7109375" style="14" customWidth="1"/>
    <col min="2" max="2" width="85.28515625" customWidth="1"/>
    <col min="3" max="3" width="6.42578125" style="14" customWidth="1"/>
    <col min="4" max="4" width="17.140625" style="14"/>
  </cols>
  <sheetData>
    <row r="1" spans="1:5" ht="24" customHeight="1" x14ac:dyDescent="0.2">
      <c r="A1" s="159" t="s">
        <v>11</v>
      </c>
      <c r="B1" s="159"/>
      <c r="C1" s="62"/>
      <c r="D1" s="62"/>
    </row>
    <row r="2" spans="1:5" ht="18.75" customHeight="1" x14ac:dyDescent="0.2">
      <c r="A2" s="16" t="s">
        <v>1</v>
      </c>
      <c r="B2" s="9" t="s">
        <v>12</v>
      </c>
      <c r="C2" s="62" t="s">
        <v>13</v>
      </c>
      <c r="D2" s="62" t="s">
        <v>2</v>
      </c>
    </row>
    <row r="3" spans="1:5" ht="18.75" customHeight="1" x14ac:dyDescent="0.25">
      <c r="A3" s="36" t="s">
        <v>29</v>
      </c>
      <c r="B3" s="49" t="s">
        <v>193</v>
      </c>
      <c r="C3" s="36">
        <v>2</v>
      </c>
      <c r="D3" s="36" t="s">
        <v>8</v>
      </c>
      <c r="E3" s="43" t="s">
        <v>187</v>
      </c>
    </row>
    <row r="4" spans="1:5" ht="18.75" customHeight="1" x14ac:dyDescent="0.25">
      <c r="A4" s="36" t="s">
        <v>29</v>
      </c>
      <c r="B4" s="31" t="s">
        <v>128</v>
      </c>
      <c r="C4" s="36">
        <v>4</v>
      </c>
      <c r="D4" s="36" t="s">
        <v>8</v>
      </c>
      <c r="E4" s="43" t="s">
        <v>187</v>
      </c>
    </row>
    <row r="5" spans="1:5" ht="18.75" customHeight="1" x14ac:dyDescent="0.25">
      <c r="A5" s="36" t="s">
        <v>29</v>
      </c>
      <c r="B5" s="31" t="s">
        <v>129</v>
      </c>
      <c r="C5" s="36">
        <v>4</v>
      </c>
      <c r="D5" s="36" t="s">
        <v>8</v>
      </c>
      <c r="E5" s="43" t="s">
        <v>187</v>
      </c>
    </row>
    <row r="6" spans="1:5" ht="18.75" customHeight="1" x14ac:dyDescent="0.25">
      <c r="A6" s="36" t="s">
        <v>29</v>
      </c>
      <c r="B6" s="31" t="s">
        <v>136</v>
      </c>
      <c r="C6" s="36">
        <v>4</v>
      </c>
      <c r="D6" s="36" t="s">
        <v>8</v>
      </c>
      <c r="E6" s="43" t="s">
        <v>187</v>
      </c>
    </row>
    <row r="7" spans="1:5" ht="18.75" customHeight="1" x14ac:dyDescent="0.25">
      <c r="A7" s="36" t="s">
        <v>29</v>
      </c>
      <c r="B7" s="31" t="s">
        <v>130</v>
      </c>
      <c r="C7" s="36">
        <v>1</v>
      </c>
      <c r="D7" s="36" t="s">
        <v>6</v>
      </c>
      <c r="E7" s="43" t="s">
        <v>187</v>
      </c>
    </row>
    <row r="8" spans="1:5" ht="18.75" customHeight="1" x14ac:dyDescent="0.25">
      <c r="A8" s="36" t="s">
        <v>29</v>
      </c>
      <c r="B8" s="31" t="s">
        <v>143</v>
      </c>
      <c r="C8" s="36">
        <v>1</v>
      </c>
      <c r="D8" s="36" t="s">
        <v>6</v>
      </c>
      <c r="E8" s="43" t="s">
        <v>187</v>
      </c>
    </row>
    <row r="9" spans="1:5" ht="18.75" customHeight="1" x14ac:dyDescent="0.25">
      <c r="A9" s="36" t="s">
        <v>29</v>
      </c>
      <c r="B9" s="31" t="s">
        <v>139</v>
      </c>
      <c r="C9" s="36">
        <v>1</v>
      </c>
      <c r="D9" s="36" t="s">
        <v>6</v>
      </c>
      <c r="E9" s="43" t="s">
        <v>187</v>
      </c>
    </row>
    <row r="10" spans="1:5" ht="18.75" customHeight="1" x14ac:dyDescent="0.25">
      <c r="A10" s="36" t="s">
        <v>29</v>
      </c>
      <c r="B10" s="31" t="s">
        <v>140</v>
      </c>
      <c r="C10" s="36">
        <v>1</v>
      </c>
      <c r="D10" s="36" t="s">
        <v>6</v>
      </c>
      <c r="E10" s="43" t="s">
        <v>187</v>
      </c>
    </row>
    <row r="11" spans="1:5" ht="18.75" customHeight="1" x14ac:dyDescent="0.25">
      <c r="A11" s="36" t="s">
        <v>29</v>
      </c>
      <c r="B11" s="31" t="s">
        <v>141</v>
      </c>
      <c r="C11" s="36">
        <v>1</v>
      </c>
      <c r="D11" s="36" t="s">
        <v>9</v>
      </c>
      <c r="E11" s="43" t="s">
        <v>187</v>
      </c>
    </row>
    <row r="12" spans="1:5" ht="18.75" customHeight="1" x14ac:dyDescent="0.25">
      <c r="A12" s="36" t="s">
        <v>29</v>
      </c>
      <c r="B12" s="31" t="s">
        <v>142</v>
      </c>
      <c r="C12" s="36">
        <v>1</v>
      </c>
      <c r="D12" s="36" t="s">
        <v>9</v>
      </c>
      <c r="E12" s="43" t="s">
        <v>187</v>
      </c>
    </row>
    <row r="13" spans="1:5" ht="18.75" customHeight="1" x14ac:dyDescent="0.25">
      <c r="A13" s="36" t="s">
        <v>29</v>
      </c>
      <c r="B13" s="31" t="s">
        <v>144</v>
      </c>
      <c r="C13" s="36">
        <v>1</v>
      </c>
      <c r="D13" s="36" t="s">
        <v>9</v>
      </c>
      <c r="E13" s="43" t="s">
        <v>187</v>
      </c>
    </row>
    <row r="14" spans="1:5" ht="18.75" customHeight="1" x14ac:dyDescent="0.25">
      <c r="A14" s="36" t="s">
        <v>29</v>
      </c>
      <c r="B14" s="31" t="s">
        <v>132</v>
      </c>
      <c r="C14" s="36">
        <v>4</v>
      </c>
      <c r="D14" s="36" t="s">
        <v>8</v>
      </c>
      <c r="E14" s="43" t="s">
        <v>187</v>
      </c>
    </row>
    <row r="15" spans="1:5" ht="18.75" customHeight="1" x14ac:dyDescent="0.25">
      <c r="A15" s="36" t="s">
        <v>29</v>
      </c>
      <c r="B15" s="31" t="s">
        <v>134</v>
      </c>
      <c r="C15" s="36">
        <v>4</v>
      </c>
      <c r="D15" s="36" t="s">
        <v>8</v>
      </c>
      <c r="E15" s="43" t="s">
        <v>187</v>
      </c>
    </row>
    <row r="16" spans="1:5" ht="18.75" customHeight="1" x14ac:dyDescent="0.25">
      <c r="A16" s="36" t="s">
        <v>29</v>
      </c>
      <c r="B16" s="31" t="s">
        <v>133</v>
      </c>
      <c r="C16" s="36">
        <v>4</v>
      </c>
      <c r="D16" s="36" t="s">
        <v>8</v>
      </c>
      <c r="E16" s="43" t="s">
        <v>187</v>
      </c>
    </row>
    <row r="17" spans="1:5" ht="18.75" customHeight="1" x14ac:dyDescent="0.25">
      <c r="A17" s="36" t="s">
        <v>29</v>
      </c>
      <c r="B17" s="32" t="s">
        <v>135</v>
      </c>
      <c r="C17" s="36">
        <v>4</v>
      </c>
      <c r="D17" s="36" t="s">
        <v>8</v>
      </c>
      <c r="E17" s="43" t="s">
        <v>187</v>
      </c>
    </row>
    <row r="18" spans="1:5" ht="18.75" customHeight="1" x14ac:dyDescent="0.25">
      <c r="A18" s="36" t="s">
        <v>29</v>
      </c>
      <c r="B18" s="54" t="s">
        <v>208</v>
      </c>
      <c r="C18" s="36">
        <v>4</v>
      </c>
      <c r="D18" s="36" t="s">
        <v>8</v>
      </c>
      <c r="E18" s="43" t="s">
        <v>187</v>
      </c>
    </row>
    <row r="19" spans="1:5" ht="18.75" customHeight="1" x14ac:dyDescent="0.25">
      <c r="A19" s="64" t="s">
        <v>29</v>
      </c>
      <c r="B19" s="50" t="s">
        <v>194</v>
      </c>
      <c r="C19" s="36">
        <v>4</v>
      </c>
      <c r="D19" s="60" t="s">
        <v>8</v>
      </c>
      <c r="E19" s="122" t="s">
        <v>258</v>
      </c>
    </row>
    <row r="20" spans="1:5" ht="18.75" customHeight="1" x14ac:dyDescent="0.25">
      <c r="A20" s="64" t="s">
        <v>29</v>
      </c>
      <c r="B20" s="50" t="s">
        <v>195</v>
      </c>
      <c r="C20" s="36">
        <v>4</v>
      </c>
      <c r="D20" s="60" t="s">
        <v>8</v>
      </c>
      <c r="E20" s="43" t="s">
        <v>187</v>
      </c>
    </row>
    <row r="21" spans="1:5" ht="18.75" customHeight="1" x14ac:dyDescent="0.25">
      <c r="A21" s="64" t="s">
        <v>29</v>
      </c>
      <c r="B21" s="95" t="s">
        <v>228</v>
      </c>
      <c r="C21" s="36">
        <v>4</v>
      </c>
      <c r="D21" s="60" t="s">
        <v>8</v>
      </c>
      <c r="E21" s="43" t="s">
        <v>187</v>
      </c>
    </row>
    <row r="22" spans="1:5" ht="18.75" customHeight="1" x14ac:dyDescent="0.25">
      <c r="A22" s="64" t="s">
        <v>29</v>
      </c>
      <c r="B22" s="50" t="s">
        <v>196</v>
      </c>
      <c r="C22" s="36">
        <v>2</v>
      </c>
      <c r="D22" s="60" t="s">
        <v>8</v>
      </c>
    </row>
    <row r="23" spans="1:5" ht="18.75" customHeight="1" x14ac:dyDescent="0.25">
      <c r="A23" s="64" t="s">
        <v>29</v>
      </c>
      <c r="B23" s="50" t="s">
        <v>197</v>
      </c>
      <c r="C23" s="36">
        <v>8</v>
      </c>
      <c r="D23" s="60" t="s">
        <v>8</v>
      </c>
      <c r="E23" s="122" t="s">
        <v>258</v>
      </c>
    </row>
    <row r="24" spans="1:5" ht="18.75" customHeight="1" x14ac:dyDescent="0.25">
      <c r="A24" s="64" t="s">
        <v>29</v>
      </c>
      <c r="B24" s="50" t="s">
        <v>198</v>
      </c>
      <c r="C24" s="36">
        <v>2</v>
      </c>
      <c r="D24" s="60" t="s">
        <v>8</v>
      </c>
      <c r="E24" s="122" t="s">
        <v>258</v>
      </c>
    </row>
    <row r="25" spans="1:5" ht="18.75" customHeight="1" x14ac:dyDescent="0.25">
      <c r="A25" s="64" t="s">
        <v>29</v>
      </c>
      <c r="B25" s="50" t="s">
        <v>199</v>
      </c>
      <c r="C25" s="36">
        <v>2</v>
      </c>
      <c r="D25" s="60" t="s">
        <v>8</v>
      </c>
      <c r="E25" s="122" t="s">
        <v>258</v>
      </c>
    </row>
    <row r="26" spans="1:5" ht="18.75" customHeight="1" x14ac:dyDescent="0.25">
      <c r="A26" s="64" t="s">
        <v>29</v>
      </c>
      <c r="B26" s="50" t="s">
        <v>200</v>
      </c>
      <c r="C26" s="36">
        <v>4</v>
      </c>
      <c r="D26" s="60" t="s">
        <v>6</v>
      </c>
      <c r="E26" s="122" t="s">
        <v>258</v>
      </c>
    </row>
    <row r="27" spans="1:5" ht="18.75" customHeight="1" x14ac:dyDescent="0.25">
      <c r="A27" s="64" t="s">
        <v>29</v>
      </c>
      <c r="B27" s="50" t="s">
        <v>201</v>
      </c>
      <c r="C27" s="36">
        <v>4</v>
      </c>
      <c r="D27" s="60" t="s">
        <v>8</v>
      </c>
      <c r="E27" s="122" t="s">
        <v>258</v>
      </c>
    </row>
    <row r="28" spans="1:5" ht="18.75" customHeight="1" x14ac:dyDescent="0.25">
      <c r="A28" s="64" t="s">
        <v>29</v>
      </c>
      <c r="B28" s="50" t="s">
        <v>202</v>
      </c>
      <c r="C28" s="36">
        <v>2</v>
      </c>
      <c r="D28" s="60" t="s">
        <v>9</v>
      </c>
      <c r="E28" s="122" t="s">
        <v>258</v>
      </c>
    </row>
    <row r="29" spans="1:5" ht="18.75" customHeight="1" x14ac:dyDescent="0.25">
      <c r="A29" s="36" t="s">
        <v>29</v>
      </c>
      <c r="B29" s="137" t="s">
        <v>137</v>
      </c>
      <c r="C29" s="36">
        <v>2</v>
      </c>
      <c r="D29" s="36" t="s">
        <v>9</v>
      </c>
      <c r="E29" s="43" t="s">
        <v>187</v>
      </c>
    </row>
    <row r="30" spans="1:5" ht="18.75" customHeight="1" x14ac:dyDescent="0.25">
      <c r="A30" s="36" t="s">
        <v>29</v>
      </c>
      <c r="B30" s="31" t="s">
        <v>138</v>
      </c>
      <c r="C30" s="36">
        <v>2</v>
      </c>
      <c r="D30" s="36" t="s">
        <v>9</v>
      </c>
    </row>
    <row r="31" spans="1:5" ht="18.75" customHeight="1" x14ac:dyDescent="0.25">
      <c r="A31" s="36" t="s">
        <v>29</v>
      </c>
      <c r="B31" s="126" t="s">
        <v>259</v>
      </c>
      <c r="C31" s="36">
        <v>2</v>
      </c>
      <c r="D31" s="123" t="s">
        <v>8</v>
      </c>
      <c r="E31" s="43" t="s">
        <v>187</v>
      </c>
    </row>
    <row r="32" spans="1:5" ht="18.75" customHeight="1" x14ac:dyDescent="0.25">
      <c r="A32" s="36" t="s">
        <v>29</v>
      </c>
      <c r="B32" s="93" t="s">
        <v>227</v>
      </c>
      <c r="C32" s="36">
        <v>4</v>
      </c>
      <c r="D32" s="36" t="s">
        <v>9</v>
      </c>
      <c r="E32" s="122" t="s">
        <v>258</v>
      </c>
    </row>
    <row r="33" spans="1:5" ht="18.75" customHeight="1" x14ac:dyDescent="0.25">
      <c r="A33" s="36" t="s">
        <v>29</v>
      </c>
      <c r="B33" s="137" t="s">
        <v>271</v>
      </c>
      <c r="C33" s="36">
        <v>4</v>
      </c>
      <c r="D33" s="36" t="s">
        <v>9</v>
      </c>
      <c r="E33" s="122" t="s">
        <v>258</v>
      </c>
    </row>
    <row r="34" spans="1:5" ht="18.75" customHeight="1" x14ac:dyDescent="0.25">
      <c r="A34" s="36" t="s">
        <v>29</v>
      </c>
      <c r="B34" s="137" t="s">
        <v>272</v>
      </c>
      <c r="C34" s="36">
        <v>4</v>
      </c>
      <c r="D34" s="123" t="s">
        <v>6</v>
      </c>
      <c r="E34" s="122" t="s">
        <v>258</v>
      </c>
    </row>
    <row r="35" spans="1:5" ht="18.75" customHeight="1" x14ac:dyDescent="0.25">
      <c r="A35" s="36" t="s">
        <v>29</v>
      </c>
      <c r="B35" s="137" t="s">
        <v>273</v>
      </c>
      <c r="C35" s="36">
        <v>4</v>
      </c>
      <c r="D35" s="123" t="s">
        <v>9</v>
      </c>
      <c r="E35" s="122" t="s">
        <v>258</v>
      </c>
    </row>
    <row r="36" spans="1:5" ht="18.75" customHeight="1" x14ac:dyDescent="0.25">
      <c r="A36" s="39" t="s">
        <v>48</v>
      </c>
      <c r="B36" s="29" t="s">
        <v>145</v>
      </c>
      <c r="C36" s="39">
        <v>2</v>
      </c>
      <c r="D36" s="39" t="s">
        <v>6</v>
      </c>
      <c r="E36" s="43" t="s">
        <v>187</v>
      </c>
    </row>
    <row r="37" spans="1:5" ht="18.75" customHeight="1" x14ac:dyDescent="0.25">
      <c r="A37" s="39" t="s">
        <v>48</v>
      </c>
      <c r="B37" s="29" t="s">
        <v>246</v>
      </c>
      <c r="C37" s="39">
        <v>2</v>
      </c>
      <c r="D37" s="39" t="s">
        <v>6</v>
      </c>
      <c r="E37" s="122" t="s">
        <v>258</v>
      </c>
    </row>
    <row r="38" spans="1:5" ht="18.75" customHeight="1" x14ac:dyDescent="0.25">
      <c r="A38" s="39" t="s">
        <v>48</v>
      </c>
      <c r="B38" s="29" t="s">
        <v>146</v>
      </c>
      <c r="C38" s="39">
        <v>2</v>
      </c>
      <c r="D38" s="39" t="s">
        <v>9</v>
      </c>
      <c r="E38" s="122" t="s">
        <v>258</v>
      </c>
    </row>
    <row r="39" spans="1:5" ht="18.75" customHeight="1" x14ac:dyDescent="0.25">
      <c r="A39" s="39" t="s">
        <v>48</v>
      </c>
      <c r="B39" s="29" t="s">
        <v>147</v>
      </c>
      <c r="C39" s="39">
        <v>2</v>
      </c>
      <c r="D39" s="39" t="s">
        <v>6</v>
      </c>
    </row>
    <row r="40" spans="1:5" ht="18.75" customHeight="1" x14ac:dyDescent="0.25">
      <c r="A40" s="39" t="s">
        <v>48</v>
      </c>
      <c r="B40" s="29" t="s">
        <v>148</v>
      </c>
      <c r="C40" s="39">
        <v>4</v>
      </c>
      <c r="D40" s="39" t="s">
        <v>6</v>
      </c>
    </row>
    <row r="41" spans="1:5" ht="18.75" customHeight="1" x14ac:dyDescent="0.25">
      <c r="A41" s="39" t="s">
        <v>48</v>
      </c>
      <c r="B41" s="29" t="s">
        <v>149</v>
      </c>
      <c r="C41" s="39">
        <v>2</v>
      </c>
      <c r="D41" s="39" t="s">
        <v>9</v>
      </c>
    </row>
    <row r="42" spans="1:5" ht="18.75" customHeight="1" x14ac:dyDescent="0.25">
      <c r="A42" s="39" t="s">
        <v>48</v>
      </c>
      <c r="B42" s="29" t="s">
        <v>150</v>
      </c>
      <c r="C42" s="39">
        <v>4</v>
      </c>
      <c r="D42" s="39" t="s">
        <v>9</v>
      </c>
    </row>
    <row r="43" spans="1:5" ht="18.75" customHeight="1" x14ac:dyDescent="0.25">
      <c r="A43" s="39" t="s">
        <v>48</v>
      </c>
      <c r="B43" s="29" t="s">
        <v>151</v>
      </c>
      <c r="C43" s="39">
        <v>4</v>
      </c>
      <c r="D43" s="39" t="s">
        <v>9</v>
      </c>
    </row>
    <row r="44" spans="1:5" ht="18.75" customHeight="1" x14ac:dyDescent="0.25">
      <c r="A44" s="39" t="s">
        <v>48</v>
      </c>
      <c r="B44" s="29" t="s">
        <v>152</v>
      </c>
      <c r="C44" s="39">
        <v>2</v>
      </c>
      <c r="D44" s="39" t="s">
        <v>6</v>
      </c>
      <c r="E44" s="43" t="s">
        <v>187</v>
      </c>
    </row>
    <row r="45" spans="1:5" ht="18.75" customHeight="1" x14ac:dyDescent="0.25">
      <c r="A45" s="39" t="s">
        <v>48</v>
      </c>
      <c r="B45" s="29" t="s">
        <v>153</v>
      </c>
      <c r="C45" s="39">
        <v>2</v>
      </c>
      <c r="D45" s="39" t="s">
        <v>8</v>
      </c>
      <c r="E45" s="43" t="s">
        <v>187</v>
      </c>
    </row>
    <row r="46" spans="1:5" ht="18.75" customHeight="1" x14ac:dyDescent="0.25">
      <c r="A46" s="39" t="s">
        <v>48</v>
      </c>
      <c r="B46" s="29" t="s">
        <v>154</v>
      </c>
      <c r="C46" s="39">
        <v>4</v>
      </c>
      <c r="D46" s="39" t="s">
        <v>6</v>
      </c>
      <c r="E46" s="122" t="s">
        <v>258</v>
      </c>
    </row>
    <row r="47" spans="1:5" ht="18.75" customHeight="1" x14ac:dyDescent="0.25">
      <c r="A47" s="39" t="s">
        <v>48</v>
      </c>
      <c r="B47" s="29" t="s">
        <v>155</v>
      </c>
      <c r="C47" s="39">
        <v>1</v>
      </c>
      <c r="D47" s="39" t="s">
        <v>6</v>
      </c>
      <c r="E47" s="122" t="s">
        <v>258</v>
      </c>
    </row>
    <row r="48" spans="1:5" ht="18.75" customHeight="1" x14ac:dyDescent="0.25">
      <c r="A48" s="39" t="s">
        <v>48</v>
      </c>
      <c r="B48" s="29" t="s">
        <v>156</v>
      </c>
      <c r="C48" s="39">
        <v>8</v>
      </c>
      <c r="D48" s="39" t="s">
        <v>9</v>
      </c>
    </row>
    <row r="49" spans="1:5" ht="18.75" customHeight="1" x14ac:dyDescent="0.25">
      <c r="A49" s="39" t="s">
        <v>48</v>
      </c>
      <c r="B49" s="29" t="s">
        <v>157</v>
      </c>
      <c r="C49" s="39">
        <v>4</v>
      </c>
      <c r="D49" s="39" t="s">
        <v>9</v>
      </c>
    </row>
    <row r="50" spans="1:5" ht="18.75" customHeight="1" x14ac:dyDescent="0.25">
      <c r="A50" s="39" t="s">
        <v>48</v>
      </c>
      <c r="B50" s="29" t="s">
        <v>158</v>
      </c>
      <c r="C50" s="39">
        <v>4</v>
      </c>
      <c r="D50" s="39" t="s">
        <v>9</v>
      </c>
    </row>
    <row r="51" spans="1:5" ht="18.75" customHeight="1" x14ac:dyDescent="0.25">
      <c r="A51" s="39" t="s">
        <v>48</v>
      </c>
      <c r="B51" s="29" t="s">
        <v>159</v>
      </c>
      <c r="C51" s="39">
        <v>4</v>
      </c>
      <c r="D51" s="39" t="s">
        <v>6</v>
      </c>
    </row>
    <row r="52" spans="1:5" ht="18.75" customHeight="1" x14ac:dyDescent="0.25">
      <c r="A52" s="39" t="s">
        <v>48</v>
      </c>
      <c r="B52" s="29" t="s">
        <v>160</v>
      </c>
      <c r="C52" s="39">
        <v>4</v>
      </c>
      <c r="D52" s="39" t="s">
        <v>9</v>
      </c>
      <c r="E52" s="122" t="s">
        <v>258</v>
      </c>
    </row>
    <row r="53" spans="1:5" ht="18.75" customHeight="1" x14ac:dyDescent="0.25">
      <c r="A53" s="39" t="s">
        <v>48</v>
      </c>
      <c r="B53" s="29" t="s">
        <v>161</v>
      </c>
      <c r="C53" s="39">
        <v>4</v>
      </c>
      <c r="D53" s="39" t="s">
        <v>6</v>
      </c>
    </row>
    <row r="54" spans="1:5" ht="18.75" customHeight="1" x14ac:dyDescent="0.25">
      <c r="A54" s="39" t="s">
        <v>48</v>
      </c>
      <c r="B54" s="124" t="s">
        <v>270</v>
      </c>
      <c r="C54" s="39">
        <v>4</v>
      </c>
      <c r="D54" s="39" t="s">
        <v>8</v>
      </c>
      <c r="E54" s="122" t="s">
        <v>258</v>
      </c>
    </row>
    <row r="55" spans="1:5" ht="18.75" customHeight="1" x14ac:dyDescent="0.25">
      <c r="A55" s="39" t="s">
        <v>48</v>
      </c>
      <c r="B55" s="29" t="s">
        <v>163</v>
      </c>
      <c r="C55" s="39">
        <v>4</v>
      </c>
      <c r="D55" s="39" t="s">
        <v>9</v>
      </c>
    </row>
    <row r="56" spans="1:5" ht="18.75" customHeight="1" x14ac:dyDescent="0.25">
      <c r="A56" s="39" t="s">
        <v>48</v>
      </c>
      <c r="B56" s="29" t="s">
        <v>164</v>
      </c>
      <c r="C56" s="39">
        <v>8</v>
      </c>
      <c r="D56" s="39" t="s">
        <v>6</v>
      </c>
    </row>
    <row r="57" spans="1:5" ht="18.75" customHeight="1" x14ac:dyDescent="0.25">
      <c r="A57" s="39" t="s">
        <v>48</v>
      </c>
      <c r="B57" s="57" t="s">
        <v>212</v>
      </c>
      <c r="C57" s="39">
        <v>2</v>
      </c>
      <c r="D57" s="61" t="s">
        <v>8</v>
      </c>
      <c r="E57" s="122" t="s">
        <v>258</v>
      </c>
    </row>
    <row r="58" spans="1:5" ht="18.75" customHeight="1" x14ac:dyDescent="0.25">
      <c r="A58" s="39" t="s">
        <v>48</v>
      </c>
      <c r="B58" s="105" t="s">
        <v>245</v>
      </c>
      <c r="C58" s="90">
        <v>2</v>
      </c>
      <c r="D58" s="61" t="s">
        <v>8</v>
      </c>
      <c r="E58" s="43" t="s">
        <v>187</v>
      </c>
    </row>
    <row r="59" spans="1:5" ht="18.75" customHeight="1" x14ac:dyDescent="0.25">
      <c r="A59" s="39" t="s">
        <v>48</v>
      </c>
      <c r="B59" s="105" t="s">
        <v>242</v>
      </c>
      <c r="C59" s="90">
        <v>16</v>
      </c>
      <c r="D59" s="61" t="s">
        <v>8</v>
      </c>
      <c r="E59" s="122" t="s">
        <v>258</v>
      </c>
    </row>
    <row r="60" spans="1:5" ht="18.75" customHeight="1" x14ac:dyDescent="0.25">
      <c r="A60" s="39" t="s">
        <v>48</v>
      </c>
      <c r="B60" s="105" t="s">
        <v>243</v>
      </c>
      <c r="C60" s="90">
        <v>4</v>
      </c>
      <c r="D60" s="61" t="s">
        <v>8</v>
      </c>
      <c r="E60" s="43" t="s">
        <v>187</v>
      </c>
    </row>
    <row r="61" spans="1:5" ht="18.75" customHeight="1" x14ac:dyDescent="0.25">
      <c r="A61" s="39" t="s">
        <v>48</v>
      </c>
      <c r="B61" s="105" t="s">
        <v>244</v>
      </c>
      <c r="C61" s="90">
        <v>4</v>
      </c>
      <c r="D61" s="61" t="s">
        <v>8</v>
      </c>
      <c r="E61" s="43" t="s">
        <v>187</v>
      </c>
    </row>
    <row r="62" spans="1:5" ht="18.75" customHeight="1" x14ac:dyDescent="0.25">
      <c r="A62" s="39" t="s">
        <v>48</v>
      </c>
      <c r="B62" s="57" t="s">
        <v>213</v>
      </c>
      <c r="C62" s="39">
        <v>2</v>
      </c>
      <c r="D62" s="61" t="s">
        <v>8</v>
      </c>
      <c r="E62" s="43" t="s">
        <v>187</v>
      </c>
    </row>
    <row r="63" spans="1:5" ht="18.75" customHeight="1" x14ac:dyDescent="0.25">
      <c r="A63" s="39" t="s">
        <v>48</v>
      </c>
      <c r="B63" s="57" t="s">
        <v>214</v>
      </c>
      <c r="C63" s="39">
        <v>4</v>
      </c>
      <c r="D63" s="61" t="s">
        <v>8</v>
      </c>
      <c r="E63" s="122" t="s">
        <v>258</v>
      </c>
    </row>
    <row r="64" spans="1:5" ht="18.75" customHeight="1" x14ac:dyDescent="0.25">
      <c r="A64" s="39" t="s">
        <v>48</v>
      </c>
      <c r="B64" s="124" t="s">
        <v>275</v>
      </c>
      <c r="C64" s="39">
        <v>2</v>
      </c>
      <c r="D64" s="125" t="s">
        <v>8</v>
      </c>
      <c r="E64" s="122" t="s">
        <v>258</v>
      </c>
    </row>
    <row r="65" spans="1:5" ht="18.75" customHeight="1" x14ac:dyDescent="0.25">
      <c r="A65" s="39" t="s">
        <v>48</v>
      </c>
      <c r="B65" s="124" t="s">
        <v>276</v>
      </c>
      <c r="C65" s="39">
        <v>1</v>
      </c>
      <c r="D65" s="125" t="s">
        <v>8</v>
      </c>
      <c r="E65" s="122" t="s">
        <v>258</v>
      </c>
    </row>
    <row r="66" spans="1:5" ht="18.75" customHeight="1" x14ac:dyDescent="0.25">
      <c r="A66" s="39" t="s">
        <v>48</v>
      </c>
      <c r="B66" s="124" t="s">
        <v>278</v>
      </c>
      <c r="C66" s="39">
        <v>4</v>
      </c>
      <c r="D66" s="125" t="s">
        <v>8</v>
      </c>
      <c r="E66" s="122" t="s">
        <v>258</v>
      </c>
    </row>
    <row r="67" spans="1:5" ht="18.75" customHeight="1" x14ac:dyDescent="0.25">
      <c r="A67" s="35" t="s">
        <v>91</v>
      </c>
      <c r="B67" s="34" t="s">
        <v>217</v>
      </c>
      <c r="C67" s="35">
        <v>2</v>
      </c>
      <c r="D67" s="35" t="s">
        <v>8</v>
      </c>
      <c r="E67" s="122" t="s">
        <v>258</v>
      </c>
    </row>
    <row r="68" spans="1:5" ht="18.75" customHeight="1" x14ac:dyDescent="0.25">
      <c r="A68" s="35" t="s">
        <v>91</v>
      </c>
      <c r="B68" s="34" t="s">
        <v>218</v>
      </c>
      <c r="C68" s="35">
        <v>2</v>
      </c>
      <c r="D68" s="35" t="s">
        <v>8</v>
      </c>
      <c r="E68" s="122" t="s">
        <v>258</v>
      </c>
    </row>
    <row r="69" spans="1:5" ht="18.75" customHeight="1" x14ac:dyDescent="0.25">
      <c r="A69" s="35" t="s">
        <v>91</v>
      </c>
      <c r="B69" s="34" t="s">
        <v>166</v>
      </c>
      <c r="C69" s="35">
        <v>4</v>
      </c>
      <c r="D69" s="35" t="s">
        <v>6</v>
      </c>
    </row>
    <row r="70" spans="1:5" ht="18.75" customHeight="1" x14ac:dyDescent="0.25">
      <c r="A70" s="35" t="s">
        <v>91</v>
      </c>
      <c r="B70" s="34" t="s">
        <v>167</v>
      </c>
      <c r="C70" s="35">
        <v>4</v>
      </c>
      <c r="D70" s="35" t="s">
        <v>8</v>
      </c>
      <c r="E70" s="43" t="s">
        <v>187</v>
      </c>
    </row>
    <row r="71" spans="1:5" ht="18.75" customHeight="1" x14ac:dyDescent="0.25">
      <c r="A71" s="35" t="s">
        <v>91</v>
      </c>
      <c r="B71" s="34" t="s">
        <v>168</v>
      </c>
      <c r="C71" s="35">
        <v>8</v>
      </c>
      <c r="D71" s="35" t="s">
        <v>8</v>
      </c>
      <c r="E71" s="43" t="s">
        <v>187</v>
      </c>
    </row>
    <row r="72" spans="1:5" ht="18.75" customHeight="1" x14ac:dyDescent="0.25">
      <c r="A72" s="35" t="s">
        <v>91</v>
      </c>
      <c r="B72" s="34" t="s">
        <v>169</v>
      </c>
      <c r="C72" s="35">
        <v>4</v>
      </c>
      <c r="D72" s="35" t="s">
        <v>8</v>
      </c>
      <c r="E72" s="43" t="s">
        <v>187</v>
      </c>
    </row>
    <row r="73" spans="1:5" ht="18.75" customHeight="1" x14ac:dyDescent="0.25">
      <c r="A73" s="35" t="s">
        <v>91</v>
      </c>
      <c r="B73" s="34" t="s">
        <v>170</v>
      </c>
      <c r="C73" s="35">
        <v>4</v>
      </c>
      <c r="D73" s="35" t="s">
        <v>8</v>
      </c>
      <c r="E73" s="43" t="s">
        <v>187</v>
      </c>
    </row>
    <row r="74" spans="1:5" ht="18.75" customHeight="1" x14ac:dyDescent="0.25">
      <c r="A74" s="35" t="s">
        <v>91</v>
      </c>
      <c r="B74" s="34" t="s">
        <v>171</v>
      </c>
      <c r="C74" s="35">
        <v>4</v>
      </c>
      <c r="D74" s="35" t="s">
        <v>8</v>
      </c>
      <c r="E74" s="43" t="s">
        <v>187</v>
      </c>
    </row>
    <row r="75" spans="1:5" ht="18.75" customHeight="1" x14ac:dyDescent="0.25">
      <c r="A75" s="35" t="s">
        <v>91</v>
      </c>
      <c r="B75" s="34" t="s">
        <v>172</v>
      </c>
      <c r="C75" s="35">
        <v>4</v>
      </c>
      <c r="D75" s="35" t="s">
        <v>8</v>
      </c>
    </row>
    <row r="76" spans="1:5" ht="18.75" customHeight="1" x14ac:dyDescent="0.25">
      <c r="A76" s="35" t="s">
        <v>91</v>
      </c>
      <c r="B76" s="34" t="s">
        <v>173</v>
      </c>
      <c r="C76" s="35">
        <v>4</v>
      </c>
      <c r="D76" s="35" t="s">
        <v>8</v>
      </c>
      <c r="E76" s="43" t="s">
        <v>187</v>
      </c>
    </row>
    <row r="77" spans="1:5" ht="18.75" customHeight="1" x14ac:dyDescent="0.25">
      <c r="A77" s="35" t="s">
        <v>91</v>
      </c>
      <c r="B77" s="34" t="s">
        <v>174</v>
      </c>
      <c r="C77" s="35">
        <v>4</v>
      </c>
      <c r="D77" s="35" t="s">
        <v>6</v>
      </c>
      <c r="E77" s="43" t="s">
        <v>187</v>
      </c>
    </row>
    <row r="78" spans="1:5" ht="18.75" customHeight="1" x14ac:dyDescent="0.25">
      <c r="A78" s="35" t="s">
        <v>91</v>
      </c>
      <c r="B78" s="34" t="s">
        <v>175</v>
      </c>
      <c r="C78" s="35">
        <v>4</v>
      </c>
      <c r="D78" s="35" t="s">
        <v>8</v>
      </c>
      <c r="E78" s="43" t="s">
        <v>187</v>
      </c>
    </row>
    <row r="79" spans="1:5" ht="18.75" customHeight="1" x14ac:dyDescent="0.25">
      <c r="A79" s="35" t="s">
        <v>91</v>
      </c>
      <c r="B79" s="34" t="s">
        <v>176</v>
      </c>
      <c r="C79" s="35">
        <v>4</v>
      </c>
      <c r="D79" s="35" t="s">
        <v>8</v>
      </c>
      <c r="E79" s="43" t="s">
        <v>187</v>
      </c>
    </row>
    <row r="80" spans="1:5" ht="18.75" customHeight="1" x14ac:dyDescent="0.25">
      <c r="A80" s="35" t="s">
        <v>91</v>
      </c>
      <c r="B80" s="34" t="s">
        <v>177</v>
      </c>
      <c r="C80" s="35">
        <v>8</v>
      </c>
      <c r="D80" s="35" t="s">
        <v>8</v>
      </c>
      <c r="E80" s="122" t="s">
        <v>258</v>
      </c>
    </row>
    <row r="81" spans="1:5" ht="18.75" customHeight="1" x14ac:dyDescent="0.25">
      <c r="A81" s="35" t="s">
        <v>91</v>
      </c>
      <c r="B81" s="34" t="s">
        <v>178</v>
      </c>
      <c r="C81" s="35">
        <v>8</v>
      </c>
      <c r="D81" s="35" t="s">
        <v>9</v>
      </c>
    </row>
    <row r="82" spans="1:5" ht="18.75" customHeight="1" x14ac:dyDescent="0.25">
      <c r="A82" s="35" t="s">
        <v>91</v>
      </c>
      <c r="B82" s="34" t="s">
        <v>179</v>
      </c>
      <c r="C82" s="35">
        <v>8</v>
      </c>
      <c r="D82" s="35" t="s">
        <v>9</v>
      </c>
    </row>
    <row r="83" spans="1:5" ht="18.75" customHeight="1" x14ac:dyDescent="0.25">
      <c r="A83" s="35" t="s">
        <v>91</v>
      </c>
      <c r="B83" s="34" t="s">
        <v>180</v>
      </c>
      <c r="C83" s="35">
        <v>2</v>
      </c>
      <c r="D83" s="35" t="s">
        <v>9</v>
      </c>
      <c r="E83" s="122" t="s">
        <v>258</v>
      </c>
    </row>
    <row r="84" spans="1:5" ht="18.75" customHeight="1" x14ac:dyDescent="0.25">
      <c r="A84" s="35" t="s">
        <v>91</v>
      </c>
      <c r="B84" s="34" t="s">
        <v>181</v>
      </c>
      <c r="C84" s="35">
        <v>2</v>
      </c>
      <c r="D84" s="35" t="s">
        <v>9</v>
      </c>
      <c r="E84" s="122" t="s">
        <v>258</v>
      </c>
    </row>
    <row r="85" spans="1:5" ht="18.75" customHeight="1" x14ac:dyDescent="0.25">
      <c r="A85" s="35" t="s">
        <v>91</v>
      </c>
      <c r="B85" s="58" t="s">
        <v>216</v>
      </c>
      <c r="C85" s="35">
        <v>4</v>
      </c>
      <c r="D85" s="35" t="s">
        <v>9</v>
      </c>
    </row>
    <row r="86" spans="1:5" ht="18.75" customHeight="1" x14ac:dyDescent="0.25">
      <c r="A86" s="35" t="s">
        <v>91</v>
      </c>
      <c r="B86" s="102" t="s">
        <v>230</v>
      </c>
      <c r="C86" s="35">
        <v>4</v>
      </c>
      <c r="D86" s="35" t="s">
        <v>8</v>
      </c>
      <c r="E86" s="43" t="s">
        <v>187</v>
      </c>
    </row>
    <row r="87" spans="1:5" ht="18.75" customHeight="1" x14ac:dyDescent="0.25">
      <c r="A87" s="35" t="s">
        <v>91</v>
      </c>
      <c r="B87" s="102" t="s">
        <v>233</v>
      </c>
      <c r="C87" s="35">
        <v>1</v>
      </c>
      <c r="D87" s="35" t="s">
        <v>8</v>
      </c>
      <c r="E87" s="43" t="s">
        <v>187</v>
      </c>
    </row>
    <row r="88" spans="1:5" ht="18.75" customHeight="1" x14ac:dyDescent="0.25">
      <c r="A88" s="35" t="s">
        <v>91</v>
      </c>
      <c r="B88" s="102" t="s">
        <v>234</v>
      </c>
      <c r="C88" s="35">
        <v>2</v>
      </c>
      <c r="D88" s="35" t="s">
        <v>8</v>
      </c>
      <c r="E88" s="43" t="s">
        <v>187</v>
      </c>
    </row>
    <row r="89" spans="1:5" ht="18.75" customHeight="1" x14ac:dyDescent="0.25">
      <c r="A89" s="35" t="s">
        <v>91</v>
      </c>
      <c r="B89" s="102" t="s">
        <v>237</v>
      </c>
      <c r="C89" s="35">
        <v>1</v>
      </c>
      <c r="D89" s="35" t="s">
        <v>6</v>
      </c>
      <c r="E89" s="43" t="s">
        <v>187</v>
      </c>
    </row>
    <row r="90" spans="1:5" ht="18.75" customHeight="1" x14ac:dyDescent="0.25">
      <c r="A90" s="35" t="s">
        <v>91</v>
      </c>
      <c r="B90" s="102" t="s">
        <v>235</v>
      </c>
      <c r="C90" s="35">
        <v>4</v>
      </c>
      <c r="D90" s="35" t="s">
        <v>8</v>
      </c>
      <c r="E90" s="43" t="s">
        <v>187</v>
      </c>
    </row>
    <row r="91" spans="1:5" ht="18.75" customHeight="1" x14ac:dyDescent="0.25">
      <c r="A91" s="35" t="s">
        <v>91</v>
      </c>
      <c r="B91" s="102" t="s">
        <v>236</v>
      </c>
      <c r="C91" s="35">
        <v>4</v>
      </c>
      <c r="D91" s="35" t="s">
        <v>8</v>
      </c>
      <c r="E91" s="122" t="s">
        <v>258</v>
      </c>
    </row>
    <row r="92" spans="1:5" ht="18.75" customHeight="1" x14ac:dyDescent="0.25">
      <c r="A92" s="63" t="s">
        <v>209</v>
      </c>
      <c r="B92" s="48" t="s">
        <v>190</v>
      </c>
      <c r="C92" s="44">
        <v>16</v>
      </c>
      <c r="D92" s="63" t="s">
        <v>8</v>
      </c>
      <c r="E92" s="43" t="s">
        <v>187</v>
      </c>
    </row>
    <row r="93" spans="1:5" ht="18.75" customHeight="1" x14ac:dyDescent="0.25">
      <c r="A93" s="63" t="s">
        <v>209</v>
      </c>
      <c r="B93" s="41" t="s">
        <v>188</v>
      </c>
      <c r="C93" s="44">
        <v>1</v>
      </c>
      <c r="D93" s="63" t="s">
        <v>8</v>
      </c>
      <c r="E93" s="43" t="s">
        <v>187</v>
      </c>
    </row>
    <row r="94" spans="1:5" ht="18.75" customHeight="1" x14ac:dyDescent="0.25">
      <c r="A94" s="63" t="s">
        <v>209</v>
      </c>
      <c r="B94" s="48" t="s">
        <v>192</v>
      </c>
      <c r="C94" s="44">
        <v>2</v>
      </c>
      <c r="D94" s="63" t="s">
        <v>8</v>
      </c>
      <c r="E94" s="43" t="s">
        <v>187</v>
      </c>
    </row>
    <row r="95" spans="1:5" ht="18.75" customHeight="1" x14ac:dyDescent="0.25">
      <c r="A95" s="63" t="s">
        <v>209</v>
      </c>
      <c r="B95" s="55" t="s">
        <v>210</v>
      </c>
      <c r="C95" s="44">
        <v>2</v>
      </c>
      <c r="D95" s="63" t="s">
        <v>8</v>
      </c>
      <c r="E95" s="43" t="s">
        <v>187</v>
      </c>
    </row>
    <row r="96" spans="1:5" ht="18.75" customHeight="1" x14ac:dyDescent="0.25">
      <c r="A96" s="63" t="s">
        <v>209</v>
      </c>
      <c r="B96" s="55" t="s">
        <v>211</v>
      </c>
      <c r="C96" s="44">
        <v>2</v>
      </c>
      <c r="D96" s="63" t="s">
        <v>8</v>
      </c>
      <c r="E96" s="122" t="s">
        <v>258</v>
      </c>
    </row>
    <row r="97" spans="1:4" ht="12.75" customHeight="1" x14ac:dyDescent="0.2">
      <c r="A97"/>
      <c r="C97"/>
      <c r="D97"/>
    </row>
    <row r="98" spans="1:4" ht="12.75" customHeight="1" x14ac:dyDescent="0.2">
      <c r="C98" s="14">
        <f>SUM(C5:C97)</f>
        <v>332</v>
      </c>
    </row>
    <row r="99" spans="1:4" ht="12.75" customHeight="1" x14ac:dyDescent="0.2">
      <c r="A99"/>
    </row>
  </sheetData>
  <mergeCells count="1">
    <mergeCell ref="A1:B1"/>
  </mergeCells>
  <conditionalFormatting sqref="E19">
    <cfRule type="cellIs" dxfId="129" priority="87" operator="equal">
      <formula>"Completed"</formula>
    </cfRule>
  </conditionalFormatting>
  <conditionalFormatting sqref="E23">
    <cfRule type="cellIs" dxfId="128" priority="86" operator="equal">
      <formula>"Completed"</formula>
    </cfRule>
  </conditionalFormatting>
  <conditionalFormatting sqref="E24">
    <cfRule type="cellIs" dxfId="127" priority="85" operator="equal">
      <formula>"Completed"</formula>
    </cfRule>
  </conditionalFormatting>
  <conditionalFormatting sqref="E25">
    <cfRule type="cellIs" dxfId="126" priority="84" operator="equal">
      <formula>"Completed"</formula>
    </cfRule>
  </conditionalFormatting>
  <conditionalFormatting sqref="E26">
    <cfRule type="cellIs" dxfId="125" priority="83" operator="equal">
      <formula>"Completed"</formula>
    </cfRule>
  </conditionalFormatting>
  <conditionalFormatting sqref="E27">
    <cfRule type="cellIs" dxfId="124" priority="82" operator="equal">
      <formula>"Completed"</formula>
    </cfRule>
  </conditionalFormatting>
  <conditionalFormatting sqref="E28">
    <cfRule type="cellIs" dxfId="123" priority="81" operator="equal">
      <formula>"Completed"</formula>
    </cfRule>
  </conditionalFormatting>
  <conditionalFormatting sqref="E50">
    <cfRule type="cellIs" dxfId="122" priority="76" operator="equal">
      <formula>"Completed"</formula>
    </cfRule>
  </conditionalFormatting>
  <conditionalFormatting sqref="E52">
    <cfRule type="cellIs" dxfId="121" priority="75" operator="equal">
      <formula>"Completed"</formula>
    </cfRule>
  </conditionalFormatting>
  <conditionalFormatting sqref="E55">
    <cfRule type="cellIs" dxfId="120" priority="74" operator="equal">
      <formula>"Completed"</formula>
    </cfRule>
  </conditionalFormatting>
  <conditionalFormatting sqref="E63">
    <cfRule type="cellIs" dxfId="119" priority="71" operator="equal">
      <formula>"Completed"</formula>
    </cfRule>
  </conditionalFormatting>
  <conditionalFormatting sqref="E81">
    <cfRule type="cellIs" dxfId="118" priority="69" operator="equal">
      <formula>"Completed"</formula>
    </cfRule>
  </conditionalFormatting>
  <conditionalFormatting sqref="E82">
    <cfRule type="cellIs" dxfId="117" priority="68" operator="equal">
      <formula>"Completed"</formula>
    </cfRule>
  </conditionalFormatting>
  <conditionalFormatting sqref="E32">
    <cfRule type="cellIs" dxfId="116" priority="65" operator="equal">
      <formula>"Completed"</formula>
    </cfRule>
  </conditionalFormatting>
  <conditionalFormatting sqref="E37">
    <cfRule type="cellIs" dxfId="115" priority="63" operator="equal">
      <formula>"Completed"</formula>
    </cfRule>
  </conditionalFormatting>
  <conditionalFormatting sqref="E46">
    <cfRule type="cellIs" dxfId="114" priority="61" operator="equal">
      <formula>"Completed"</formula>
    </cfRule>
  </conditionalFormatting>
  <conditionalFormatting sqref="E51">
    <cfRule type="cellIs" dxfId="113" priority="60" operator="equal">
      <formula>"Completed"</formula>
    </cfRule>
  </conditionalFormatting>
  <conditionalFormatting sqref="E53">
    <cfRule type="cellIs" dxfId="112" priority="59" operator="equal">
      <formula>"Completed"</formula>
    </cfRule>
  </conditionalFormatting>
  <conditionalFormatting sqref="E56">
    <cfRule type="cellIs" dxfId="111" priority="58" operator="equal">
      <formula>"Completed"</formula>
    </cfRule>
  </conditionalFormatting>
  <conditionalFormatting sqref="E63">
    <cfRule type="cellIs" dxfId="110" priority="56" operator="equal">
      <formula>"Completed"</formula>
    </cfRule>
  </conditionalFormatting>
  <conditionalFormatting sqref="E67">
    <cfRule type="cellIs" dxfId="109" priority="55" operator="equal">
      <formula>"Completed"</formula>
    </cfRule>
  </conditionalFormatting>
  <conditionalFormatting sqref="E82">
    <cfRule type="cellIs" dxfId="108" priority="53" operator="equal">
      <formula>"Completed"</formula>
    </cfRule>
  </conditionalFormatting>
  <conditionalFormatting sqref="E83">
    <cfRule type="cellIs" dxfId="107" priority="52" operator="equal">
      <formula>"Completed"</formula>
    </cfRule>
  </conditionalFormatting>
  <conditionalFormatting sqref="E33">
    <cfRule type="cellIs" dxfId="106" priority="49" operator="equal">
      <formula>"Completed"</formula>
    </cfRule>
  </conditionalFormatting>
  <conditionalFormatting sqref="E37">
    <cfRule type="cellIs" dxfId="105" priority="47" operator="equal">
      <formula>"Completed"</formula>
    </cfRule>
  </conditionalFormatting>
  <conditionalFormatting sqref="E46">
    <cfRule type="cellIs" dxfId="104" priority="45" operator="equal">
      <formula>"Completed"</formula>
    </cfRule>
  </conditionalFormatting>
  <conditionalFormatting sqref="E51">
    <cfRule type="cellIs" dxfId="103" priority="44" operator="equal">
      <formula>"Completed"</formula>
    </cfRule>
  </conditionalFormatting>
  <conditionalFormatting sqref="E53">
    <cfRule type="cellIs" dxfId="102" priority="43" operator="equal">
      <formula>"Completed"</formula>
    </cfRule>
  </conditionalFormatting>
  <conditionalFormatting sqref="E56">
    <cfRule type="cellIs" dxfId="101" priority="42" operator="equal">
      <formula>"Completed"</formula>
    </cfRule>
  </conditionalFormatting>
  <conditionalFormatting sqref="E63">
    <cfRule type="cellIs" dxfId="100" priority="40" operator="equal">
      <formula>"Completed"</formula>
    </cfRule>
  </conditionalFormatting>
  <conditionalFormatting sqref="E67">
    <cfRule type="cellIs" dxfId="99" priority="39" operator="equal">
      <formula>"Completed"</formula>
    </cfRule>
  </conditionalFormatting>
  <conditionalFormatting sqref="E82">
    <cfRule type="cellIs" dxfId="98" priority="37" operator="equal">
      <formula>"Completed"</formula>
    </cfRule>
  </conditionalFormatting>
  <conditionalFormatting sqref="E83">
    <cfRule type="cellIs" dxfId="97" priority="36" operator="equal">
      <formula>"Completed"</formula>
    </cfRule>
  </conditionalFormatting>
  <conditionalFormatting sqref="E37">
    <cfRule type="cellIs" dxfId="96" priority="33" operator="equal">
      <formula>"Completed"</formula>
    </cfRule>
  </conditionalFormatting>
  <conditionalFormatting sqref="E38">
    <cfRule type="cellIs" dxfId="95" priority="32" operator="equal">
      <formula>"Completed"</formula>
    </cfRule>
  </conditionalFormatting>
  <conditionalFormatting sqref="E46">
    <cfRule type="cellIs" dxfId="94" priority="31" operator="equal">
      <formula>"Completed"</formula>
    </cfRule>
  </conditionalFormatting>
  <conditionalFormatting sqref="E47">
    <cfRule type="cellIs" dxfId="93" priority="30" operator="equal">
      <formula>"Completed"</formula>
    </cfRule>
  </conditionalFormatting>
  <conditionalFormatting sqref="E52">
    <cfRule type="cellIs" dxfId="92" priority="29" operator="equal">
      <formula>"Completed"</formula>
    </cfRule>
  </conditionalFormatting>
  <conditionalFormatting sqref="E54">
    <cfRule type="cellIs" dxfId="91" priority="28" operator="equal">
      <formula>"Completed"</formula>
    </cfRule>
  </conditionalFormatting>
  <conditionalFormatting sqref="E57">
    <cfRule type="cellIs" dxfId="90" priority="27" operator="equal">
      <formula>"Completed"</formula>
    </cfRule>
  </conditionalFormatting>
  <conditionalFormatting sqref="E63">
    <cfRule type="cellIs" dxfId="89" priority="26" operator="equal">
      <formula>"Completed"</formula>
    </cfRule>
  </conditionalFormatting>
  <conditionalFormatting sqref="E67">
    <cfRule type="cellIs" dxfId="88" priority="25" operator="equal">
      <formula>"Completed"</formula>
    </cfRule>
  </conditionalFormatting>
  <conditionalFormatting sqref="E68">
    <cfRule type="cellIs" dxfId="87" priority="24" operator="equal">
      <formula>"Completed"</formula>
    </cfRule>
  </conditionalFormatting>
  <conditionalFormatting sqref="E80">
    <cfRule type="cellIs" dxfId="86" priority="23" operator="equal">
      <formula>"Completed"</formula>
    </cfRule>
  </conditionalFormatting>
  <conditionalFormatting sqref="E83">
    <cfRule type="cellIs" dxfId="85" priority="22" operator="equal">
      <formula>"Completed"</formula>
    </cfRule>
  </conditionalFormatting>
  <conditionalFormatting sqref="E84">
    <cfRule type="cellIs" dxfId="84" priority="21" operator="equal">
      <formula>"Completed"</formula>
    </cfRule>
  </conditionalFormatting>
  <conditionalFormatting sqref="E91">
    <cfRule type="cellIs" dxfId="83" priority="20" operator="equal">
      <formula>"Completed"</formula>
    </cfRule>
  </conditionalFormatting>
  <conditionalFormatting sqref="E96">
    <cfRule type="cellIs" dxfId="82" priority="19" operator="equal">
      <formula>"Completed"</formula>
    </cfRule>
  </conditionalFormatting>
  <conditionalFormatting sqref="E35">
    <cfRule type="cellIs" dxfId="81" priority="18" operator="equal">
      <formula>"Completed"</formula>
    </cfRule>
  </conditionalFormatting>
  <conditionalFormatting sqref="E34">
    <cfRule type="cellIs" dxfId="80" priority="17" operator="equal">
      <formula>"Completed"</formula>
    </cfRule>
  </conditionalFormatting>
  <conditionalFormatting sqref="E64">
    <cfRule type="cellIs" dxfId="79" priority="16" operator="equal">
      <formula>"Completed"</formula>
    </cfRule>
  </conditionalFormatting>
  <conditionalFormatting sqref="E64">
    <cfRule type="cellIs" dxfId="78" priority="15" operator="equal">
      <formula>"Completed"</formula>
    </cfRule>
  </conditionalFormatting>
  <conditionalFormatting sqref="E64">
    <cfRule type="cellIs" dxfId="77" priority="14" operator="equal">
      <formula>"Completed"</formula>
    </cfRule>
  </conditionalFormatting>
  <conditionalFormatting sqref="E64">
    <cfRule type="cellIs" dxfId="76" priority="13" operator="equal">
      <formula>"Completed"</formula>
    </cfRule>
  </conditionalFormatting>
  <conditionalFormatting sqref="E65">
    <cfRule type="cellIs" dxfId="75" priority="12" operator="equal">
      <formula>"Completed"</formula>
    </cfRule>
  </conditionalFormatting>
  <conditionalFormatting sqref="E65">
    <cfRule type="cellIs" dxfId="74" priority="11" operator="equal">
      <formula>"Completed"</formula>
    </cfRule>
  </conditionalFormatting>
  <conditionalFormatting sqref="E65">
    <cfRule type="cellIs" dxfId="73" priority="10" operator="equal">
      <formula>"Completed"</formula>
    </cfRule>
  </conditionalFormatting>
  <conditionalFormatting sqref="E65">
    <cfRule type="cellIs" dxfId="72" priority="9" operator="equal">
      <formula>"Completed"</formula>
    </cfRule>
  </conditionalFormatting>
  <conditionalFormatting sqref="E66">
    <cfRule type="cellIs" dxfId="71" priority="8" operator="equal">
      <formula>"Completed"</formula>
    </cfRule>
  </conditionalFormatting>
  <conditionalFormatting sqref="E66">
    <cfRule type="cellIs" dxfId="70" priority="7" operator="equal">
      <formula>"Completed"</formula>
    </cfRule>
  </conditionalFormatting>
  <conditionalFormatting sqref="E66">
    <cfRule type="cellIs" dxfId="69" priority="6" operator="equal">
      <formula>"Completed"</formula>
    </cfRule>
  </conditionalFormatting>
  <conditionalFormatting sqref="E66">
    <cfRule type="cellIs" dxfId="68" priority="5" operator="equal">
      <formula>"Completed"</formula>
    </cfRule>
  </conditionalFormatting>
  <conditionalFormatting sqref="E59">
    <cfRule type="cellIs" dxfId="67" priority="4" operator="equal">
      <formula>"Completed"</formula>
    </cfRule>
  </conditionalFormatting>
  <conditionalFormatting sqref="E59">
    <cfRule type="cellIs" dxfId="66" priority="3" operator="equal">
      <formula>"Completed"</formula>
    </cfRule>
  </conditionalFormatting>
  <conditionalFormatting sqref="E59">
    <cfRule type="cellIs" dxfId="65" priority="2" operator="equal">
      <formula>"Completed"</formula>
    </cfRule>
  </conditionalFormatting>
  <conditionalFormatting sqref="E59">
    <cfRule type="cellIs" dxfId="64" priority="1" operator="equal">
      <formula>"Completed"</formula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xWindow="81" yWindow="476" count="2">
        <x14:dataValidation type="list" errorStyle="warning" allowBlank="1" showInputMessage="1" showErrorMessage="1" prompt="validationFailedClick and enter a value from range 'User Stories'!A3:A15">
          <x14:formula1>
            <xm:f>'User Stories'!A3:A15</xm:f>
          </x14:formula1>
          <xm:sqref>A19:A21</xm:sqref>
        </x14:dataValidation>
        <x14:dataValidation type="list" errorStyle="warning" allowBlank="1" showInputMessage="1" showErrorMessage="1" prompt="validationFailedClick and enter a value from range 'User Stories'!A3:A15">
          <x14:formula1>
            <xm:f>'User Stories'!A5:A17</xm:f>
          </x14:formula1>
          <xm:sqref>A22:A28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zoomScale="90" zoomScaleNormal="90" workbookViewId="0">
      <pane ySplit="2" topLeftCell="A3" activePane="bottomLeft" state="frozen"/>
      <selection pane="bottomLeft" activeCell="A16" sqref="A16"/>
    </sheetView>
  </sheetViews>
  <sheetFormatPr defaultColWidth="17.140625" defaultRowHeight="12.75" customHeight="1" x14ac:dyDescent="0.2"/>
  <cols>
    <col min="1" max="1" width="80.85546875" customWidth="1"/>
    <col min="2" max="2" width="4.140625" style="14" customWidth="1"/>
    <col min="3" max="3" width="9.7109375" style="14" customWidth="1"/>
    <col min="4" max="4" width="14.5703125" style="14" customWidth="1"/>
    <col min="5" max="5" width="13.85546875" style="14" customWidth="1"/>
    <col min="6" max="6" width="20.140625" style="14" customWidth="1"/>
    <col min="7" max="7" width="4.85546875" style="14" customWidth="1"/>
    <col min="8" max="8" width="3.7109375" style="14" customWidth="1"/>
    <col min="9" max="16" width="3.5703125" style="14" customWidth="1"/>
  </cols>
  <sheetData>
    <row r="1" spans="1:16" ht="29.25" customHeight="1" x14ac:dyDescent="0.2">
      <c r="A1" s="18" t="s">
        <v>15</v>
      </c>
      <c r="B1" s="65"/>
      <c r="C1" s="66"/>
      <c r="D1" s="7"/>
      <c r="E1" s="65"/>
      <c r="F1" s="65"/>
      <c r="G1" s="67" t="s">
        <v>16</v>
      </c>
      <c r="H1" s="160" t="s">
        <v>204</v>
      </c>
      <c r="I1" s="161"/>
      <c r="J1" s="162"/>
      <c r="K1" s="163" t="s">
        <v>205</v>
      </c>
      <c r="L1" s="164"/>
      <c r="M1" s="165"/>
      <c r="N1" s="163" t="s">
        <v>206</v>
      </c>
      <c r="O1" s="164"/>
      <c r="P1" s="165"/>
    </row>
    <row r="2" spans="1:16" ht="25.5" x14ac:dyDescent="0.2">
      <c r="A2" s="18" t="s">
        <v>17</v>
      </c>
      <c r="B2" s="12" t="s">
        <v>18</v>
      </c>
      <c r="C2" s="12" t="s">
        <v>2</v>
      </c>
      <c r="D2" s="12" t="s">
        <v>19</v>
      </c>
      <c r="E2" s="12" t="s">
        <v>20</v>
      </c>
      <c r="F2" s="12" t="s">
        <v>14</v>
      </c>
      <c r="G2" s="68" t="s">
        <v>21</v>
      </c>
      <c r="H2" s="8" t="s">
        <v>22</v>
      </c>
      <c r="I2" s="42" t="s">
        <v>23</v>
      </c>
      <c r="J2" s="5" t="s">
        <v>24</v>
      </c>
      <c r="K2" s="8" t="s">
        <v>22</v>
      </c>
      <c r="L2" s="6" t="s">
        <v>23</v>
      </c>
      <c r="M2" s="5" t="s">
        <v>24</v>
      </c>
      <c r="N2" s="8" t="s">
        <v>22</v>
      </c>
      <c r="O2" s="6" t="s">
        <v>23</v>
      </c>
      <c r="P2" s="6" t="s">
        <v>24</v>
      </c>
    </row>
    <row r="3" spans="1:16" ht="18.75" customHeight="1" x14ac:dyDescent="0.25">
      <c r="A3" s="49" t="s">
        <v>193</v>
      </c>
      <c r="B3" s="36">
        <v>2</v>
      </c>
      <c r="C3" s="36" t="s">
        <v>8</v>
      </c>
      <c r="D3" s="36" t="s">
        <v>182</v>
      </c>
      <c r="E3" s="43" t="s">
        <v>187</v>
      </c>
      <c r="F3" s="36"/>
      <c r="G3" s="69"/>
      <c r="H3" s="36">
        <v>2</v>
      </c>
      <c r="I3" s="36">
        <v>1</v>
      </c>
      <c r="J3" s="69">
        <v>0</v>
      </c>
      <c r="K3" s="70">
        <v>0</v>
      </c>
      <c r="L3" s="71">
        <v>0</v>
      </c>
      <c r="M3" s="69">
        <v>0</v>
      </c>
      <c r="N3" s="70">
        <v>0</v>
      </c>
      <c r="O3" s="71">
        <v>0</v>
      </c>
      <c r="P3" s="71">
        <v>0</v>
      </c>
    </row>
    <row r="4" spans="1:16" ht="18.75" customHeight="1" x14ac:dyDescent="0.25">
      <c r="A4" s="31" t="s">
        <v>128</v>
      </c>
      <c r="B4" s="36">
        <v>4</v>
      </c>
      <c r="C4" s="36" t="s">
        <v>8</v>
      </c>
      <c r="D4" s="36" t="s">
        <v>182</v>
      </c>
      <c r="E4" s="43" t="s">
        <v>187</v>
      </c>
      <c r="F4" s="36"/>
      <c r="G4" s="69"/>
      <c r="H4" s="36">
        <v>4</v>
      </c>
      <c r="I4" s="36">
        <v>4</v>
      </c>
      <c r="J4" s="69">
        <v>0</v>
      </c>
      <c r="K4" s="70">
        <v>0</v>
      </c>
      <c r="L4" s="71">
        <v>0</v>
      </c>
      <c r="M4" s="69">
        <v>0</v>
      </c>
      <c r="N4" s="70">
        <v>0</v>
      </c>
      <c r="O4" s="71">
        <v>0</v>
      </c>
      <c r="P4" s="71">
        <v>0</v>
      </c>
    </row>
    <row r="5" spans="1:16" ht="18.75" customHeight="1" x14ac:dyDescent="0.25">
      <c r="A5" s="31" t="s">
        <v>129</v>
      </c>
      <c r="B5" s="36">
        <v>4</v>
      </c>
      <c r="C5" s="36" t="s">
        <v>8</v>
      </c>
      <c r="D5" s="36" t="s">
        <v>182</v>
      </c>
      <c r="E5" s="43" t="s">
        <v>187</v>
      </c>
      <c r="F5" s="36"/>
      <c r="G5" s="72"/>
      <c r="H5" s="36">
        <v>4</v>
      </c>
      <c r="I5" s="36">
        <v>4</v>
      </c>
      <c r="J5" s="72">
        <v>0</v>
      </c>
      <c r="K5" s="73">
        <v>0</v>
      </c>
      <c r="L5" s="71">
        <v>0</v>
      </c>
      <c r="M5" s="72">
        <v>0</v>
      </c>
      <c r="N5" s="73">
        <v>0</v>
      </c>
      <c r="O5" s="71">
        <v>0</v>
      </c>
      <c r="P5" s="71">
        <v>0</v>
      </c>
    </row>
    <row r="6" spans="1:16" ht="18.75" customHeight="1" x14ac:dyDescent="0.25">
      <c r="A6" s="31" t="s">
        <v>136</v>
      </c>
      <c r="B6" s="36">
        <v>4</v>
      </c>
      <c r="C6" s="36" t="s">
        <v>8</v>
      </c>
      <c r="D6" s="36" t="s">
        <v>183</v>
      </c>
      <c r="E6" s="43" t="s">
        <v>187</v>
      </c>
      <c r="F6" s="36"/>
      <c r="G6" s="72"/>
      <c r="H6" s="36">
        <v>4</v>
      </c>
      <c r="I6" s="36">
        <v>4</v>
      </c>
      <c r="J6" s="72">
        <v>4</v>
      </c>
      <c r="K6" s="73">
        <v>2</v>
      </c>
      <c r="L6" s="71">
        <v>0</v>
      </c>
      <c r="M6" s="72">
        <v>0</v>
      </c>
      <c r="N6" s="73">
        <v>0</v>
      </c>
      <c r="O6" s="71">
        <v>0</v>
      </c>
      <c r="P6" s="71">
        <v>0</v>
      </c>
    </row>
    <row r="7" spans="1:16" ht="18.75" customHeight="1" x14ac:dyDescent="0.25">
      <c r="A7" s="31" t="s">
        <v>132</v>
      </c>
      <c r="B7" s="36">
        <v>4</v>
      </c>
      <c r="C7" s="36" t="s">
        <v>8</v>
      </c>
      <c r="D7" s="74" t="s">
        <v>185</v>
      </c>
      <c r="E7" s="43" t="s">
        <v>187</v>
      </c>
      <c r="F7" s="36"/>
      <c r="G7" s="69"/>
      <c r="H7" s="36">
        <v>4</v>
      </c>
      <c r="I7" s="36">
        <v>4</v>
      </c>
      <c r="J7" s="69">
        <v>4</v>
      </c>
      <c r="K7" s="70">
        <v>4</v>
      </c>
      <c r="L7" s="71">
        <v>4</v>
      </c>
      <c r="M7" s="69">
        <v>0</v>
      </c>
      <c r="N7" s="70">
        <v>0</v>
      </c>
      <c r="O7" s="71">
        <v>0</v>
      </c>
      <c r="P7" s="71">
        <v>0</v>
      </c>
    </row>
    <row r="8" spans="1:16" ht="18.75" customHeight="1" x14ac:dyDescent="0.25">
      <c r="A8" s="31" t="s">
        <v>134</v>
      </c>
      <c r="B8" s="36">
        <v>4</v>
      </c>
      <c r="C8" s="36" t="s">
        <v>8</v>
      </c>
      <c r="D8" s="74" t="s">
        <v>185</v>
      </c>
      <c r="E8" s="43" t="s">
        <v>187</v>
      </c>
      <c r="F8" s="36"/>
      <c r="G8" s="72"/>
      <c r="H8" s="36">
        <v>4</v>
      </c>
      <c r="I8" s="36">
        <v>4</v>
      </c>
      <c r="J8" s="72">
        <v>4</v>
      </c>
      <c r="K8" s="73">
        <v>4</v>
      </c>
      <c r="L8" s="71">
        <v>4</v>
      </c>
      <c r="M8" s="72">
        <v>2</v>
      </c>
      <c r="N8" s="73">
        <v>0</v>
      </c>
      <c r="O8" s="71">
        <v>0</v>
      </c>
      <c r="P8" s="71">
        <v>0</v>
      </c>
    </row>
    <row r="9" spans="1:16" ht="18.75" customHeight="1" x14ac:dyDescent="0.25">
      <c r="A9" s="31" t="s">
        <v>133</v>
      </c>
      <c r="B9" s="36">
        <v>4</v>
      </c>
      <c r="C9" s="36" t="s">
        <v>8</v>
      </c>
      <c r="D9" s="74" t="s">
        <v>185</v>
      </c>
      <c r="E9" s="43" t="s">
        <v>187</v>
      </c>
      <c r="F9" s="36"/>
      <c r="G9" s="72"/>
      <c r="H9" s="36">
        <v>4</v>
      </c>
      <c r="I9" s="36">
        <v>4</v>
      </c>
      <c r="J9" s="72">
        <v>4</v>
      </c>
      <c r="K9" s="73">
        <v>4</v>
      </c>
      <c r="L9" s="71">
        <v>4</v>
      </c>
      <c r="M9" s="72">
        <v>2</v>
      </c>
      <c r="N9" s="73">
        <v>0</v>
      </c>
      <c r="O9" s="71">
        <v>0</v>
      </c>
      <c r="P9" s="71">
        <v>0</v>
      </c>
    </row>
    <row r="10" spans="1:16" ht="18.75" customHeight="1" x14ac:dyDescent="0.25">
      <c r="A10" s="32" t="s">
        <v>135</v>
      </c>
      <c r="B10" s="36">
        <v>4</v>
      </c>
      <c r="C10" s="36" t="s">
        <v>8</v>
      </c>
      <c r="D10" s="74" t="s">
        <v>185</v>
      </c>
      <c r="E10" s="43" t="s">
        <v>187</v>
      </c>
      <c r="F10" s="36"/>
      <c r="G10" s="69"/>
      <c r="H10" s="36">
        <v>4</v>
      </c>
      <c r="I10" s="36">
        <v>4</v>
      </c>
      <c r="J10" s="69">
        <v>4</v>
      </c>
      <c r="K10" s="70">
        <v>4</v>
      </c>
      <c r="L10" s="71">
        <v>4</v>
      </c>
      <c r="M10" s="69">
        <v>4</v>
      </c>
      <c r="N10" s="70">
        <v>0</v>
      </c>
      <c r="O10" s="71">
        <v>0</v>
      </c>
      <c r="P10" s="71">
        <v>0</v>
      </c>
    </row>
    <row r="11" spans="1:16" ht="18.75" customHeight="1" x14ac:dyDescent="0.25">
      <c r="A11" s="32" t="s">
        <v>131</v>
      </c>
      <c r="B11" s="36">
        <v>4</v>
      </c>
      <c r="C11" s="36" t="s">
        <v>6</v>
      </c>
      <c r="D11" s="74" t="s">
        <v>185</v>
      </c>
      <c r="E11" s="43" t="s">
        <v>187</v>
      </c>
      <c r="F11" s="36"/>
      <c r="G11" s="72"/>
      <c r="H11" s="36">
        <v>4</v>
      </c>
      <c r="I11" s="36">
        <v>4</v>
      </c>
      <c r="J11" s="72">
        <v>4</v>
      </c>
      <c r="K11" s="73">
        <v>4</v>
      </c>
      <c r="L11" s="71">
        <v>4</v>
      </c>
      <c r="M11" s="72">
        <v>4</v>
      </c>
      <c r="N11" s="73">
        <v>2</v>
      </c>
      <c r="O11" s="71">
        <v>2</v>
      </c>
      <c r="P11" s="71">
        <v>0</v>
      </c>
    </row>
    <row r="12" spans="1:16" ht="18.75" customHeight="1" x14ac:dyDescent="0.25">
      <c r="A12" s="31" t="s">
        <v>130</v>
      </c>
      <c r="B12" s="36">
        <v>1</v>
      </c>
      <c r="C12" s="36" t="s">
        <v>6</v>
      </c>
      <c r="D12" s="36" t="s">
        <v>183</v>
      </c>
      <c r="E12" s="43" t="s">
        <v>187</v>
      </c>
      <c r="F12" s="36"/>
      <c r="G12" s="69"/>
      <c r="H12" s="36">
        <v>1</v>
      </c>
      <c r="I12" s="36">
        <v>1</v>
      </c>
      <c r="J12" s="69">
        <v>1</v>
      </c>
      <c r="K12" s="70">
        <v>1</v>
      </c>
      <c r="L12" s="71">
        <v>1</v>
      </c>
      <c r="M12" s="69">
        <v>0</v>
      </c>
      <c r="N12" s="70">
        <v>0</v>
      </c>
      <c r="O12" s="71">
        <v>0</v>
      </c>
      <c r="P12" s="71">
        <v>0</v>
      </c>
    </row>
    <row r="13" spans="1:16" ht="18.75" customHeight="1" x14ac:dyDescent="0.25">
      <c r="A13" s="31" t="s">
        <v>143</v>
      </c>
      <c r="B13" s="36">
        <v>1</v>
      </c>
      <c r="C13" s="36" t="s">
        <v>6</v>
      </c>
      <c r="D13" s="89" t="s">
        <v>185</v>
      </c>
      <c r="E13" s="43" t="s">
        <v>187</v>
      </c>
      <c r="F13" s="36"/>
      <c r="G13" s="69"/>
      <c r="H13" s="36">
        <v>1</v>
      </c>
      <c r="I13" s="36">
        <v>1</v>
      </c>
      <c r="J13" s="69">
        <v>1</v>
      </c>
      <c r="K13" s="70">
        <v>1</v>
      </c>
      <c r="L13" s="71">
        <v>0</v>
      </c>
      <c r="M13" s="69">
        <v>0</v>
      </c>
      <c r="N13" s="70">
        <v>0</v>
      </c>
      <c r="O13" s="71">
        <v>0</v>
      </c>
      <c r="P13" s="71">
        <v>0</v>
      </c>
    </row>
    <row r="14" spans="1:16" ht="18.75" customHeight="1" x14ac:dyDescent="0.25">
      <c r="A14" s="31" t="s">
        <v>139</v>
      </c>
      <c r="B14" s="36">
        <v>1</v>
      </c>
      <c r="C14" s="36" t="s">
        <v>6</v>
      </c>
      <c r="D14" s="89" t="s">
        <v>185</v>
      </c>
      <c r="E14" s="43" t="s">
        <v>187</v>
      </c>
      <c r="F14" s="36"/>
      <c r="G14" s="69"/>
      <c r="H14" s="36">
        <v>1</v>
      </c>
      <c r="I14" s="36">
        <v>1</v>
      </c>
      <c r="J14" s="69">
        <v>1</v>
      </c>
      <c r="K14" s="70">
        <v>1</v>
      </c>
      <c r="L14" s="71">
        <v>0</v>
      </c>
      <c r="M14" s="69">
        <v>0</v>
      </c>
      <c r="N14" s="70">
        <v>0</v>
      </c>
      <c r="O14" s="71">
        <v>0</v>
      </c>
      <c r="P14" s="71">
        <v>0</v>
      </c>
    </row>
    <row r="15" spans="1:16" ht="18.75" customHeight="1" x14ac:dyDescent="0.25">
      <c r="A15" s="31" t="s">
        <v>140</v>
      </c>
      <c r="B15" s="36">
        <v>1</v>
      </c>
      <c r="C15" s="74" t="s">
        <v>6</v>
      </c>
      <c r="D15" s="89" t="s">
        <v>185</v>
      </c>
      <c r="E15" s="43" t="s">
        <v>187</v>
      </c>
      <c r="F15" s="36"/>
      <c r="G15" s="69"/>
      <c r="H15" s="36">
        <v>1</v>
      </c>
      <c r="I15" s="36">
        <v>1</v>
      </c>
      <c r="J15" s="69">
        <v>1</v>
      </c>
      <c r="K15" s="70">
        <v>1</v>
      </c>
      <c r="L15" s="71">
        <v>1</v>
      </c>
      <c r="M15" s="69">
        <v>1</v>
      </c>
      <c r="N15" s="70">
        <v>1</v>
      </c>
      <c r="O15" s="71">
        <v>1</v>
      </c>
      <c r="P15" s="71">
        <v>0</v>
      </c>
    </row>
    <row r="16" spans="1:16" ht="18.75" customHeight="1" x14ac:dyDescent="0.25">
      <c r="A16" s="31" t="s">
        <v>141</v>
      </c>
      <c r="B16" s="36">
        <v>1</v>
      </c>
      <c r="C16" s="36" t="s">
        <v>9</v>
      </c>
      <c r="D16" s="89" t="s">
        <v>185</v>
      </c>
      <c r="E16" s="43" t="s">
        <v>187</v>
      </c>
      <c r="F16" s="36"/>
      <c r="G16" s="69"/>
      <c r="H16" s="36">
        <v>1</v>
      </c>
      <c r="I16" s="36">
        <v>1</v>
      </c>
      <c r="J16" s="69">
        <v>1</v>
      </c>
      <c r="K16" s="70">
        <v>1</v>
      </c>
      <c r="L16" s="71">
        <v>1</v>
      </c>
      <c r="M16" s="69">
        <v>1</v>
      </c>
      <c r="N16" s="70">
        <v>1</v>
      </c>
      <c r="O16" s="71">
        <v>1</v>
      </c>
      <c r="P16" s="71">
        <v>0</v>
      </c>
    </row>
    <row r="17" spans="1:17" ht="18.75" customHeight="1" x14ac:dyDescent="0.25">
      <c r="A17" s="31" t="s">
        <v>144</v>
      </c>
      <c r="B17" s="36">
        <v>1</v>
      </c>
      <c r="C17" s="36" t="s">
        <v>9</v>
      </c>
      <c r="D17" s="89" t="s">
        <v>185</v>
      </c>
      <c r="E17" s="43" t="s">
        <v>187</v>
      </c>
      <c r="F17" s="36"/>
      <c r="G17" s="69"/>
      <c r="H17" s="36">
        <v>1</v>
      </c>
      <c r="I17" s="36">
        <v>0</v>
      </c>
      <c r="J17" s="69">
        <v>0</v>
      </c>
      <c r="K17" s="70">
        <v>0</v>
      </c>
      <c r="L17" s="71">
        <v>0</v>
      </c>
      <c r="M17" s="69">
        <v>0</v>
      </c>
      <c r="N17" s="70">
        <v>0</v>
      </c>
      <c r="O17" s="71">
        <v>0</v>
      </c>
      <c r="P17" s="71">
        <v>0</v>
      </c>
    </row>
    <row r="18" spans="1:17" ht="18.75" customHeight="1" x14ac:dyDescent="0.25">
      <c r="A18" s="29" t="s">
        <v>145</v>
      </c>
      <c r="B18" s="39">
        <v>4</v>
      </c>
      <c r="C18" s="39" t="s">
        <v>6</v>
      </c>
      <c r="D18" s="39" t="s">
        <v>182</v>
      </c>
      <c r="E18" s="138" t="s">
        <v>257</v>
      </c>
      <c r="F18" s="39"/>
      <c r="G18" s="75"/>
      <c r="H18" s="39">
        <v>4</v>
      </c>
      <c r="I18" s="39">
        <v>4</v>
      </c>
      <c r="J18" s="75">
        <v>4</v>
      </c>
      <c r="K18" s="76">
        <v>4</v>
      </c>
      <c r="L18" s="77">
        <v>4</v>
      </c>
      <c r="M18" s="75">
        <v>4</v>
      </c>
      <c r="N18" s="76">
        <v>4</v>
      </c>
      <c r="O18" s="77">
        <v>4</v>
      </c>
      <c r="P18" s="77">
        <v>4</v>
      </c>
      <c r="Q18" s="14"/>
    </row>
    <row r="19" spans="1:17" ht="18.75" customHeight="1" x14ac:dyDescent="0.25">
      <c r="A19" s="34" t="s">
        <v>167</v>
      </c>
      <c r="B19" s="35">
        <v>4</v>
      </c>
      <c r="C19" s="35" t="s">
        <v>8</v>
      </c>
      <c r="D19" s="35" t="s">
        <v>186</v>
      </c>
      <c r="E19" s="43" t="s">
        <v>187</v>
      </c>
      <c r="F19" s="35"/>
      <c r="G19" s="78"/>
      <c r="H19" s="35">
        <v>4</v>
      </c>
      <c r="I19" s="35">
        <v>4</v>
      </c>
      <c r="J19" s="78">
        <v>4</v>
      </c>
      <c r="K19" s="79">
        <v>2</v>
      </c>
      <c r="L19" s="59">
        <v>2</v>
      </c>
      <c r="M19" s="80">
        <v>0</v>
      </c>
      <c r="N19" s="81">
        <v>0</v>
      </c>
      <c r="O19" s="59">
        <v>0</v>
      </c>
      <c r="P19" s="59">
        <v>0</v>
      </c>
      <c r="Q19" s="14"/>
    </row>
    <row r="20" spans="1:17" ht="18.75" customHeight="1" x14ac:dyDescent="0.25">
      <c r="A20" s="34" t="s">
        <v>168</v>
      </c>
      <c r="B20" s="35">
        <v>8</v>
      </c>
      <c r="C20" s="35" t="s">
        <v>8</v>
      </c>
      <c r="D20" s="35" t="s">
        <v>184</v>
      </c>
      <c r="E20" s="43" t="s">
        <v>187</v>
      </c>
      <c r="F20" s="35"/>
      <c r="G20" s="78"/>
      <c r="H20" s="35">
        <v>8</v>
      </c>
      <c r="I20" s="35">
        <v>8</v>
      </c>
      <c r="J20" s="78">
        <v>8</v>
      </c>
      <c r="K20" s="79">
        <v>4</v>
      </c>
      <c r="L20" s="59">
        <v>2</v>
      </c>
      <c r="M20" s="78">
        <v>2</v>
      </c>
      <c r="N20" s="79">
        <v>0</v>
      </c>
      <c r="O20" s="59">
        <v>0</v>
      </c>
      <c r="P20" s="59">
        <v>0</v>
      </c>
      <c r="Q20" s="14"/>
    </row>
    <row r="21" spans="1:17" ht="18.75" customHeight="1" x14ac:dyDescent="0.25">
      <c r="A21" s="34" t="s">
        <v>169</v>
      </c>
      <c r="B21" s="35">
        <v>4</v>
      </c>
      <c r="C21" s="35" t="s">
        <v>6</v>
      </c>
      <c r="D21" s="35" t="s">
        <v>184</v>
      </c>
      <c r="E21" s="43" t="s">
        <v>187</v>
      </c>
      <c r="F21" s="35"/>
      <c r="G21" s="78"/>
      <c r="H21" s="35">
        <v>4</v>
      </c>
      <c r="I21" s="35">
        <v>2</v>
      </c>
      <c r="J21" s="78">
        <v>0</v>
      </c>
      <c r="K21" s="79">
        <v>0</v>
      </c>
      <c r="L21" s="59">
        <v>0</v>
      </c>
      <c r="M21" s="78">
        <v>0</v>
      </c>
      <c r="N21" s="79">
        <v>0</v>
      </c>
      <c r="O21" s="59">
        <v>0</v>
      </c>
      <c r="P21" s="59">
        <v>0</v>
      </c>
    </row>
    <row r="22" spans="1:17" ht="18.75" customHeight="1" x14ac:dyDescent="0.25">
      <c r="A22" s="34" t="s">
        <v>171</v>
      </c>
      <c r="B22" s="35">
        <v>4</v>
      </c>
      <c r="C22" s="35" t="s">
        <v>6</v>
      </c>
      <c r="D22" s="87" t="s">
        <v>184</v>
      </c>
      <c r="E22" s="43" t="s">
        <v>187</v>
      </c>
      <c r="F22" s="35"/>
      <c r="G22" s="78"/>
      <c r="H22" s="35">
        <v>4</v>
      </c>
      <c r="I22" s="35">
        <v>4</v>
      </c>
      <c r="J22" s="78">
        <v>4</v>
      </c>
      <c r="K22" s="79">
        <v>4</v>
      </c>
      <c r="L22" s="59">
        <v>0</v>
      </c>
      <c r="M22" s="80">
        <v>0</v>
      </c>
      <c r="N22" s="81">
        <v>0</v>
      </c>
      <c r="O22" s="59">
        <v>0</v>
      </c>
      <c r="P22" s="59">
        <v>0</v>
      </c>
    </row>
    <row r="23" spans="1:17" ht="18.75" customHeight="1" x14ac:dyDescent="0.25">
      <c r="A23" s="34" t="s">
        <v>172</v>
      </c>
      <c r="B23" s="35">
        <v>2</v>
      </c>
      <c r="C23" s="35" t="s">
        <v>8</v>
      </c>
      <c r="D23" s="87" t="s">
        <v>184</v>
      </c>
      <c r="E23" s="43" t="s">
        <v>187</v>
      </c>
      <c r="F23" s="35"/>
      <c r="G23" s="78"/>
      <c r="H23" s="35">
        <v>2</v>
      </c>
      <c r="I23" s="35">
        <v>2</v>
      </c>
      <c r="J23" s="78">
        <v>2</v>
      </c>
      <c r="K23" s="79">
        <v>2</v>
      </c>
      <c r="L23" s="35">
        <v>0</v>
      </c>
      <c r="M23" s="78">
        <v>0</v>
      </c>
      <c r="N23" s="79">
        <v>0</v>
      </c>
      <c r="O23" s="35">
        <v>0</v>
      </c>
      <c r="P23" s="35">
        <v>0</v>
      </c>
    </row>
    <row r="24" spans="1:17" ht="18.75" customHeight="1" x14ac:dyDescent="0.25">
      <c r="A24" s="34" t="s">
        <v>173</v>
      </c>
      <c r="B24" s="35">
        <v>2</v>
      </c>
      <c r="C24" s="35" t="s">
        <v>8</v>
      </c>
      <c r="D24" s="87" t="s">
        <v>184</v>
      </c>
      <c r="E24" s="43" t="s">
        <v>187</v>
      </c>
      <c r="F24" s="35"/>
      <c r="G24" s="78"/>
      <c r="H24" s="35">
        <v>2</v>
      </c>
      <c r="I24" s="35">
        <v>2</v>
      </c>
      <c r="J24" s="78">
        <v>2</v>
      </c>
      <c r="K24" s="79">
        <v>2</v>
      </c>
      <c r="L24" s="35">
        <v>0</v>
      </c>
      <c r="M24" s="78">
        <v>0</v>
      </c>
      <c r="N24" s="79">
        <v>0</v>
      </c>
      <c r="O24" s="35">
        <v>0</v>
      </c>
      <c r="P24" s="35">
        <v>0</v>
      </c>
    </row>
    <row r="25" spans="1:17" ht="18.75" customHeight="1" x14ac:dyDescent="0.25">
      <c r="A25" s="58" t="s">
        <v>215</v>
      </c>
      <c r="B25" s="35">
        <v>4</v>
      </c>
      <c r="C25" s="35" t="s">
        <v>9</v>
      </c>
      <c r="D25" s="35" t="s">
        <v>184</v>
      </c>
      <c r="E25" s="138" t="s">
        <v>257</v>
      </c>
      <c r="F25" s="35"/>
      <c r="G25" s="78"/>
      <c r="H25" s="35">
        <v>4</v>
      </c>
      <c r="I25" s="35">
        <v>4</v>
      </c>
      <c r="J25" s="78">
        <v>4</v>
      </c>
      <c r="K25" s="79">
        <v>4</v>
      </c>
      <c r="L25" s="35">
        <v>4</v>
      </c>
      <c r="M25" s="78">
        <v>2</v>
      </c>
      <c r="N25" s="79">
        <v>2</v>
      </c>
      <c r="O25" s="35">
        <v>2</v>
      </c>
      <c r="P25" s="35">
        <v>2</v>
      </c>
    </row>
    <row r="26" spans="1:17" ht="18.75" customHeight="1" x14ac:dyDescent="0.25">
      <c r="A26" s="58" t="s">
        <v>176</v>
      </c>
      <c r="B26" s="35">
        <v>4</v>
      </c>
      <c r="C26" s="35" t="s">
        <v>9</v>
      </c>
      <c r="D26" s="35" t="s">
        <v>184</v>
      </c>
      <c r="E26" s="43" t="s">
        <v>187</v>
      </c>
      <c r="F26" s="35"/>
      <c r="G26" s="78"/>
      <c r="H26" s="35">
        <v>4</v>
      </c>
      <c r="I26" s="35">
        <v>4</v>
      </c>
      <c r="J26" s="78">
        <v>4</v>
      </c>
      <c r="K26" s="79">
        <v>4</v>
      </c>
      <c r="L26" s="35">
        <v>2</v>
      </c>
      <c r="M26" s="78">
        <v>0</v>
      </c>
      <c r="N26" s="79">
        <v>0</v>
      </c>
      <c r="O26" s="35">
        <v>0</v>
      </c>
      <c r="P26" s="35">
        <v>0</v>
      </c>
    </row>
    <row r="27" spans="1:17" ht="18.75" customHeight="1" x14ac:dyDescent="0.25">
      <c r="A27" s="48" t="s">
        <v>190</v>
      </c>
      <c r="B27" s="44">
        <v>16</v>
      </c>
      <c r="C27" s="44" t="s">
        <v>8</v>
      </c>
      <c r="D27" s="82" t="s">
        <v>191</v>
      </c>
      <c r="E27" s="43" t="s">
        <v>187</v>
      </c>
      <c r="F27" s="44"/>
      <c r="G27" s="83"/>
      <c r="H27" s="44">
        <v>16</v>
      </c>
      <c r="I27" s="44">
        <v>8</v>
      </c>
      <c r="J27" s="83">
        <v>8</v>
      </c>
      <c r="K27" s="84">
        <v>4</v>
      </c>
      <c r="L27" s="44">
        <v>4</v>
      </c>
      <c r="M27" s="83">
        <v>4</v>
      </c>
      <c r="N27" s="84">
        <v>4</v>
      </c>
      <c r="O27" s="44">
        <v>0</v>
      </c>
      <c r="P27" s="44">
        <v>0</v>
      </c>
    </row>
    <row r="28" spans="1:17" ht="18.75" customHeight="1" x14ac:dyDescent="0.25">
      <c r="A28" s="120" t="s">
        <v>277</v>
      </c>
      <c r="B28" s="44">
        <v>2</v>
      </c>
      <c r="C28" s="44" t="s">
        <v>8</v>
      </c>
      <c r="D28" s="44" t="s">
        <v>185</v>
      </c>
      <c r="E28" s="43" t="s">
        <v>187</v>
      </c>
      <c r="F28" s="44"/>
      <c r="G28" s="83"/>
      <c r="H28" s="44">
        <v>2</v>
      </c>
      <c r="I28" s="44">
        <v>2</v>
      </c>
      <c r="J28" s="83">
        <v>2</v>
      </c>
      <c r="K28" s="84">
        <v>2</v>
      </c>
      <c r="L28" s="44">
        <v>2</v>
      </c>
      <c r="M28" s="83">
        <v>2</v>
      </c>
      <c r="N28" s="84">
        <v>2</v>
      </c>
      <c r="O28" s="44">
        <v>2</v>
      </c>
      <c r="P28" s="44">
        <v>0</v>
      </c>
    </row>
    <row r="29" spans="1:17" ht="18.75" customHeight="1" x14ac:dyDescent="0.25">
      <c r="A29" s="41" t="s">
        <v>188</v>
      </c>
      <c r="B29" s="44">
        <v>1</v>
      </c>
      <c r="C29" s="44" t="s">
        <v>8</v>
      </c>
      <c r="D29" s="44" t="s">
        <v>185</v>
      </c>
      <c r="E29" s="43" t="s">
        <v>187</v>
      </c>
      <c r="F29" s="44"/>
      <c r="G29" s="83"/>
      <c r="H29" s="44">
        <v>1</v>
      </c>
      <c r="I29" s="44">
        <v>0</v>
      </c>
      <c r="J29" s="83">
        <v>0</v>
      </c>
      <c r="K29" s="84">
        <v>0</v>
      </c>
      <c r="L29" s="44">
        <v>0</v>
      </c>
      <c r="M29" s="83">
        <v>0</v>
      </c>
      <c r="N29" s="84">
        <v>0</v>
      </c>
      <c r="O29" s="44">
        <v>0</v>
      </c>
      <c r="P29" s="44">
        <v>0</v>
      </c>
    </row>
    <row r="30" spans="1:17" ht="24" customHeight="1" x14ac:dyDescent="0.2">
      <c r="F30" s="85" t="s">
        <v>203</v>
      </c>
      <c r="H30" s="14">
        <f>SUM(H3:H29)</f>
        <v>95</v>
      </c>
    </row>
    <row r="31" spans="1:17" ht="24" customHeight="1" x14ac:dyDescent="0.2"/>
    <row r="32" spans="1:17" ht="24" customHeight="1" x14ac:dyDescent="0.2"/>
    <row r="33" spans="12:16" ht="24" customHeight="1" x14ac:dyDescent="0.2"/>
    <row r="34" spans="12:16" ht="24" customHeight="1" x14ac:dyDescent="0.2"/>
    <row r="35" spans="12:16" ht="24" customHeight="1" x14ac:dyDescent="0.2">
      <c r="L35" s="86"/>
      <c r="O35" s="13"/>
      <c r="P35" s="13"/>
    </row>
    <row r="36" spans="12:16" ht="24" customHeight="1" x14ac:dyDescent="0.2">
      <c r="L36" s="86"/>
      <c r="O36" s="13"/>
      <c r="P36" s="13"/>
    </row>
  </sheetData>
  <mergeCells count="3">
    <mergeCell ref="H1:J1"/>
    <mergeCell ref="K1:M1"/>
    <mergeCell ref="N1:P1"/>
  </mergeCells>
  <conditionalFormatting sqref="H3:P3">
    <cfRule type="iconSet" priority="11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3:P13">
    <cfRule type="iconSet" priority="10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4:P14">
    <cfRule type="iconSet" priority="9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5:P15">
    <cfRule type="iconSet" priority="8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6:P16">
    <cfRule type="iconSet" priority="7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3:P13">
    <cfRule type="iconSet" priority="6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4:P14">
    <cfRule type="iconSet" priority="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5:P15">
    <cfRule type="iconSet" priority="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6:P16">
    <cfRule type="iconSet" priority="3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7:P17">
    <cfRule type="iconSet" priority="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7:P17">
    <cfRule type="iconSet" priority="1">
      <iconSet iconSet="3Symbols" reverse="1">
        <cfvo type="percent" val="0"/>
        <cfvo type="percent" val="0" gte="0"/>
        <cfvo type="percent" val="&quot;B3&quot;"/>
      </iconSet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pane ySplit="1" topLeftCell="A2" activePane="bottomLeft" state="frozen"/>
      <selection pane="bottomLeft" activeCell="L5" sqref="L5"/>
    </sheetView>
  </sheetViews>
  <sheetFormatPr defaultColWidth="17.140625" defaultRowHeight="12.75" customHeight="1" x14ac:dyDescent="0.2"/>
  <cols>
    <col min="2" max="10" width="9.7109375" customWidth="1"/>
  </cols>
  <sheetData>
    <row r="1" spans="1:11" ht="35.25" customHeight="1" x14ac:dyDescent="0.2">
      <c r="A1" s="166" t="s">
        <v>25</v>
      </c>
      <c r="B1" s="166"/>
      <c r="C1" s="166"/>
      <c r="D1" s="166"/>
      <c r="E1" s="167"/>
      <c r="F1" s="167"/>
      <c r="G1" s="167"/>
      <c r="H1" s="167"/>
      <c r="I1" s="167"/>
      <c r="J1" s="167"/>
    </row>
    <row r="2" spans="1:11" ht="14.25" x14ac:dyDescent="0.2">
      <c r="A2" s="1" t="s">
        <v>207</v>
      </c>
      <c r="B2" s="11" t="s">
        <v>22</v>
      </c>
      <c r="C2" s="19" t="s">
        <v>23</v>
      </c>
      <c r="D2" s="2" t="s">
        <v>24</v>
      </c>
      <c r="E2" s="11" t="s">
        <v>22</v>
      </c>
      <c r="F2" s="19" t="s">
        <v>23</v>
      </c>
      <c r="G2" s="2" t="s">
        <v>24</v>
      </c>
      <c r="H2" s="11" t="s">
        <v>22</v>
      </c>
      <c r="I2" s="19" t="s">
        <v>23</v>
      </c>
      <c r="J2" s="2" t="s">
        <v>24</v>
      </c>
    </row>
    <row r="3" spans="1:11" ht="14.25" x14ac:dyDescent="0.2">
      <c r="A3" s="1"/>
      <c r="B3" s="51">
        <v>41535</v>
      </c>
      <c r="C3" s="52">
        <v>41537</v>
      </c>
      <c r="D3" s="53">
        <v>41540</v>
      </c>
      <c r="E3" s="51">
        <v>41542</v>
      </c>
      <c r="F3" s="52">
        <v>41544</v>
      </c>
      <c r="G3" s="53">
        <v>41547</v>
      </c>
      <c r="H3" s="51">
        <v>41549</v>
      </c>
      <c r="I3" s="52">
        <v>41551</v>
      </c>
      <c r="J3" s="53">
        <v>41554</v>
      </c>
    </row>
    <row r="4" spans="1:11" ht="26.25" customHeight="1" x14ac:dyDescent="0.2">
      <c r="A4" s="140"/>
      <c r="B4" s="142">
        <v>1</v>
      </c>
      <c r="C4" s="143">
        <v>2</v>
      </c>
      <c r="D4" s="143">
        <v>3</v>
      </c>
      <c r="E4" s="142">
        <v>4</v>
      </c>
      <c r="F4" s="143">
        <v>5</v>
      </c>
      <c r="G4" s="143">
        <v>6</v>
      </c>
      <c r="H4" s="142">
        <v>7</v>
      </c>
      <c r="I4" s="143">
        <v>8</v>
      </c>
      <c r="J4" s="145">
        <v>9</v>
      </c>
      <c r="K4" s="108"/>
    </row>
    <row r="5" spans="1:11" ht="26.25" customHeight="1" x14ac:dyDescent="0.2">
      <c r="A5" s="141" t="s">
        <v>26</v>
      </c>
      <c r="B5" s="139">
        <f>SUM('Sprint 1'!H3:H29)</f>
        <v>95</v>
      </c>
      <c r="C5" s="108">
        <f>SUM('Sprint 1'!I3:I29)</f>
        <v>82</v>
      </c>
      <c r="D5" s="108">
        <f>SUM('Sprint 1'!J3:J29)</f>
        <v>71</v>
      </c>
      <c r="E5" s="139">
        <f>SUM('Sprint 1'!K3:K29)</f>
        <v>59</v>
      </c>
      <c r="F5" s="108">
        <f>SUM('Sprint 1'!L3:L29)</f>
        <v>43</v>
      </c>
      <c r="G5" s="108">
        <f>SUM('Sprint 1'!M3:M29)</f>
        <v>28</v>
      </c>
      <c r="H5" s="139">
        <f>SUM('Sprint 1'!N3:N29)</f>
        <v>16</v>
      </c>
      <c r="I5" s="108">
        <f>SUM('Sprint 1'!O3:O29)</f>
        <v>12</v>
      </c>
      <c r="J5" s="109">
        <f>SUM('Sprint 1'!P3:P29)</f>
        <v>6</v>
      </c>
      <c r="K5" s="108"/>
    </row>
    <row r="6" spans="1:11" ht="24" customHeight="1" x14ac:dyDescent="0.2">
      <c r="A6" s="15" t="s">
        <v>27</v>
      </c>
      <c r="B6" s="92">
        <f>SUM('Sprint 1'!$B$3:$B$29)-(((B4-1)*SUM('Sprint 1'!$B$3:$B$29))/($J$4-1))</f>
        <v>95</v>
      </c>
      <c r="C6" s="147">
        <f>SUM('Sprint 1'!$B$3:$B$29)-(((C4-1)*SUM('Sprint 1'!$B$3:$B$29))/($J$4-1))</f>
        <v>83.125</v>
      </c>
      <c r="D6" s="147">
        <f>SUM('Sprint 1'!$B$3:$B$29)-(((D4-1)*SUM('Sprint 1'!$B$3:$B$29))/($J$4-1))</f>
        <v>71.25</v>
      </c>
      <c r="E6" s="148">
        <f>SUM('Sprint 1'!$B$3:$B$29)-(((E4-1)*SUM('Sprint 1'!$B$3:$B$29))/($J$4-1))</f>
        <v>59.375</v>
      </c>
      <c r="F6" s="147">
        <f>SUM('Sprint 1'!$B$3:$B$29)-(((F4-1)*SUM('Sprint 1'!$B$3:$B$29))/($J$4-1))</f>
        <v>47.5</v>
      </c>
      <c r="G6" s="147">
        <f>SUM('Sprint 1'!$B$3:$B$29)-(((G4-1)*SUM('Sprint 1'!$B$3:$B$29))/($J$4-1))</f>
        <v>35.625</v>
      </c>
      <c r="H6" s="148">
        <f>SUM('Sprint 1'!$B$3:$B$29)-(((H4-1)*SUM('Sprint 1'!$B$3:$B$29))/($J$4-1))</f>
        <v>23.75</v>
      </c>
      <c r="I6" s="147">
        <f>SUM('Sprint 1'!$B$3:$B$29)-(((I4-1)*SUM('Sprint 1'!$B$3:$B$29))/($J$4-1))</f>
        <v>11.875</v>
      </c>
      <c r="J6" s="146">
        <f>SUM('Sprint 1'!$B$3:$B$29)-(((J4-1)*SUM('Sprint 1'!$B$3:$B$29))/($J$4-1))</f>
        <v>0</v>
      </c>
      <c r="K6" s="144"/>
    </row>
    <row r="7" spans="1:11" ht="26.25" customHeight="1" x14ac:dyDescent="0.2"/>
    <row r="8" spans="1:11" ht="26.25" customHeight="1" x14ac:dyDescent="0.2"/>
    <row r="9" spans="1:11" ht="26.25" customHeight="1" x14ac:dyDescent="0.2"/>
    <row r="10" spans="1:11" ht="26.25" customHeight="1" x14ac:dyDescent="0.2">
      <c r="B10" s="10" t="s">
        <v>28</v>
      </c>
      <c r="C10" s="10"/>
      <c r="D10" s="10"/>
      <c r="E10" s="10"/>
      <c r="F10" s="10"/>
      <c r="G10" s="10"/>
    </row>
    <row r="11" spans="1:11" ht="26.25" customHeight="1" x14ac:dyDescent="0.2">
      <c r="B11" s="10"/>
      <c r="C11" s="10"/>
      <c r="D11" s="10"/>
      <c r="E11" s="10"/>
      <c r="F11" s="10"/>
      <c r="G11" s="10"/>
    </row>
    <row r="12" spans="1:11" ht="26.25" customHeight="1" x14ac:dyDescent="0.2">
      <c r="B12" s="10"/>
      <c r="C12" s="10"/>
      <c r="D12" s="10"/>
      <c r="E12" s="10"/>
      <c r="F12" s="10"/>
      <c r="G12" s="10"/>
    </row>
    <row r="13" spans="1:11" ht="26.25" customHeight="1" x14ac:dyDescent="0.2">
      <c r="B13" s="10"/>
      <c r="C13" s="10"/>
      <c r="D13" s="10"/>
      <c r="E13" s="10"/>
      <c r="F13" s="10"/>
      <c r="G13" s="10"/>
    </row>
    <row r="14" spans="1:11" ht="26.25" customHeight="1" x14ac:dyDescent="0.2">
      <c r="B14" s="10"/>
      <c r="C14" s="10"/>
      <c r="D14" s="10"/>
      <c r="E14" s="10"/>
      <c r="F14" s="10"/>
      <c r="G14" s="10"/>
    </row>
    <row r="15" spans="1:11" ht="26.25" customHeight="1" x14ac:dyDescent="0.2">
      <c r="B15" s="10"/>
      <c r="C15" s="10"/>
      <c r="D15" s="10"/>
      <c r="E15" s="10"/>
      <c r="F15" s="10"/>
      <c r="G15" s="10"/>
    </row>
    <row r="16" spans="1:11" x14ac:dyDescent="0.2">
      <c r="B16" s="10"/>
      <c r="C16" s="10"/>
      <c r="D16" s="10"/>
      <c r="E16" s="10"/>
      <c r="F16" s="10"/>
      <c r="G16" s="10"/>
    </row>
    <row r="17" spans="2:7" x14ac:dyDescent="0.2">
      <c r="B17" s="10"/>
      <c r="C17" s="10"/>
      <c r="D17" s="10"/>
      <c r="E17" s="10"/>
      <c r="F17" s="10"/>
      <c r="G17" s="10"/>
    </row>
    <row r="18" spans="2:7" x14ac:dyDescent="0.2">
      <c r="B18" s="10"/>
      <c r="C18" s="10"/>
      <c r="D18" s="10"/>
      <c r="E18" s="10"/>
      <c r="F18" s="10"/>
      <c r="G18" s="10"/>
    </row>
    <row r="19" spans="2:7" x14ac:dyDescent="0.2">
      <c r="B19" s="10"/>
      <c r="C19" s="10"/>
      <c r="D19" s="10"/>
      <c r="E19" s="10"/>
      <c r="F19" s="10"/>
      <c r="G19" s="10"/>
    </row>
    <row r="20" spans="2:7" x14ac:dyDescent="0.2">
      <c r="B20" s="10"/>
      <c r="C20" s="10"/>
      <c r="D20" s="10"/>
      <c r="E20" s="10"/>
      <c r="F20" s="10"/>
      <c r="G20" s="10"/>
    </row>
    <row r="21" spans="2:7" x14ac:dyDescent="0.2">
      <c r="B21" s="10"/>
      <c r="C21" s="10"/>
      <c r="D21" s="10"/>
      <c r="E21" s="10"/>
      <c r="F21" s="10"/>
      <c r="G21" s="10"/>
    </row>
    <row r="22" spans="2:7" x14ac:dyDescent="0.2">
      <c r="B22" s="10"/>
      <c r="C22" s="10"/>
      <c r="D22" s="10"/>
      <c r="E22" s="10"/>
      <c r="F22" s="10"/>
      <c r="G22" s="10"/>
    </row>
    <row r="23" spans="2:7" x14ac:dyDescent="0.2">
      <c r="B23" s="10"/>
      <c r="C23" s="10"/>
      <c r="D23" s="10"/>
      <c r="E23" s="10"/>
      <c r="F23" s="10"/>
      <c r="G23" s="10"/>
    </row>
    <row r="24" spans="2:7" x14ac:dyDescent="0.2">
      <c r="B24" s="10"/>
      <c r="C24" s="10"/>
      <c r="D24" s="10"/>
      <c r="E24" s="10"/>
      <c r="F24" s="10"/>
      <c r="G24" s="10"/>
    </row>
    <row r="25" spans="2:7" ht="12.75" customHeight="1" x14ac:dyDescent="0.2">
      <c r="B25" s="10"/>
      <c r="C25" s="10"/>
      <c r="D25" s="10"/>
      <c r="E25" s="10"/>
      <c r="F25" s="10"/>
      <c r="G25" s="10"/>
    </row>
    <row r="26" spans="2:7" ht="12.75" customHeight="1" x14ac:dyDescent="0.2">
      <c r="B26" s="10"/>
      <c r="C26" s="10"/>
      <c r="D26" s="10"/>
      <c r="E26" s="10"/>
      <c r="F26" s="10"/>
      <c r="G26" s="10"/>
    </row>
    <row r="27" spans="2:7" ht="12.75" customHeight="1" x14ac:dyDescent="0.2">
      <c r="B27" s="10"/>
      <c r="C27" s="10"/>
      <c r="D27" s="10"/>
      <c r="E27" s="10"/>
      <c r="F27" s="10"/>
      <c r="G27" s="10"/>
    </row>
    <row r="28" spans="2:7" ht="12.75" customHeight="1" x14ac:dyDescent="0.2">
      <c r="B28" s="10"/>
      <c r="C28" s="10"/>
      <c r="D28" s="10"/>
      <c r="E28" s="10"/>
      <c r="F28" s="10"/>
      <c r="G28" s="10"/>
    </row>
  </sheetData>
  <mergeCells count="1">
    <mergeCell ref="A1:J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3"/>
  <sheetViews>
    <sheetView topLeftCell="C1" zoomScale="70" zoomScaleNormal="70" workbookViewId="0">
      <pane ySplit="2" topLeftCell="A3" activePane="bottomLeft" state="frozen"/>
      <selection pane="bottomLeft" activeCell="F32" sqref="F32"/>
    </sheetView>
  </sheetViews>
  <sheetFormatPr defaultColWidth="17.140625" defaultRowHeight="12.75" customHeight="1" x14ac:dyDescent="0.2"/>
  <cols>
    <col min="1" max="1" width="90.140625" customWidth="1"/>
    <col min="2" max="2" width="4.85546875" style="14" customWidth="1"/>
    <col min="3" max="3" width="9.7109375" style="14" customWidth="1"/>
    <col min="4" max="4" width="23.85546875" style="14" customWidth="1"/>
    <col min="5" max="5" width="13.85546875" style="14" customWidth="1"/>
    <col min="6" max="6" width="25.85546875" style="14" customWidth="1"/>
    <col min="7" max="7" width="6.28515625" style="14" customWidth="1"/>
    <col min="8" max="8" width="4.5703125" customWidth="1"/>
    <col min="9" max="9" width="3.5703125" customWidth="1"/>
    <col min="10" max="10" width="4.140625" customWidth="1"/>
    <col min="11" max="11" width="3.5703125" customWidth="1"/>
    <col min="12" max="13" width="4.7109375" customWidth="1"/>
    <col min="14" max="14" width="4" customWidth="1"/>
    <col min="15" max="15" width="5" customWidth="1"/>
    <col min="16" max="16" width="4.85546875" customWidth="1"/>
    <col min="18" max="18" width="5.7109375" customWidth="1"/>
    <col min="19" max="19" width="31.140625" customWidth="1"/>
    <col min="20" max="26" width="5.7109375" customWidth="1"/>
  </cols>
  <sheetData>
    <row r="1" spans="1:18" ht="29.25" customHeight="1" x14ac:dyDescent="0.25">
      <c r="A1" s="98" t="s">
        <v>221</v>
      </c>
      <c r="B1" s="65"/>
      <c r="C1" s="66"/>
      <c r="D1" s="7"/>
      <c r="E1" s="65"/>
      <c r="F1" s="65"/>
      <c r="G1" s="67" t="s">
        <v>16</v>
      </c>
      <c r="H1" s="163" t="s">
        <v>219</v>
      </c>
      <c r="I1" s="164"/>
      <c r="J1" s="165"/>
      <c r="K1" s="163" t="s">
        <v>220</v>
      </c>
      <c r="L1" s="164"/>
      <c r="M1" s="165"/>
      <c r="N1" s="163" t="s">
        <v>226</v>
      </c>
      <c r="O1" s="164"/>
      <c r="P1" s="165"/>
    </row>
    <row r="2" spans="1:18" x14ac:dyDescent="0.2">
      <c r="A2" s="18" t="s">
        <v>17</v>
      </c>
      <c r="B2" s="12" t="s">
        <v>18</v>
      </c>
      <c r="C2" s="12" t="s">
        <v>2</v>
      </c>
      <c r="D2" s="12" t="s">
        <v>19</v>
      </c>
      <c r="E2" s="12" t="s">
        <v>20</v>
      </c>
      <c r="F2" s="12" t="s">
        <v>14</v>
      </c>
      <c r="G2" s="68" t="s">
        <v>21</v>
      </c>
      <c r="H2" s="88" t="s">
        <v>22</v>
      </c>
      <c r="I2" s="42" t="s">
        <v>23</v>
      </c>
      <c r="J2" s="5" t="s">
        <v>24</v>
      </c>
      <c r="K2" s="8" t="s">
        <v>22</v>
      </c>
      <c r="L2" s="6" t="s">
        <v>23</v>
      </c>
      <c r="M2" s="5" t="s">
        <v>24</v>
      </c>
      <c r="N2" s="8" t="s">
        <v>22</v>
      </c>
      <c r="O2" s="6" t="s">
        <v>23</v>
      </c>
      <c r="P2" s="6" t="s">
        <v>24</v>
      </c>
    </row>
    <row r="3" spans="1:18" ht="18.75" customHeight="1" x14ac:dyDescent="0.25">
      <c r="A3" s="50" t="s">
        <v>198</v>
      </c>
      <c r="B3" s="36">
        <v>2</v>
      </c>
      <c r="C3" s="60" t="s">
        <v>8</v>
      </c>
      <c r="D3" s="89" t="s">
        <v>225</v>
      </c>
      <c r="E3" s="43" t="s">
        <v>187</v>
      </c>
      <c r="F3" s="36"/>
      <c r="G3" s="69"/>
      <c r="H3" s="33">
        <v>2</v>
      </c>
      <c r="I3" s="33">
        <v>2</v>
      </c>
      <c r="J3" s="114">
        <v>2</v>
      </c>
      <c r="K3" s="38">
        <v>2</v>
      </c>
      <c r="L3" s="37">
        <v>0</v>
      </c>
      <c r="M3" s="114">
        <v>0</v>
      </c>
      <c r="N3" s="38">
        <v>0</v>
      </c>
      <c r="O3" s="37">
        <v>0</v>
      </c>
      <c r="P3" s="37">
        <v>0</v>
      </c>
      <c r="R3">
        <f>SUM(P3:P9)</f>
        <v>2</v>
      </c>
    </row>
    <row r="4" spans="1:18" ht="18.75" customHeight="1" x14ac:dyDescent="0.25">
      <c r="A4" s="50" t="s">
        <v>195</v>
      </c>
      <c r="B4" s="36">
        <v>8</v>
      </c>
      <c r="C4" s="60" t="s">
        <v>8</v>
      </c>
      <c r="D4" s="94" t="s">
        <v>185</v>
      </c>
      <c r="E4" s="43" t="s">
        <v>187</v>
      </c>
      <c r="F4" s="36"/>
      <c r="G4" s="69"/>
      <c r="H4" s="33">
        <v>8</v>
      </c>
      <c r="I4" s="33">
        <v>8</v>
      </c>
      <c r="J4" s="114">
        <v>4</v>
      </c>
      <c r="K4" s="38">
        <v>4</v>
      </c>
      <c r="L4" s="37">
        <v>2</v>
      </c>
      <c r="M4" s="114">
        <v>2</v>
      </c>
      <c r="N4" s="38">
        <v>0</v>
      </c>
      <c r="O4" s="37">
        <v>0</v>
      </c>
      <c r="P4" s="37">
        <v>0</v>
      </c>
    </row>
    <row r="5" spans="1:18" ht="18.75" customHeight="1" x14ac:dyDescent="0.25">
      <c r="A5" s="95" t="s">
        <v>228</v>
      </c>
      <c r="B5" s="36">
        <v>4</v>
      </c>
      <c r="C5" s="60" t="s">
        <v>8</v>
      </c>
      <c r="D5" s="94" t="s">
        <v>185</v>
      </c>
      <c r="E5" s="43" t="s">
        <v>187</v>
      </c>
      <c r="F5" s="36"/>
      <c r="G5" s="69"/>
      <c r="H5" s="33">
        <v>4</v>
      </c>
      <c r="I5" s="33">
        <v>4</v>
      </c>
      <c r="J5" s="114">
        <v>4</v>
      </c>
      <c r="K5" s="38">
        <v>2</v>
      </c>
      <c r="L5" s="37">
        <v>2</v>
      </c>
      <c r="M5" s="114">
        <v>0</v>
      </c>
      <c r="N5" s="38">
        <v>0</v>
      </c>
      <c r="O5" s="37">
        <v>0</v>
      </c>
      <c r="P5" s="37">
        <v>0</v>
      </c>
    </row>
    <row r="6" spans="1:18" ht="18.75" customHeight="1" x14ac:dyDescent="0.25">
      <c r="A6" s="50" t="s">
        <v>201</v>
      </c>
      <c r="B6" s="36">
        <v>4</v>
      </c>
      <c r="C6" s="60" t="s">
        <v>8</v>
      </c>
      <c r="D6" s="89" t="s">
        <v>225</v>
      </c>
      <c r="E6" s="119" t="s">
        <v>257</v>
      </c>
      <c r="F6" s="36"/>
      <c r="G6" s="69"/>
      <c r="H6" s="33">
        <v>4</v>
      </c>
      <c r="I6" s="33">
        <v>4</v>
      </c>
      <c r="J6" s="114">
        <v>4</v>
      </c>
      <c r="K6" s="38">
        <v>4</v>
      </c>
      <c r="L6" s="37">
        <v>4</v>
      </c>
      <c r="M6" s="114">
        <v>4</v>
      </c>
      <c r="N6" s="38">
        <v>4</v>
      </c>
      <c r="O6" s="37">
        <v>2</v>
      </c>
      <c r="P6" s="37">
        <v>2</v>
      </c>
    </row>
    <row r="7" spans="1:18" ht="18.75" customHeight="1" x14ac:dyDescent="0.25">
      <c r="A7" s="31" t="s">
        <v>142</v>
      </c>
      <c r="B7" s="36">
        <v>1</v>
      </c>
      <c r="C7" s="36" t="s">
        <v>9</v>
      </c>
      <c r="D7" s="89" t="s">
        <v>185</v>
      </c>
      <c r="E7" s="43" t="s">
        <v>187</v>
      </c>
      <c r="F7" s="36"/>
      <c r="G7" s="69"/>
      <c r="H7" s="33">
        <v>1</v>
      </c>
      <c r="I7" s="33">
        <v>0</v>
      </c>
      <c r="J7" s="114">
        <v>0</v>
      </c>
      <c r="K7" s="38">
        <v>0</v>
      </c>
      <c r="L7" s="37">
        <v>0</v>
      </c>
      <c r="M7" s="114">
        <v>0</v>
      </c>
      <c r="N7" s="38">
        <v>0</v>
      </c>
      <c r="O7" s="37">
        <v>0</v>
      </c>
      <c r="P7" s="37">
        <v>0</v>
      </c>
    </row>
    <row r="8" spans="1:18" ht="18.75" customHeight="1" x14ac:dyDescent="0.25">
      <c r="A8" s="56" t="s">
        <v>137</v>
      </c>
      <c r="B8" s="36">
        <v>2</v>
      </c>
      <c r="C8" s="36" t="s">
        <v>9</v>
      </c>
      <c r="D8" s="89" t="s">
        <v>185</v>
      </c>
      <c r="E8" s="43" t="s">
        <v>187</v>
      </c>
      <c r="F8" s="36"/>
      <c r="G8" s="69"/>
      <c r="H8" s="33">
        <v>2</v>
      </c>
      <c r="I8" s="33">
        <v>1</v>
      </c>
      <c r="J8" s="114">
        <v>0</v>
      </c>
      <c r="K8" s="38">
        <v>0</v>
      </c>
      <c r="L8" s="37">
        <v>0</v>
      </c>
      <c r="M8" s="114">
        <v>0</v>
      </c>
      <c r="N8" s="38">
        <v>0</v>
      </c>
      <c r="O8" s="37">
        <v>0</v>
      </c>
      <c r="P8" s="37">
        <v>0</v>
      </c>
    </row>
    <row r="9" spans="1:18" ht="18.75" customHeight="1" x14ac:dyDescent="0.25">
      <c r="A9" s="93" t="s">
        <v>227</v>
      </c>
      <c r="B9" s="36">
        <v>4</v>
      </c>
      <c r="C9" s="36" t="s">
        <v>9</v>
      </c>
      <c r="D9" s="89" t="s">
        <v>185</v>
      </c>
      <c r="E9" s="43" t="s">
        <v>187</v>
      </c>
      <c r="F9" s="36"/>
      <c r="G9" s="69"/>
      <c r="H9" s="33">
        <v>4</v>
      </c>
      <c r="I9" s="33">
        <v>4</v>
      </c>
      <c r="J9" s="114">
        <v>4</v>
      </c>
      <c r="K9" s="38">
        <v>3</v>
      </c>
      <c r="L9" s="37">
        <v>3</v>
      </c>
      <c r="M9" s="114">
        <v>2</v>
      </c>
      <c r="N9" s="38">
        <v>2</v>
      </c>
      <c r="O9" s="37">
        <v>0</v>
      </c>
      <c r="P9" s="37">
        <v>0</v>
      </c>
    </row>
    <row r="10" spans="1:18" ht="18.75" customHeight="1" x14ac:dyDescent="0.25">
      <c r="A10" s="105" t="s">
        <v>245</v>
      </c>
      <c r="B10" s="90">
        <v>2</v>
      </c>
      <c r="C10" s="90" t="s">
        <v>8</v>
      </c>
      <c r="D10" s="90" t="s">
        <v>223</v>
      </c>
      <c r="E10" s="43" t="s">
        <v>187</v>
      </c>
      <c r="F10" s="39"/>
      <c r="G10" s="75"/>
      <c r="H10" s="30">
        <v>2</v>
      </c>
      <c r="I10" s="30">
        <v>2</v>
      </c>
      <c r="J10" s="115">
        <v>2</v>
      </c>
      <c r="K10" s="116">
        <v>2</v>
      </c>
      <c r="L10" s="40">
        <v>2</v>
      </c>
      <c r="M10" s="115">
        <v>2</v>
      </c>
      <c r="N10" s="116">
        <v>2</v>
      </c>
      <c r="O10" s="40">
        <v>2</v>
      </c>
      <c r="P10" s="40">
        <v>0</v>
      </c>
      <c r="R10">
        <f>SUM(P10:P21)</f>
        <v>16</v>
      </c>
    </row>
    <row r="11" spans="1:18" ht="18.75" customHeight="1" x14ac:dyDescent="0.25">
      <c r="A11" s="105" t="s">
        <v>242</v>
      </c>
      <c r="B11" s="90">
        <v>16</v>
      </c>
      <c r="C11" s="90" t="s">
        <v>8</v>
      </c>
      <c r="D11" s="90" t="s">
        <v>223</v>
      </c>
      <c r="E11" s="119" t="s">
        <v>257</v>
      </c>
      <c r="F11" s="39"/>
      <c r="G11" s="75"/>
      <c r="H11" s="30">
        <v>16</v>
      </c>
      <c r="I11" s="30">
        <v>16</v>
      </c>
      <c r="J11" s="115">
        <v>16</v>
      </c>
      <c r="K11" s="116">
        <v>8</v>
      </c>
      <c r="L11" s="40">
        <v>8</v>
      </c>
      <c r="M11" s="115">
        <v>8</v>
      </c>
      <c r="N11" s="116">
        <v>8</v>
      </c>
      <c r="O11" s="40">
        <v>8</v>
      </c>
      <c r="P11" s="40">
        <v>2</v>
      </c>
    </row>
    <row r="12" spans="1:18" ht="18.75" customHeight="1" x14ac:dyDescent="0.25">
      <c r="A12" s="105" t="s">
        <v>243</v>
      </c>
      <c r="B12" s="90">
        <v>4</v>
      </c>
      <c r="C12" s="90" t="s">
        <v>8</v>
      </c>
      <c r="D12" s="90" t="s">
        <v>223</v>
      </c>
      <c r="E12" s="43" t="s">
        <v>187</v>
      </c>
      <c r="F12" s="39"/>
      <c r="G12" s="75"/>
      <c r="H12" s="30">
        <v>4</v>
      </c>
      <c r="I12" s="30">
        <v>4</v>
      </c>
      <c r="J12" s="115">
        <v>4</v>
      </c>
      <c r="K12" s="116">
        <v>4</v>
      </c>
      <c r="L12" s="40">
        <v>2</v>
      </c>
      <c r="M12" s="115">
        <v>2</v>
      </c>
      <c r="N12" s="116">
        <v>2</v>
      </c>
      <c r="O12" s="40">
        <v>2</v>
      </c>
      <c r="P12" s="40">
        <v>0</v>
      </c>
    </row>
    <row r="13" spans="1:18" ht="18.75" customHeight="1" x14ac:dyDescent="0.25">
      <c r="A13" s="105" t="s">
        <v>244</v>
      </c>
      <c r="B13" s="90">
        <v>4</v>
      </c>
      <c r="C13" s="90" t="s">
        <v>8</v>
      </c>
      <c r="D13" s="90" t="s">
        <v>223</v>
      </c>
      <c r="E13" s="43" t="s">
        <v>187</v>
      </c>
      <c r="F13" s="39"/>
      <c r="G13" s="75"/>
      <c r="H13" s="30">
        <v>4</v>
      </c>
      <c r="I13" s="30">
        <v>4</v>
      </c>
      <c r="J13" s="115">
        <v>4</v>
      </c>
      <c r="K13" s="116">
        <v>4</v>
      </c>
      <c r="L13" s="40">
        <v>4</v>
      </c>
      <c r="M13" s="115">
        <v>4</v>
      </c>
      <c r="N13" s="116">
        <v>4</v>
      </c>
      <c r="O13" s="40">
        <v>4</v>
      </c>
      <c r="P13" s="40">
        <v>0</v>
      </c>
    </row>
    <row r="14" spans="1:18" ht="18.75" customHeight="1" x14ac:dyDescent="0.25">
      <c r="A14" s="96" t="s">
        <v>229</v>
      </c>
      <c r="B14" s="39">
        <v>8</v>
      </c>
      <c r="C14" s="61" t="s">
        <v>8</v>
      </c>
      <c r="D14" s="97" t="s">
        <v>185</v>
      </c>
      <c r="E14" s="43" t="s">
        <v>187</v>
      </c>
      <c r="F14" s="39"/>
      <c r="G14" s="75"/>
      <c r="H14" s="30">
        <v>8</v>
      </c>
      <c r="I14" s="30">
        <v>8</v>
      </c>
      <c r="J14" s="115">
        <v>8</v>
      </c>
      <c r="K14" s="116">
        <v>8</v>
      </c>
      <c r="L14" s="40">
        <v>4</v>
      </c>
      <c r="M14" s="115">
        <v>0</v>
      </c>
      <c r="N14" s="116">
        <v>0</v>
      </c>
      <c r="O14" s="40">
        <v>0</v>
      </c>
      <c r="P14" s="40">
        <v>0</v>
      </c>
    </row>
    <row r="15" spans="1:18" ht="18.75" customHeight="1" x14ac:dyDescent="0.25">
      <c r="A15" s="57" t="s">
        <v>212</v>
      </c>
      <c r="B15" s="39">
        <v>8</v>
      </c>
      <c r="C15" s="61" t="s">
        <v>8</v>
      </c>
      <c r="D15" s="90" t="s">
        <v>182</v>
      </c>
      <c r="E15" s="119" t="s">
        <v>257</v>
      </c>
      <c r="F15" s="39"/>
      <c r="G15" s="75"/>
      <c r="H15" s="30">
        <v>8</v>
      </c>
      <c r="I15" s="30">
        <v>7</v>
      </c>
      <c r="J15" s="115">
        <v>7</v>
      </c>
      <c r="K15" s="116">
        <v>6</v>
      </c>
      <c r="L15" s="40">
        <v>6</v>
      </c>
      <c r="M15" s="115">
        <v>6</v>
      </c>
      <c r="N15" s="116">
        <v>6</v>
      </c>
      <c r="O15" s="40">
        <v>6</v>
      </c>
      <c r="P15" s="40">
        <v>6</v>
      </c>
    </row>
    <row r="16" spans="1:18" ht="18.75" customHeight="1" x14ac:dyDescent="0.25">
      <c r="A16" s="57" t="s">
        <v>214</v>
      </c>
      <c r="B16" s="39">
        <v>4</v>
      </c>
      <c r="C16" s="61" t="s">
        <v>8</v>
      </c>
      <c r="D16" s="90" t="s">
        <v>223</v>
      </c>
      <c r="E16" s="119" t="s">
        <v>257</v>
      </c>
      <c r="F16" s="39"/>
      <c r="G16" s="75"/>
      <c r="H16" s="30">
        <v>4</v>
      </c>
      <c r="I16" s="30">
        <v>4</v>
      </c>
      <c r="J16" s="115">
        <v>4</v>
      </c>
      <c r="K16" s="116">
        <v>4</v>
      </c>
      <c r="L16" s="40">
        <v>4</v>
      </c>
      <c r="M16" s="115">
        <v>4</v>
      </c>
      <c r="N16" s="116">
        <v>4</v>
      </c>
      <c r="O16" s="40">
        <v>4</v>
      </c>
      <c r="P16" s="40">
        <v>2</v>
      </c>
    </row>
    <row r="17" spans="1:19" ht="18.75" customHeight="1" x14ac:dyDescent="0.25">
      <c r="A17" s="29" t="s">
        <v>152</v>
      </c>
      <c r="B17" s="39">
        <v>2</v>
      </c>
      <c r="C17" s="39" t="s">
        <v>6</v>
      </c>
      <c r="D17" s="90" t="s">
        <v>223</v>
      </c>
      <c r="E17" s="119" t="s">
        <v>257</v>
      </c>
      <c r="F17" s="39"/>
      <c r="G17" s="75"/>
      <c r="H17" s="30">
        <v>2</v>
      </c>
      <c r="I17" s="30">
        <v>2</v>
      </c>
      <c r="J17" s="115">
        <v>2</v>
      </c>
      <c r="K17" s="116">
        <v>2</v>
      </c>
      <c r="L17" s="40">
        <v>2</v>
      </c>
      <c r="M17" s="115">
        <v>2</v>
      </c>
      <c r="N17" s="116">
        <v>2</v>
      </c>
      <c r="O17" s="40">
        <v>2</v>
      </c>
      <c r="P17" s="40">
        <v>2</v>
      </c>
    </row>
    <row r="18" spans="1:19" ht="18.75" customHeight="1" x14ac:dyDescent="0.25">
      <c r="A18" s="29" t="s">
        <v>155</v>
      </c>
      <c r="B18" s="39">
        <v>1</v>
      </c>
      <c r="C18" s="39" t="s">
        <v>6</v>
      </c>
      <c r="D18" s="90" t="s">
        <v>223</v>
      </c>
      <c r="E18" s="119" t="s">
        <v>257</v>
      </c>
      <c r="F18" s="39"/>
      <c r="G18" s="75"/>
      <c r="H18" s="30">
        <v>1</v>
      </c>
      <c r="I18" s="30">
        <v>1</v>
      </c>
      <c r="J18" s="115">
        <v>1</v>
      </c>
      <c r="K18" s="116">
        <v>1</v>
      </c>
      <c r="L18" s="40">
        <v>1</v>
      </c>
      <c r="M18" s="115">
        <v>1</v>
      </c>
      <c r="N18" s="116">
        <v>1</v>
      </c>
      <c r="O18" s="40">
        <v>1</v>
      </c>
      <c r="P18" s="40">
        <v>1</v>
      </c>
      <c r="R18">
        <f>SUM(P22:P32)</f>
        <v>3</v>
      </c>
    </row>
    <row r="19" spans="1:19" ht="18.75" customHeight="1" x14ac:dyDescent="0.25">
      <c r="A19" s="29" t="s">
        <v>145</v>
      </c>
      <c r="B19" s="39">
        <v>2</v>
      </c>
      <c r="C19" s="39" t="s">
        <v>6</v>
      </c>
      <c r="D19" s="106" t="s">
        <v>185</v>
      </c>
      <c r="E19" s="104" t="s">
        <v>187</v>
      </c>
      <c r="F19" s="39"/>
      <c r="G19" s="75"/>
      <c r="H19" s="30">
        <v>2</v>
      </c>
      <c r="I19" s="30">
        <v>2</v>
      </c>
      <c r="J19" s="115">
        <v>2</v>
      </c>
      <c r="K19" s="116">
        <v>1</v>
      </c>
      <c r="L19" s="40">
        <v>1</v>
      </c>
      <c r="M19" s="115">
        <v>1</v>
      </c>
      <c r="N19" s="116">
        <v>0</v>
      </c>
      <c r="O19" s="40">
        <v>0</v>
      </c>
      <c r="P19" s="40">
        <v>0</v>
      </c>
    </row>
    <row r="20" spans="1:19" ht="18.75" customHeight="1" x14ac:dyDescent="0.25">
      <c r="A20" s="29" t="s">
        <v>246</v>
      </c>
      <c r="B20" s="39">
        <v>2</v>
      </c>
      <c r="C20" s="39" t="s">
        <v>6</v>
      </c>
      <c r="D20" s="39" t="s">
        <v>247</v>
      </c>
      <c r="E20" s="119" t="s">
        <v>257</v>
      </c>
      <c r="F20" s="39"/>
      <c r="G20" s="75"/>
      <c r="H20" s="30">
        <v>2</v>
      </c>
      <c r="I20" s="30">
        <v>2</v>
      </c>
      <c r="J20" s="115">
        <v>2</v>
      </c>
      <c r="K20" s="116">
        <v>2</v>
      </c>
      <c r="L20" s="40">
        <v>2</v>
      </c>
      <c r="M20" s="115">
        <v>2</v>
      </c>
      <c r="N20" s="116">
        <v>2</v>
      </c>
      <c r="O20" s="40">
        <v>2</v>
      </c>
      <c r="P20" s="40">
        <v>2</v>
      </c>
    </row>
    <row r="21" spans="1:19" ht="18.75" customHeight="1" x14ac:dyDescent="0.25">
      <c r="A21" s="29" t="s">
        <v>146</v>
      </c>
      <c r="B21" s="39">
        <v>1</v>
      </c>
      <c r="C21" s="39" t="s">
        <v>9</v>
      </c>
      <c r="D21" s="97" t="s">
        <v>185</v>
      </c>
      <c r="E21" s="119" t="s">
        <v>257</v>
      </c>
      <c r="F21" s="39"/>
      <c r="G21" s="75"/>
      <c r="H21" s="30">
        <v>1</v>
      </c>
      <c r="I21" s="30">
        <v>1</v>
      </c>
      <c r="J21" s="115">
        <v>1</v>
      </c>
      <c r="K21" s="116">
        <v>1</v>
      </c>
      <c r="L21" s="40">
        <v>1</v>
      </c>
      <c r="M21" s="115">
        <v>1</v>
      </c>
      <c r="N21" s="116">
        <v>1</v>
      </c>
      <c r="O21" s="40">
        <v>1</v>
      </c>
      <c r="P21" s="40">
        <v>1</v>
      </c>
    </row>
    <row r="22" spans="1:19" ht="18.75" customHeight="1" x14ac:dyDescent="0.25">
      <c r="A22" s="102" t="s">
        <v>230</v>
      </c>
      <c r="B22" s="35">
        <v>4</v>
      </c>
      <c r="C22" s="103" t="s">
        <v>231</v>
      </c>
      <c r="D22" s="103" t="s">
        <v>232</v>
      </c>
      <c r="E22" s="43" t="s">
        <v>187</v>
      </c>
      <c r="F22" s="35"/>
      <c r="G22" s="99"/>
      <c r="H22" s="34">
        <v>4</v>
      </c>
      <c r="I22" s="34">
        <v>4</v>
      </c>
      <c r="J22" s="100">
        <v>2</v>
      </c>
      <c r="K22" s="101">
        <v>2</v>
      </c>
      <c r="L22" s="34">
        <v>0</v>
      </c>
      <c r="M22" s="100">
        <v>0</v>
      </c>
      <c r="N22" s="101">
        <v>0</v>
      </c>
      <c r="O22" s="34">
        <v>0</v>
      </c>
      <c r="P22" s="34">
        <v>0</v>
      </c>
    </row>
    <row r="23" spans="1:19" ht="18.75" customHeight="1" x14ac:dyDescent="0.25">
      <c r="A23" s="102" t="s">
        <v>233</v>
      </c>
      <c r="B23" s="35">
        <v>1</v>
      </c>
      <c r="C23" s="103" t="s">
        <v>231</v>
      </c>
      <c r="D23" s="103" t="s">
        <v>186</v>
      </c>
      <c r="E23" s="43" t="s">
        <v>187</v>
      </c>
      <c r="F23" s="35"/>
      <c r="G23" s="99"/>
      <c r="H23" s="34">
        <v>1</v>
      </c>
      <c r="I23" s="34">
        <v>1</v>
      </c>
      <c r="J23" s="100">
        <v>1</v>
      </c>
      <c r="K23" s="101">
        <v>1</v>
      </c>
      <c r="L23" s="34">
        <v>1</v>
      </c>
      <c r="M23" s="100">
        <v>1</v>
      </c>
      <c r="N23" s="101">
        <v>0</v>
      </c>
      <c r="O23" s="34">
        <v>0</v>
      </c>
      <c r="P23" s="34">
        <v>0</v>
      </c>
    </row>
    <row r="24" spans="1:19" ht="18.75" customHeight="1" x14ac:dyDescent="0.25">
      <c r="A24" s="102" t="s">
        <v>234</v>
      </c>
      <c r="B24" s="35">
        <v>2</v>
      </c>
      <c r="C24" s="103" t="s">
        <v>231</v>
      </c>
      <c r="D24" s="103" t="s">
        <v>186</v>
      </c>
      <c r="E24" s="43" t="s">
        <v>187</v>
      </c>
      <c r="F24" s="35"/>
      <c r="G24" s="99"/>
      <c r="H24" s="34">
        <v>2</v>
      </c>
      <c r="I24" s="34">
        <v>2</v>
      </c>
      <c r="J24" s="100">
        <v>2</v>
      </c>
      <c r="K24" s="101">
        <v>2</v>
      </c>
      <c r="L24" s="34">
        <v>2</v>
      </c>
      <c r="M24" s="100">
        <v>2</v>
      </c>
      <c r="N24" s="101">
        <v>0</v>
      </c>
      <c r="O24" s="34">
        <v>0</v>
      </c>
      <c r="P24" s="34">
        <v>0</v>
      </c>
    </row>
    <row r="25" spans="1:19" ht="18.75" customHeight="1" x14ac:dyDescent="0.25">
      <c r="A25" s="102" t="s">
        <v>237</v>
      </c>
      <c r="B25" s="35">
        <v>1</v>
      </c>
      <c r="C25" s="103" t="s">
        <v>238</v>
      </c>
      <c r="D25" s="103" t="s">
        <v>224</v>
      </c>
      <c r="E25" s="43" t="s">
        <v>187</v>
      </c>
      <c r="F25" s="35"/>
      <c r="G25" s="99"/>
      <c r="H25" s="34">
        <v>1</v>
      </c>
      <c r="I25" s="34">
        <v>1</v>
      </c>
      <c r="J25" s="100">
        <v>1</v>
      </c>
      <c r="K25" s="101">
        <v>1</v>
      </c>
      <c r="L25" s="34">
        <v>1</v>
      </c>
      <c r="M25" s="100">
        <v>1</v>
      </c>
      <c r="N25" s="101">
        <v>0</v>
      </c>
      <c r="O25" s="34">
        <v>0</v>
      </c>
      <c r="P25" s="34">
        <v>0</v>
      </c>
    </row>
    <row r="26" spans="1:19" ht="18.75" customHeight="1" x14ac:dyDescent="0.25">
      <c r="A26" s="102" t="s">
        <v>235</v>
      </c>
      <c r="B26" s="35">
        <v>4</v>
      </c>
      <c r="C26" s="103" t="s">
        <v>231</v>
      </c>
      <c r="D26" s="103" t="s">
        <v>232</v>
      </c>
      <c r="E26" s="43" t="s">
        <v>187</v>
      </c>
      <c r="F26" s="35"/>
      <c r="G26" s="99"/>
      <c r="H26" s="34">
        <v>4</v>
      </c>
      <c r="I26" s="34">
        <v>4</v>
      </c>
      <c r="J26" s="100">
        <v>4</v>
      </c>
      <c r="K26" s="101">
        <v>4</v>
      </c>
      <c r="L26" s="34">
        <v>4</v>
      </c>
      <c r="M26" s="100">
        <v>4</v>
      </c>
      <c r="N26" s="101">
        <v>2</v>
      </c>
      <c r="O26" s="34">
        <v>2</v>
      </c>
      <c r="P26" s="34">
        <v>0</v>
      </c>
    </row>
    <row r="27" spans="1:19" ht="18.75" customHeight="1" x14ac:dyDescent="0.25">
      <c r="A27" s="102" t="s">
        <v>236</v>
      </c>
      <c r="B27" s="35">
        <v>4</v>
      </c>
      <c r="C27" s="103" t="s">
        <v>231</v>
      </c>
      <c r="D27" s="103" t="s">
        <v>224</v>
      </c>
      <c r="E27" s="119" t="s">
        <v>257</v>
      </c>
      <c r="F27" s="35"/>
      <c r="G27" s="99"/>
      <c r="H27" s="34">
        <v>4</v>
      </c>
      <c r="I27" s="34">
        <v>4</v>
      </c>
      <c r="J27" s="100">
        <v>4</v>
      </c>
      <c r="K27" s="101">
        <v>4</v>
      </c>
      <c r="L27" s="34">
        <v>4</v>
      </c>
      <c r="M27" s="100">
        <v>4</v>
      </c>
      <c r="N27" s="101">
        <v>4</v>
      </c>
      <c r="O27" s="34">
        <v>1</v>
      </c>
      <c r="P27" s="34">
        <v>1</v>
      </c>
      <c r="R27">
        <f>SUM(R3)</f>
        <v>2</v>
      </c>
      <c r="S27" t="s">
        <v>240</v>
      </c>
    </row>
    <row r="28" spans="1:19" ht="18.75" customHeight="1" x14ac:dyDescent="0.25">
      <c r="A28" s="34" t="s">
        <v>177</v>
      </c>
      <c r="B28" s="35">
        <v>8</v>
      </c>
      <c r="C28" s="35" t="s">
        <v>8</v>
      </c>
      <c r="D28" s="91" t="s">
        <v>184</v>
      </c>
      <c r="E28" s="119" t="s">
        <v>257</v>
      </c>
      <c r="F28" s="35"/>
      <c r="G28" s="78"/>
      <c r="H28" s="34">
        <v>8</v>
      </c>
      <c r="I28" s="34">
        <v>8</v>
      </c>
      <c r="J28" s="100">
        <v>8</v>
      </c>
      <c r="K28" s="101">
        <v>8</v>
      </c>
      <c r="L28" s="34">
        <v>8</v>
      </c>
      <c r="M28" s="100">
        <v>8</v>
      </c>
      <c r="N28" s="101">
        <v>7</v>
      </c>
      <c r="O28" s="34">
        <v>4</v>
      </c>
      <c r="P28" s="34">
        <v>2</v>
      </c>
      <c r="R28">
        <f>SUM(R10)</f>
        <v>16</v>
      </c>
      <c r="S28" t="s">
        <v>239</v>
      </c>
    </row>
    <row r="29" spans="1:19" ht="18.75" customHeight="1" x14ac:dyDescent="0.25">
      <c r="A29" s="34" t="s">
        <v>217</v>
      </c>
      <c r="B29" s="35">
        <v>2</v>
      </c>
      <c r="C29" s="35" t="s">
        <v>8</v>
      </c>
      <c r="D29" s="91" t="s">
        <v>184</v>
      </c>
      <c r="E29" s="43" t="s">
        <v>187</v>
      </c>
      <c r="F29" s="35"/>
      <c r="G29" s="78"/>
      <c r="H29" s="34">
        <v>2</v>
      </c>
      <c r="I29" s="34">
        <v>2</v>
      </c>
      <c r="J29" s="100">
        <v>0</v>
      </c>
      <c r="K29" s="101">
        <v>0</v>
      </c>
      <c r="L29" s="34">
        <v>0</v>
      </c>
      <c r="M29" s="100">
        <v>0</v>
      </c>
      <c r="N29" s="101">
        <v>0</v>
      </c>
      <c r="O29" s="34">
        <v>0</v>
      </c>
      <c r="P29" s="34">
        <v>0</v>
      </c>
      <c r="R29">
        <f>SUM(R18)</f>
        <v>3</v>
      </c>
      <c r="S29" t="s">
        <v>91</v>
      </c>
    </row>
    <row r="30" spans="1:19" ht="18.75" customHeight="1" x14ac:dyDescent="0.25">
      <c r="A30" s="34" t="s">
        <v>218</v>
      </c>
      <c r="B30" s="35">
        <v>2</v>
      </c>
      <c r="C30" s="35" t="s">
        <v>8</v>
      </c>
      <c r="D30" s="91" t="s">
        <v>184</v>
      </c>
      <c r="E30" s="43" t="s">
        <v>187</v>
      </c>
      <c r="F30" s="35"/>
      <c r="G30" s="78"/>
      <c r="H30" s="34">
        <v>2</v>
      </c>
      <c r="I30" s="34">
        <v>2</v>
      </c>
      <c r="J30" s="100">
        <v>0</v>
      </c>
      <c r="K30" s="101">
        <v>0</v>
      </c>
      <c r="L30" s="34">
        <v>0</v>
      </c>
      <c r="M30" s="100">
        <v>0</v>
      </c>
      <c r="N30" s="101">
        <v>0</v>
      </c>
      <c r="O30" s="34">
        <v>0</v>
      </c>
      <c r="P30" s="34">
        <v>0</v>
      </c>
      <c r="R30">
        <f>SUM(P33)</f>
        <v>0</v>
      </c>
      <c r="S30" t="s">
        <v>241</v>
      </c>
    </row>
    <row r="31" spans="1:19" ht="18.75" customHeight="1" x14ac:dyDescent="0.25">
      <c r="A31" s="34" t="s">
        <v>174</v>
      </c>
      <c r="B31" s="35">
        <v>2</v>
      </c>
      <c r="C31" s="35" t="s">
        <v>6</v>
      </c>
      <c r="D31" s="91" t="s">
        <v>184</v>
      </c>
      <c r="E31" s="43" t="s">
        <v>187</v>
      </c>
      <c r="F31" s="35"/>
      <c r="G31" s="78"/>
      <c r="H31" s="34">
        <v>2</v>
      </c>
      <c r="I31" s="34">
        <v>0</v>
      </c>
      <c r="J31" s="100">
        <v>0</v>
      </c>
      <c r="K31" s="101">
        <v>0</v>
      </c>
      <c r="L31" s="34">
        <v>0</v>
      </c>
      <c r="M31" s="100">
        <v>0</v>
      </c>
      <c r="N31" s="101">
        <v>0</v>
      </c>
      <c r="O31" s="34">
        <v>0</v>
      </c>
      <c r="P31" s="34">
        <v>0</v>
      </c>
      <c r="R31">
        <f>SUM(H34)</f>
        <v>115</v>
      </c>
    </row>
    <row r="32" spans="1:19" ht="18.75" customHeight="1" x14ac:dyDescent="0.25">
      <c r="A32" s="58" t="s">
        <v>175</v>
      </c>
      <c r="B32" s="35">
        <v>4</v>
      </c>
      <c r="C32" s="35" t="s">
        <v>9</v>
      </c>
      <c r="D32" s="91" t="s">
        <v>184</v>
      </c>
      <c r="E32" s="43" t="s">
        <v>187</v>
      </c>
      <c r="F32" s="35"/>
      <c r="G32" s="78"/>
      <c r="H32" s="34">
        <v>4</v>
      </c>
      <c r="I32" s="34">
        <v>4</v>
      </c>
      <c r="J32" s="100">
        <v>4</v>
      </c>
      <c r="K32" s="101">
        <v>4</v>
      </c>
      <c r="L32" s="34">
        <v>2</v>
      </c>
      <c r="M32" s="100">
        <v>2</v>
      </c>
      <c r="N32" s="101">
        <v>2</v>
      </c>
      <c r="O32" s="34">
        <v>0</v>
      </c>
      <c r="P32" s="34">
        <v>0</v>
      </c>
    </row>
    <row r="33" spans="1:16" ht="18.75" customHeight="1" x14ac:dyDescent="0.25">
      <c r="A33" s="55" t="s">
        <v>210</v>
      </c>
      <c r="B33" s="44">
        <v>2</v>
      </c>
      <c r="C33" s="44" t="s">
        <v>8</v>
      </c>
      <c r="D33" s="107" t="s">
        <v>248</v>
      </c>
      <c r="E33" s="43" t="s">
        <v>187</v>
      </c>
      <c r="F33" s="44"/>
      <c r="G33" s="83"/>
      <c r="H33" s="41">
        <v>2</v>
      </c>
      <c r="I33" s="41">
        <v>2</v>
      </c>
      <c r="J33" s="117">
        <v>2</v>
      </c>
      <c r="K33" s="118">
        <v>2</v>
      </c>
      <c r="L33" s="41">
        <v>2</v>
      </c>
      <c r="M33" s="117">
        <v>2</v>
      </c>
      <c r="N33" s="118">
        <v>2</v>
      </c>
      <c r="O33" s="41">
        <v>0</v>
      </c>
      <c r="P33" s="41">
        <v>0</v>
      </c>
    </row>
    <row r="34" spans="1:16" ht="24" customHeight="1" x14ac:dyDescent="0.2">
      <c r="F34" s="85" t="s">
        <v>203</v>
      </c>
      <c r="H34">
        <f>SUM(H3:H33)</f>
        <v>115</v>
      </c>
    </row>
    <row r="35" spans="1:16" ht="24" customHeight="1" x14ac:dyDescent="0.2">
      <c r="F35" s="14" t="s">
        <v>240</v>
      </c>
      <c r="H35">
        <f t="shared" ref="H35:P35" si="0">SUM(H3:H9)</f>
        <v>25</v>
      </c>
      <c r="I35">
        <f t="shared" si="0"/>
        <v>23</v>
      </c>
      <c r="J35">
        <f t="shared" si="0"/>
        <v>18</v>
      </c>
      <c r="K35">
        <f t="shared" si="0"/>
        <v>15</v>
      </c>
      <c r="L35">
        <f t="shared" si="0"/>
        <v>11</v>
      </c>
      <c r="M35">
        <f t="shared" si="0"/>
        <v>8</v>
      </c>
      <c r="N35">
        <f t="shared" si="0"/>
        <v>6</v>
      </c>
      <c r="O35">
        <f t="shared" si="0"/>
        <v>2</v>
      </c>
      <c r="P35">
        <f t="shared" si="0"/>
        <v>2</v>
      </c>
    </row>
    <row r="36" spans="1:16" ht="24" customHeight="1" x14ac:dyDescent="0.2">
      <c r="F36" s="14" t="s">
        <v>239</v>
      </c>
      <c r="H36">
        <f t="shared" ref="H36:P36" si="1">SUM(H10:H21)</f>
        <v>54</v>
      </c>
      <c r="I36">
        <f t="shared" si="1"/>
        <v>53</v>
      </c>
      <c r="J36">
        <f t="shared" si="1"/>
        <v>53</v>
      </c>
      <c r="K36">
        <f t="shared" si="1"/>
        <v>43</v>
      </c>
      <c r="L36">
        <f t="shared" si="1"/>
        <v>37</v>
      </c>
      <c r="M36">
        <f t="shared" si="1"/>
        <v>33</v>
      </c>
      <c r="N36">
        <f t="shared" si="1"/>
        <v>32</v>
      </c>
      <c r="O36">
        <f t="shared" si="1"/>
        <v>32</v>
      </c>
      <c r="P36">
        <f t="shared" si="1"/>
        <v>16</v>
      </c>
    </row>
    <row r="37" spans="1:16" ht="24" customHeight="1" x14ac:dyDescent="0.2">
      <c r="F37" s="14" t="s">
        <v>91</v>
      </c>
      <c r="H37">
        <f t="shared" ref="H37:P37" si="2">SUM(H22:H32)</f>
        <v>34</v>
      </c>
      <c r="I37">
        <f t="shared" si="2"/>
        <v>32</v>
      </c>
      <c r="J37">
        <f t="shared" si="2"/>
        <v>26</v>
      </c>
      <c r="K37">
        <f t="shared" si="2"/>
        <v>26</v>
      </c>
      <c r="L37">
        <f t="shared" si="2"/>
        <v>22</v>
      </c>
      <c r="M37">
        <f t="shared" si="2"/>
        <v>22</v>
      </c>
      <c r="N37">
        <f t="shared" si="2"/>
        <v>15</v>
      </c>
      <c r="O37">
        <f t="shared" si="2"/>
        <v>7</v>
      </c>
      <c r="P37">
        <f t="shared" si="2"/>
        <v>3</v>
      </c>
    </row>
    <row r="38" spans="1:16" ht="24" customHeight="1" x14ac:dyDescent="0.2">
      <c r="F38" s="14" t="s">
        <v>241</v>
      </c>
      <c r="H38">
        <v>2</v>
      </c>
      <c r="I38">
        <v>2</v>
      </c>
      <c r="J38">
        <v>2</v>
      </c>
      <c r="K38">
        <v>2</v>
      </c>
      <c r="L38">
        <v>2</v>
      </c>
      <c r="M38">
        <v>2</v>
      </c>
      <c r="N38">
        <v>2</v>
      </c>
      <c r="O38">
        <v>0</v>
      </c>
      <c r="P38">
        <v>0</v>
      </c>
    </row>
    <row r="39" spans="1:16" ht="24" customHeight="1" x14ac:dyDescent="0.2">
      <c r="H39" s="51">
        <v>41556</v>
      </c>
      <c r="I39" s="52">
        <v>41558</v>
      </c>
      <c r="J39" s="53">
        <v>41561</v>
      </c>
      <c r="K39" s="51">
        <v>41563</v>
      </c>
      <c r="L39" s="52">
        <v>41565</v>
      </c>
      <c r="M39" s="53">
        <v>41568</v>
      </c>
      <c r="N39" s="51">
        <v>41570</v>
      </c>
      <c r="O39" s="52">
        <v>41572</v>
      </c>
      <c r="P39" s="53">
        <v>41575</v>
      </c>
    </row>
    <row r="40" spans="1:16" ht="24" customHeight="1" x14ac:dyDescent="0.2"/>
    <row r="41" spans="1:16" ht="24" customHeight="1" x14ac:dyDescent="0.2">
      <c r="D41" s="14" t="s">
        <v>249</v>
      </c>
      <c r="F41" s="14" t="s">
        <v>225</v>
      </c>
      <c r="H41">
        <f t="shared" ref="H41:P41" si="3">SUM(H3,H6)</f>
        <v>6</v>
      </c>
      <c r="I41">
        <f t="shared" si="3"/>
        <v>6</v>
      </c>
      <c r="J41">
        <f t="shared" si="3"/>
        <v>6</v>
      </c>
      <c r="K41">
        <f t="shared" si="3"/>
        <v>6</v>
      </c>
      <c r="L41">
        <f t="shared" si="3"/>
        <v>4</v>
      </c>
      <c r="M41">
        <f t="shared" si="3"/>
        <v>4</v>
      </c>
      <c r="N41">
        <f t="shared" si="3"/>
        <v>4</v>
      </c>
      <c r="O41">
        <f t="shared" si="3"/>
        <v>2</v>
      </c>
      <c r="P41">
        <f t="shared" si="3"/>
        <v>2</v>
      </c>
    </row>
    <row r="42" spans="1:16" ht="12.75" customHeight="1" x14ac:dyDescent="0.2">
      <c r="F42" s="14" t="s">
        <v>185</v>
      </c>
      <c r="H42">
        <f t="shared" ref="H42:P42" si="4">SUM(H4:H5,H7:H9,H14,H19,H21)</f>
        <v>30</v>
      </c>
      <c r="I42">
        <f t="shared" si="4"/>
        <v>28</v>
      </c>
      <c r="J42">
        <f t="shared" si="4"/>
        <v>23</v>
      </c>
      <c r="K42">
        <f t="shared" si="4"/>
        <v>19</v>
      </c>
      <c r="L42">
        <f t="shared" si="4"/>
        <v>13</v>
      </c>
      <c r="M42">
        <f t="shared" si="4"/>
        <v>6</v>
      </c>
      <c r="N42">
        <f t="shared" si="4"/>
        <v>3</v>
      </c>
      <c r="O42">
        <f t="shared" si="4"/>
        <v>1</v>
      </c>
      <c r="P42">
        <f t="shared" si="4"/>
        <v>1</v>
      </c>
    </row>
    <row r="43" spans="1:16" ht="12.75" customHeight="1" x14ac:dyDescent="0.2">
      <c r="F43" s="14" t="s">
        <v>247</v>
      </c>
      <c r="H43">
        <f t="shared" ref="H43:P43" si="5">SUM(H50,H20)</f>
        <v>13</v>
      </c>
      <c r="I43">
        <f t="shared" si="5"/>
        <v>13</v>
      </c>
      <c r="J43">
        <f t="shared" si="5"/>
        <v>13</v>
      </c>
      <c r="K43">
        <f t="shared" si="5"/>
        <v>10.333333333333334</v>
      </c>
      <c r="L43">
        <f t="shared" si="5"/>
        <v>9.6666666666666679</v>
      </c>
      <c r="M43">
        <f t="shared" si="5"/>
        <v>9.6666666666666679</v>
      </c>
      <c r="N43">
        <f t="shared" si="5"/>
        <v>9.6666666666666679</v>
      </c>
      <c r="O43">
        <f t="shared" si="5"/>
        <v>9.6666666666666679</v>
      </c>
      <c r="P43">
        <f t="shared" si="5"/>
        <v>4.3333333333333339</v>
      </c>
    </row>
    <row r="44" spans="1:16" ht="12.75" customHeight="1" x14ac:dyDescent="0.2">
      <c r="F44" s="14" t="s">
        <v>250</v>
      </c>
      <c r="H44">
        <f>SUM(H53,H50)</f>
        <v>11.666666666666666</v>
      </c>
      <c r="I44">
        <f t="shared" ref="I44:P44" si="6">SUM(I53,I50)</f>
        <v>11.666666666666666</v>
      </c>
      <c r="J44">
        <f t="shared" si="6"/>
        <v>11.666666666666666</v>
      </c>
      <c r="K44">
        <f t="shared" si="6"/>
        <v>9</v>
      </c>
      <c r="L44">
        <f t="shared" si="6"/>
        <v>8.3333333333333339</v>
      </c>
      <c r="M44">
        <f t="shared" si="6"/>
        <v>8.3333333333333339</v>
      </c>
      <c r="N44">
        <f t="shared" si="6"/>
        <v>8.3333333333333339</v>
      </c>
      <c r="O44">
        <f t="shared" si="6"/>
        <v>7.666666666666667</v>
      </c>
      <c r="P44">
        <f t="shared" si="6"/>
        <v>2.3333333333333335</v>
      </c>
    </row>
    <row r="45" spans="1:16" ht="12.75" customHeight="1" x14ac:dyDescent="0.2">
      <c r="F45" s="14" t="s">
        <v>251</v>
      </c>
      <c r="H45">
        <f>SUM(H50)</f>
        <v>11</v>
      </c>
      <c r="I45">
        <f t="shared" ref="I45:P45" si="7">SUM(I50)</f>
        <v>11</v>
      </c>
      <c r="J45">
        <f t="shared" si="7"/>
        <v>11</v>
      </c>
      <c r="K45">
        <f t="shared" si="7"/>
        <v>8.3333333333333339</v>
      </c>
      <c r="L45">
        <f t="shared" si="7"/>
        <v>7.666666666666667</v>
      </c>
      <c r="M45">
        <f t="shared" si="7"/>
        <v>7.666666666666667</v>
      </c>
      <c r="N45">
        <f t="shared" si="7"/>
        <v>7.666666666666667</v>
      </c>
      <c r="O45">
        <f t="shared" si="7"/>
        <v>7.666666666666667</v>
      </c>
      <c r="P45">
        <f t="shared" si="7"/>
        <v>2.3333333333333335</v>
      </c>
    </row>
    <row r="46" spans="1:16" ht="12.75" customHeight="1" x14ac:dyDescent="0.2">
      <c r="F46" s="14" t="s">
        <v>182</v>
      </c>
      <c r="H46">
        <f t="shared" ref="H46:P46" si="8">SUM(H53,H15)</f>
        <v>8.6666666666666661</v>
      </c>
      <c r="I46">
        <f t="shared" si="8"/>
        <v>7.666666666666667</v>
      </c>
      <c r="J46">
        <f t="shared" si="8"/>
        <v>7.666666666666667</v>
      </c>
      <c r="K46">
        <f t="shared" si="8"/>
        <v>6.666666666666667</v>
      </c>
      <c r="L46">
        <f t="shared" si="8"/>
        <v>6.666666666666667</v>
      </c>
      <c r="M46">
        <f t="shared" si="8"/>
        <v>6.666666666666667</v>
      </c>
      <c r="N46">
        <f t="shared" si="8"/>
        <v>6.666666666666667</v>
      </c>
      <c r="O46">
        <f t="shared" si="8"/>
        <v>6</v>
      </c>
      <c r="P46">
        <f t="shared" si="8"/>
        <v>6</v>
      </c>
    </row>
    <row r="47" spans="1:16" ht="12.75" customHeight="1" x14ac:dyDescent="0.2">
      <c r="F47" s="14" t="s">
        <v>232</v>
      </c>
      <c r="H47">
        <f t="shared" ref="H47:P47" si="9">SUM(H51:H53,H26,H22)</f>
        <v>20.166666666666664</v>
      </c>
      <c r="I47">
        <f t="shared" si="9"/>
        <v>18.333333333333332</v>
      </c>
      <c r="J47">
        <f t="shared" si="9"/>
        <v>14.333333333333334</v>
      </c>
      <c r="K47">
        <f t="shared" si="9"/>
        <v>14.333333333333334</v>
      </c>
      <c r="L47">
        <f t="shared" si="9"/>
        <v>11.333333333333334</v>
      </c>
      <c r="M47">
        <f t="shared" si="9"/>
        <v>11.333333333333334</v>
      </c>
      <c r="N47">
        <f t="shared" si="9"/>
        <v>8.5</v>
      </c>
      <c r="O47">
        <f t="shared" si="9"/>
        <v>4.3333333333333339</v>
      </c>
      <c r="P47">
        <f t="shared" si="9"/>
        <v>1.3333333333333333</v>
      </c>
    </row>
    <row r="48" spans="1:16" ht="12.75" customHeight="1" x14ac:dyDescent="0.2">
      <c r="F48" s="14" t="s">
        <v>186</v>
      </c>
      <c r="H48">
        <f t="shared" ref="H48:P48" si="10">SUM(H23,H24,H52)</f>
        <v>5.5</v>
      </c>
      <c r="I48">
        <f t="shared" si="10"/>
        <v>4.666666666666667</v>
      </c>
      <c r="J48">
        <f t="shared" si="10"/>
        <v>4.666666666666667</v>
      </c>
      <c r="K48">
        <f t="shared" si="10"/>
        <v>4.666666666666667</v>
      </c>
      <c r="L48">
        <f t="shared" si="10"/>
        <v>4.666666666666667</v>
      </c>
      <c r="M48">
        <f t="shared" si="10"/>
        <v>4.666666666666667</v>
      </c>
      <c r="N48">
        <f t="shared" si="10"/>
        <v>1.3333333333333333</v>
      </c>
      <c r="O48">
        <f t="shared" si="10"/>
        <v>0.33333333333333331</v>
      </c>
      <c r="P48">
        <f t="shared" si="10"/>
        <v>0.33333333333333331</v>
      </c>
    </row>
    <row r="49" spans="6:16" ht="12.75" customHeight="1" x14ac:dyDescent="0.2">
      <c r="F49" s="14" t="s">
        <v>252</v>
      </c>
      <c r="H49">
        <f>SUM(H51,H52)</f>
        <v>11.5</v>
      </c>
      <c r="I49">
        <f t="shared" ref="I49:P49" si="11">SUM(I51,I52)</f>
        <v>9.6666666666666661</v>
      </c>
      <c r="J49">
        <f t="shared" si="11"/>
        <v>7.666666666666667</v>
      </c>
      <c r="K49">
        <f t="shared" si="11"/>
        <v>7.666666666666667</v>
      </c>
      <c r="L49">
        <f t="shared" si="11"/>
        <v>6.666666666666667</v>
      </c>
      <c r="M49">
        <f t="shared" si="11"/>
        <v>6.666666666666667</v>
      </c>
      <c r="N49">
        <f t="shared" si="11"/>
        <v>5.833333333333333</v>
      </c>
      <c r="O49">
        <f t="shared" si="11"/>
        <v>2.3333333333333335</v>
      </c>
      <c r="P49">
        <f t="shared" si="11"/>
        <v>1.3333333333333333</v>
      </c>
    </row>
    <row r="50" spans="6:16" ht="12.75" customHeight="1" x14ac:dyDescent="0.2">
      <c r="F50" s="14" t="s">
        <v>253</v>
      </c>
      <c r="H50">
        <f t="shared" ref="H50:P50" si="12">SUM(H16:H18,H10:H13)/3</f>
        <v>11</v>
      </c>
      <c r="I50">
        <f t="shared" si="12"/>
        <v>11</v>
      </c>
      <c r="J50">
        <f t="shared" si="12"/>
        <v>11</v>
      </c>
      <c r="K50">
        <f t="shared" si="12"/>
        <v>8.3333333333333339</v>
      </c>
      <c r="L50">
        <f t="shared" si="12"/>
        <v>7.666666666666667</v>
      </c>
      <c r="M50">
        <f t="shared" si="12"/>
        <v>7.666666666666667</v>
      </c>
      <c r="N50">
        <f t="shared" si="12"/>
        <v>7.666666666666667</v>
      </c>
      <c r="O50">
        <f t="shared" si="12"/>
        <v>7.666666666666667</v>
      </c>
      <c r="P50">
        <f t="shared" si="12"/>
        <v>2.3333333333333335</v>
      </c>
    </row>
    <row r="51" spans="6:16" ht="12.75" customHeight="1" x14ac:dyDescent="0.2">
      <c r="F51" s="14" t="s">
        <v>254</v>
      </c>
      <c r="H51">
        <f t="shared" ref="H51:P51" si="13">SUM(H29:H32,H28)/2</f>
        <v>9</v>
      </c>
      <c r="I51">
        <f t="shared" si="13"/>
        <v>8</v>
      </c>
      <c r="J51">
        <f t="shared" si="13"/>
        <v>6</v>
      </c>
      <c r="K51">
        <f t="shared" si="13"/>
        <v>6</v>
      </c>
      <c r="L51">
        <f t="shared" si="13"/>
        <v>5</v>
      </c>
      <c r="M51">
        <f t="shared" si="13"/>
        <v>5</v>
      </c>
      <c r="N51">
        <f t="shared" si="13"/>
        <v>4.5</v>
      </c>
      <c r="O51">
        <f t="shared" si="13"/>
        <v>2</v>
      </c>
      <c r="P51">
        <f t="shared" si="13"/>
        <v>1</v>
      </c>
    </row>
    <row r="52" spans="6:16" ht="12.75" customHeight="1" x14ac:dyDescent="0.2">
      <c r="F52" s="14" t="s">
        <v>255</v>
      </c>
      <c r="H52">
        <f>SUM(H27,H25)/2</f>
        <v>2.5</v>
      </c>
      <c r="I52">
        <f t="shared" ref="I52:P52" si="14">SUM(I27,I25)/3</f>
        <v>1.6666666666666667</v>
      </c>
      <c r="J52">
        <f t="shared" si="14"/>
        <v>1.6666666666666667</v>
      </c>
      <c r="K52">
        <f t="shared" si="14"/>
        <v>1.6666666666666667</v>
      </c>
      <c r="L52">
        <f t="shared" si="14"/>
        <v>1.6666666666666667</v>
      </c>
      <c r="M52">
        <f t="shared" si="14"/>
        <v>1.6666666666666667</v>
      </c>
      <c r="N52">
        <f t="shared" si="14"/>
        <v>1.3333333333333333</v>
      </c>
      <c r="O52">
        <f t="shared" si="14"/>
        <v>0.33333333333333331</v>
      </c>
      <c r="P52">
        <f t="shared" si="14"/>
        <v>0.33333333333333331</v>
      </c>
    </row>
    <row r="53" spans="6:16" ht="12.75" customHeight="1" x14ac:dyDescent="0.2">
      <c r="F53" s="14" t="s">
        <v>256</v>
      </c>
      <c r="H53">
        <f>(H33)/3</f>
        <v>0.66666666666666663</v>
      </c>
      <c r="I53">
        <f t="shared" ref="I53:P53" si="15">(I33)/3</f>
        <v>0.66666666666666663</v>
      </c>
      <c r="J53">
        <f t="shared" si="15"/>
        <v>0.66666666666666663</v>
      </c>
      <c r="K53">
        <f t="shared" si="15"/>
        <v>0.66666666666666663</v>
      </c>
      <c r="L53">
        <f t="shared" si="15"/>
        <v>0.66666666666666663</v>
      </c>
      <c r="M53">
        <f t="shared" si="15"/>
        <v>0.66666666666666663</v>
      </c>
      <c r="N53">
        <f t="shared" si="15"/>
        <v>0.66666666666666663</v>
      </c>
      <c r="O53">
        <f t="shared" si="15"/>
        <v>0</v>
      </c>
      <c r="P53">
        <f t="shared" si="15"/>
        <v>0</v>
      </c>
    </row>
  </sheetData>
  <mergeCells count="3">
    <mergeCell ref="H1:J1"/>
    <mergeCell ref="K1:M1"/>
    <mergeCell ref="N1:P1"/>
  </mergeCells>
  <conditionalFormatting sqref="H7:P7">
    <cfRule type="iconSet" priority="1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7:P7">
    <cfRule type="iconSet" priority="13">
      <iconSet iconSet="3Symbols" reverse="1">
        <cfvo type="percent" val="0"/>
        <cfvo type="percent" val="0" gte="0"/>
        <cfvo type="percent" val="&quot;B3&quot;"/>
      </iconSet>
    </cfRule>
  </conditionalFormatting>
  <conditionalFormatting sqref="H3:P3">
    <cfRule type="iconSet" priority="1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3:P3">
    <cfRule type="iconSet" priority="11">
      <iconSet iconSet="3Symbols" reverse="1">
        <cfvo type="percent" val="0"/>
        <cfvo type="percent" val="0" gte="0"/>
        <cfvo type="percent" val="&quot;B3&quot;"/>
      </iconSet>
    </cfRule>
  </conditionalFormatting>
  <conditionalFormatting sqref="H6:P6">
    <cfRule type="iconSet" priority="10">
      <iconSet iconSet="3Symbols" reverse="1">
        <cfvo type="percent" val="0"/>
        <cfvo type="percent" val="0" gte="0"/>
        <cfvo type="percent" val="&quot;B3&quot;"/>
      </iconSet>
    </cfRule>
  </conditionalFormatting>
  <conditionalFormatting sqref="H6:P6">
    <cfRule type="iconSet" priority="9">
      <iconSet iconSet="3Symbols" reverse="1">
        <cfvo type="percent" val="0"/>
        <cfvo type="percent" val="0" gte="0"/>
        <cfvo type="percent" val="&quot;B3&quot;"/>
      </iconSet>
    </cfRule>
  </conditionalFormatting>
  <conditionalFormatting sqref="H8:P8">
    <cfRule type="iconSet" priority="8">
      <iconSet iconSet="3Symbols" reverse="1">
        <cfvo type="percent" val="0"/>
        <cfvo type="percent" val="0" gte="0"/>
        <cfvo type="percent" val="&quot;B3&quot;"/>
      </iconSet>
    </cfRule>
  </conditionalFormatting>
  <conditionalFormatting sqref="H8:P8">
    <cfRule type="iconSet" priority="7">
      <iconSet iconSet="3Symbols" reverse="1">
        <cfvo type="percent" val="0"/>
        <cfvo type="percent" val="0" gte="0"/>
        <cfvo type="percent" val="&quot;B3&quot;"/>
      </iconSet>
    </cfRule>
  </conditionalFormatting>
  <conditionalFormatting sqref="H4:P4">
    <cfRule type="iconSet" priority="6">
      <iconSet iconSet="3Symbols" reverse="1">
        <cfvo type="percent" val="0"/>
        <cfvo type="percent" val="0" gte="0"/>
        <cfvo type="percent" val="&quot;B3&quot;"/>
      </iconSet>
    </cfRule>
  </conditionalFormatting>
  <conditionalFormatting sqref="H4:P4">
    <cfRule type="iconSet" priority="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9:P9">
    <cfRule type="iconSet" priority="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9:P9">
    <cfRule type="iconSet" priority="3">
      <iconSet iconSet="3Symbols" reverse="1">
        <cfvo type="percent" val="0"/>
        <cfvo type="percent" val="0" gte="0"/>
        <cfvo type="percent" val="&quot;B3&quot;"/>
      </iconSet>
    </cfRule>
  </conditionalFormatting>
  <conditionalFormatting sqref="H5:P5">
    <cfRule type="iconSet" priority="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5:P5">
    <cfRule type="iconSet" priority="1">
      <iconSet iconSet="3Symbols" reverse="1">
        <cfvo type="percent" val="0"/>
        <cfvo type="percent" val="0" gte="0"/>
        <cfvo type="percent" val="&quot;B3&quot;"/>
      </iconSet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pane ySplit="1" topLeftCell="A2" activePane="bottomLeft" state="frozen"/>
      <selection pane="bottomLeft" activeCell="J4" sqref="J4"/>
    </sheetView>
  </sheetViews>
  <sheetFormatPr defaultColWidth="17.140625" defaultRowHeight="12.75" customHeight="1" x14ac:dyDescent="0.2"/>
  <cols>
    <col min="2" max="10" width="9.7109375" customWidth="1"/>
  </cols>
  <sheetData>
    <row r="1" spans="1:10" ht="35.25" customHeight="1" x14ac:dyDescent="0.2">
      <c r="A1" s="168" t="s">
        <v>222</v>
      </c>
      <c r="B1" s="166"/>
      <c r="C1" s="166"/>
      <c r="D1" s="166"/>
      <c r="E1" s="167"/>
      <c r="F1" s="167"/>
      <c r="G1" s="167"/>
      <c r="H1" s="167"/>
      <c r="I1" s="167"/>
      <c r="J1" s="167"/>
    </row>
    <row r="2" spans="1:10" ht="14.25" x14ac:dyDescent="0.2">
      <c r="A2" s="1" t="s">
        <v>207</v>
      </c>
      <c r="B2" s="11" t="s">
        <v>22</v>
      </c>
      <c r="C2" s="19" t="s">
        <v>23</v>
      </c>
      <c r="D2" s="2" t="s">
        <v>24</v>
      </c>
      <c r="E2" s="11" t="s">
        <v>22</v>
      </c>
      <c r="F2" s="19" t="s">
        <v>23</v>
      </c>
      <c r="G2" s="2" t="s">
        <v>24</v>
      </c>
      <c r="H2" s="11" t="s">
        <v>22</v>
      </c>
      <c r="I2" s="19" t="s">
        <v>23</v>
      </c>
      <c r="J2" s="2" t="s">
        <v>24</v>
      </c>
    </row>
    <row r="3" spans="1:10" ht="14.25" x14ac:dyDescent="0.2">
      <c r="A3" s="1"/>
      <c r="B3" s="51">
        <v>41556</v>
      </c>
      <c r="C3" s="52">
        <v>41558</v>
      </c>
      <c r="D3" s="53">
        <v>41561</v>
      </c>
      <c r="E3" s="51">
        <v>41563</v>
      </c>
      <c r="F3" s="52">
        <v>41565</v>
      </c>
      <c r="G3" s="53">
        <v>41568</v>
      </c>
      <c r="H3" s="51">
        <v>41570</v>
      </c>
      <c r="I3" s="52">
        <v>41572</v>
      </c>
      <c r="J3" s="53">
        <v>41575</v>
      </c>
    </row>
    <row r="4" spans="1:10" ht="26.25" customHeight="1" x14ac:dyDescent="0.2">
      <c r="A4" s="17"/>
      <c r="B4" s="149">
        <v>1</v>
      </c>
      <c r="C4" s="150">
        <f t="shared" ref="C4:J4" si="0">B4+1</f>
        <v>2</v>
      </c>
      <c r="D4" s="151">
        <f t="shared" si="0"/>
        <v>3</v>
      </c>
      <c r="E4" s="149">
        <f t="shared" si="0"/>
        <v>4</v>
      </c>
      <c r="F4" s="150">
        <f t="shared" si="0"/>
        <v>5</v>
      </c>
      <c r="G4" s="151">
        <f t="shared" si="0"/>
        <v>6</v>
      </c>
      <c r="H4" s="149">
        <f t="shared" si="0"/>
        <v>7</v>
      </c>
      <c r="I4" s="150">
        <f t="shared" si="0"/>
        <v>8</v>
      </c>
      <c r="J4" s="151">
        <f t="shared" si="0"/>
        <v>9</v>
      </c>
    </row>
    <row r="5" spans="1:10" ht="26.25" customHeight="1" x14ac:dyDescent="0.2">
      <c r="A5" s="110" t="s">
        <v>26</v>
      </c>
      <c r="B5" s="108">
        <f>SUM('Sprint 2'!H3:H33)</f>
        <v>115</v>
      </c>
      <c r="C5" s="108">
        <f>SUM('Sprint 2'!I3:I33)</f>
        <v>110</v>
      </c>
      <c r="D5" s="109">
        <f>SUM('Sprint 2'!J3:J33)</f>
        <v>99</v>
      </c>
      <c r="E5" s="108">
        <f>SUM('Sprint 2'!K3:K33)</f>
        <v>86</v>
      </c>
      <c r="F5" s="108">
        <f>SUM('Sprint 2'!L3:L33)</f>
        <v>72</v>
      </c>
      <c r="G5" s="109">
        <f>SUM('Sprint 2'!M3:M33)</f>
        <v>65</v>
      </c>
      <c r="H5" s="108">
        <f>SUM('Sprint 2'!N3:N33)</f>
        <v>55</v>
      </c>
      <c r="I5" s="108">
        <f>SUM('Sprint 2'!O3:O33)</f>
        <v>41</v>
      </c>
      <c r="J5" s="109">
        <f>SUM('Sprint 2'!P3:P33)</f>
        <v>21</v>
      </c>
    </row>
    <row r="6" spans="1:10" ht="24" customHeight="1" x14ac:dyDescent="0.2">
      <c r="A6" s="111" t="s">
        <v>27</v>
      </c>
      <c r="B6" s="92">
        <f>SUM('Sprint 2'!$B$3:$B$37)-(((B4-1)*SUM('Sprint 2'!$B$3:$B$37))/($J$4-1))</f>
        <v>115</v>
      </c>
      <c r="C6" s="112">
        <f>SUM('Sprint 2'!$B$3:$B$37)-(((C4-1)*SUM('Sprint 2'!$B$3:$B$37))/($J$4-1))</f>
        <v>100.625</v>
      </c>
      <c r="D6" s="113">
        <f>SUM('Sprint 2'!$B$3:$B$37)-(((D4-1)*SUM('Sprint 2'!$B$3:$B$37))/($J$4-1))</f>
        <v>86.25</v>
      </c>
      <c r="E6" s="92">
        <f>SUM('Sprint 2'!$B$3:$B$37)-(((E4-1)*SUM('Sprint 2'!$B$3:$B$37))/($J$4-1))</f>
        <v>71.875</v>
      </c>
      <c r="F6" s="112">
        <f>SUM('Sprint 2'!$B$3:$B$37)-(((F4-1)*SUM('Sprint 2'!$B$3:$B$37))/($J$4-1))</f>
        <v>57.5</v>
      </c>
      <c r="G6" s="113">
        <f>SUM('Sprint 2'!$B$3:$B$37)-(((G4-1)*SUM('Sprint 2'!$B$3:$B$37))/($J$4-1))</f>
        <v>43.125</v>
      </c>
      <c r="H6" s="92">
        <f>SUM('Sprint 2'!$B$3:$B$37)-(((H4-1)*SUM('Sprint 2'!$B$3:$B$37))/($J$4-1))</f>
        <v>28.75</v>
      </c>
      <c r="I6" s="112">
        <f>SUM('Sprint 2'!$B$3:$B$37)-(((I4-1)*SUM('Sprint 2'!$B$3:$B$37))/($J$4-1))</f>
        <v>14.375</v>
      </c>
      <c r="J6" s="113">
        <f>SUM('Sprint 2'!$B$3:$B$37)-(((J4-1)*SUM('Sprint 2'!$B$3:$B$37))/($J$4-1))</f>
        <v>0</v>
      </c>
    </row>
    <row r="7" spans="1:10" ht="26.25" customHeight="1" x14ac:dyDescent="0.2"/>
    <row r="8" spans="1:10" ht="26.25" customHeight="1" x14ac:dyDescent="0.2"/>
    <row r="9" spans="1:10" ht="26.25" customHeight="1" x14ac:dyDescent="0.2"/>
    <row r="10" spans="1:10" ht="26.25" customHeight="1" x14ac:dyDescent="0.2">
      <c r="B10" s="10" t="s">
        <v>28</v>
      </c>
      <c r="C10" s="10"/>
      <c r="D10" s="10"/>
      <c r="E10" s="10"/>
      <c r="F10" s="10"/>
      <c r="G10" s="10"/>
    </row>
    <row r="11" spans="1:10" ht="26.25" customHeight="1" x14ac:dyDescent="0.2">
      <c r="B11" s="10"/>
      <c r="C11" s="10"/>
      <c r="D11" s="10"/>
      <c r="E11" s="10"/>
      <c r="F11" s="10"/>
      <c r="G11" s="10"/>
    </row>
    <row r="12" spans="1:10" ht="26.25" customHeight="1" x14ac:dyDescent="0.2">
      <c r="B12" s="10"/>
      <c r="C12" s="10"/>
      <c r="D12" s="10"/>
      <c r="E12" s="10"/>
      <c r="F12" s="10"/>
      <c r="G12" s="10"/>
    </row>
    <row r="13" spans="1:10" ht="26.25" customHeight="1" x14ac:dyDescent="0.2">
      <c r="B13" s="10"/>
      <c r="C13" s="10"/>
      <c r="D13" s="10"/>
      <c r="E13" s="10"/>
      <c r="F13" s="10"/>
      <c r="G13" s="10"/>
    </row>
    <row r="14" spans="1:10" ht="26.25" customHeight="1" x14ac:dyDescent="0.2">
      <c r="B14" s="10"/>
      <c r="C14" s="10"/>
      <c r="D14" s="10"/>
      <c r="E14" s="10"/>
      <c r="F14" s="10"/>
      <c r="G14" s="10"/>
    </row>
    <row r="15" spans="1:10" ht="26.25" customHeight="1" x14ac:dyDescent="0.2">
      <c r="B15" s="10"/>
      <c r="C15" s="10"/>
      <c r="D15" s="10"/>
      <c r="E15" s="10"/>
      <c r="F15" s="10"/>
      <c r="G15" s="10"/>
    </row>
    <row r="16" spans="1:10" x14ac:dyDescent="0.2">
      <c r="B16" s="10"/>
      <c r="C16" s="10"/>
      <c r="D16" s="10"/>
      <c r="E16" s="10"/>
      <c r="F16" s="10"/>
      <c r="G16" s="10"/>
    </row>
    <row r="17" spans="2:7" x14ac:dyDescent="0.2">
      <c r="B17" s="10"/>
      <c r="C17" s="10"/>
      <c r="D17" s="10"/>
      <c r="E17" s="10"/>
      <c r="F17" s="10"/>
      <c r="G17" s="10"/>
    </row>
    <row r="18" spans="2:7" x14ac:dyDescent="0.2">
      <c r="B18" s="10"/>
      <c r="C18" s="10"/>
      <c r="D18" s="10"/>
      <c r="E18" s="10"/>
      <c r="F18" s="10"/>
      <c r="G18" s="10"/>
    </row>
    <row r="19" spans="2:7" x14ac:dyDescent="0.2">
      <c r="B19" s="10"/>
      <c r="C19" s="10"/>
      <c r="D19" s="10"/>
      <c r="E19" s="10"/>
      <c r="F19" s="10"/>
      <c r="G19" s="10"/>
    </row>
    <row r="20" spans="2:7" x14ac:dyDescent="0.2">
      <c r="B20" s="10"/>
      <c r="C20" s="10"/>
      <c r="D20" s="10"/>
      <c r="E20" s="10"/>
      <c r="F20" s="10"/>
      <c r="G20" s="10"/>
    </row>
    <row r="21" spans="2:7" x14ac:dyDescent="0.2">
      <c r="B21" s="10"/>
      <c r="C21" s="10"/>
      <c r="D21" s="10"/>
      <c r="E21" s="10"/>
      <c r="F21" s="10"/>
      <c r="G21" s="10"/>
    </row>
    <row r="22" spans="2:7" x14ac:dyDescent="0.2">
      <c r="B22" s="10"/>
      <c r="C22" s="10"/>
      <c r="D22" s="10"/>
      <c r="E22" s="10"/>
      <c r="F22" s="10"/>
      <c r="G22" s="10"/>
    </row>
    <row r="23" spans="2:7" x14ac:dyDescent="0.2">
      <c r="B23" s="10"/>
      <c r="C23" s="10"/>
      <c r="D23" s="10"/>
      <c r="E23" s="10"/>
      <c r="F23" s="10"/>
      <c r="G23" s="10"/>
    </row>
    <row r="24" spans="2:7" x14ac:dyDescent="0.2">
      <c r="B24" s="10"/>
      <c r="C24" s="10"/>
      <c r="D24" s="10"/>
      <c r="E24" s="10"/>
      <c r="F24" s="10"/>
      <c r="G24" s="10"/>
    </row>
    <row r="25" spans="2:7" ht="12.75" customHeight="1" x14ac:dyDescent="0.2">
      <c r="B25" s="10"/>
      <c r="C25" s="10"/>
      <c r="D25" s="10"/>
      <c r="E25" s="10"/>
      <c r="F25" s="10"/>
      <c r="G25" s="10"/>
    </row>
    <row r="26" spans="2:7" ht="12.75" customHeight="1" x14ac:dyDescent="0.2">
      <c r="B26" s="10"/>
      <c r="C26" s="10"/>
      <c r="D26" s="10"/>
      <c r="E26" s="10"/>
      <c r="F26" s="10"/>
      <c r="G26" s="10"/>
    </row>
    <row r="27" spans="2:7" ht="12.75" customHeight="1" x14ac:dyDescent="0.2">
      <c r="B27" s="10"/>
      <c r="C27" s="10"/>
      <c r="D27" s="10"/>
      <c r="E27" s="10"/>
      <c r="F27" s="10"/>
      <c r="G27" s="10"/>
    </row>
    <row r="28" spans="2:7" ht="12.75" customHeight="1" x14ac:dyDescent="0.2">
      <c r="B28" s="10"/>
      <c r="C28" s="10"/>
      <c r="D28" s="10"/>
      <c r="E28" s="10"/>
      <c r="F28" s="10"/>
      <c r="G28" s="10"/>
    </row>
  </sheetData>
  <mergeCells count="1">
    <mergeCell ref="A1:J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0"/>
  <sheetViews>
    <sheetView tabSelected="1" zoomScale="70" zoomScaleNormal="70" workbookViewId="0">
      <pane ySplit="2" topLeftCell="A3" activePane="bottomLeft" state="frozen"/>
      <selection pane="bottomLeft" activeCell="S84" sqref="S84"/>
    </sheetView>
  </sheetViews>
  <sheetFormatPr defaultColWidth="17.140625" defaultRowHeight="12.75" customHeight="1" x14ac:dyDescent="0.2"/>
  <cols>
    <col min="1" max="1" width="90.140625" customWidth="1"/>
    <col min="2" max="2" width="4.85546875" style="14" customWidth="1"/>
    <col min="3" max="3" width="9.7109375" style="14" customWidth="1"/>
    <col min="4" max="4" width="23.85546875" style="14" customWidth="1"/>
    <col min="5" max="5" width="13.85546875" style="14" customWidth="1"/>
    <col min="6" max="6" width="25.85546875" style="14" customWidth="1"/>
    <col min="7" max="7" width="6.28515625" style="14" customWidth="1"/>
    <col min="8" max="8" width="4.5703125" customWidth="1"/>
    <col min="9" max="9" width="3.5703125" customWidth="1"/>
    <col min="10" max="10" width="4.140625" customWidth="1"/>
    <col min="11" max="11" width="3.5703125" customWidth="1"/>
    <col min="12" max="13" width="4.7109375" customWidth="1"/>
    <col min="14" max="14" width="4" customWidth="1"/>
    <col min="15" max="15" width="5" customWidth="1"/>
    <col min="16" max="16" width="4.85546875" customWidth="1"/>
    <col min="18" max="18" width="5.7109375" customWidth="1"/>
    <col min="19" max="19" width="31.140625" customWidth="1"/>
    <col min="20" max="26" width="5.7109375" customWidth="1"/>
  </cols>
  <sheetData>
    <row r="1" spans="1:16" ht="29.25" customHeight="1" x14ac:dyDescent="0.25">
      <c r="A1" s="98" t="s">
        <v>221</v>
      </c>
      <c r="B1" s="65"/>
      <c r="C1" s="66"/>
      <c r="D1" s="7"/>
      <c r="E1" s="65"/>
      <c r="F1" s="65"/>
      <c r="G1" s="67" t="s">
        <v>16</v>
      </c>
      <c r="H1" s="163" t="s">
        <v>219</v>
      </c>
      <c r="I1" s="164"/>
      <c r="J1" s="165"/>
      <c r="K1" s="163" t="s">
        <v>220</v>
      </c>
      <c r="L1" s="164"/>
      <c r="M1" s="165"/>
      <c r="N1" s="163" t="s">
        <v>226</v>
      </c>
      <c r="O1" s="164"/>
      <c r="P1" s="165"/>
    </row>
    <row r="2" spans="1:16" x14ac:dyDescent="0.2">
      <c r="A2" s="18" t="s">
        <v>17</v>
      </c>
      <c r="B2" s="12" t="s">
        <v>18</v>
      </c>
      <c r="C2" s="12" t="s">
        <v>2</v>
      </c>
      <c r="D2" s="12" t="s">
        <v>19</v>
      </c>
      <c r="E2" s="12" t="s">
        <v>20</v>
      </c>
      <c r="F2" s="12" t="s">
        <v>14</v>
      </c>
      <c r="G2" s="68" t="s">
        <v>21</v>
      </c>
      <c r="H2" s="88" t="s">
        <v>22</v>
      </c>
      <c r="I2" s="42" t="s">
        <v>23</v>
      </c>
      <c r="J2" s="5" t="s">
        <v>24</v>
      </c>
      <c r="K2" s="8" t="s">
        <v>22</v>
      </c>
      <c r="L2" s="6" t="s">
        <v>23</v>
      </c>
      <c r="M2" s="5" t="s">
        <v>24</v>
      </c>
      <c r="N2" s="8" t="s">
        <v>22</v>
      </c>
      <c r="O2" s="6" t="s">
        <v>23</v>
      </c>
      <c r="P2" s="130" t="s">
        <v>24</v>
      </c>
    </row>
    <row r="3" spans="1:16" ht="18.75" customHeight="1" x14ac:dyDescent="0.25">
      <c r="A3" s="50" t="s">
        <v>198</v>
      </c>
      <c r="B3" s="36">
        <v>2</v>
      </c>
      <c r="C3" s="60" t="s">
        <v>8</v>
      </c>
      <c r="D3" s="123" t="s">
        <v>225</v>
      </c>
      <c r="E3" s="122" t="s">
        <v>258</v>
      </c>
      <c r="F3" s="36"/>
      <c r="G3" s="69"/>
      <c r="H3" s="33">
        <v>2</v>
      </c>
      <c r="I3" s="33">
        <v>2</v>
      </c>
      <c r="J3" s="114">
        <v>2</v>
      </c>
      <c r="K3" s="38">
        <v>2</v>
      </c>
      <c r="L3" s="37">
        <v>2</v>
      </c>
      <c r="M3" s="114">
        <v>2</v>
      </c>
      <c r="N3" s="38">
        <v>2</v>
      </c>
      <c r="O3" s="37">
        <v>2</v>
      </c>
      <c r="P3" s="131">
        <v>2</v>
      </c>
    </row>
    <row r="4" spans="1:16" ht="18.75" customHeight="1" x14ac:dyDescent="0.25">
      <c r="A4" s="50" t="s">
        <v>201</v>
      </c>
      <c r="B4" s="36">
        <v>2</v>
      </c>
      <c r="C4" s="60" t="s">
        <v>8</v>
      </c>
      <c r="D4" s="89" t="s">
        <v>225</v>
      </c>
      <c r="E4" s="122" t="s">
        <v>258</v>
      </c>
      <c r="F4" s="36"/>
      <c r="G4" s="69"/>
      <c r="H4" s="33">
        <v>2</v>
      </c>
      <c r="I4" s="33">
        <v>2</v>
      </c>
      <c r="J4" s="114">
        <v>2</v>
      </c>
      <c r="K4" s="38">
        <v>2</v>
      </c>
      <c r="L4" s="37">
        <v>2</v>
      </c>
      <c r="M4" s="114">
        <v>2</v>
      </c>
      <c r="N4" s="38">
        <v>2</v>
      </c>
      <c r="O4" s="37">
        <v>2</v>
      </c>
      <c r="P4" s="131">
        <v>2</v>
      </c>
    </row>
    <row r="5" spans="1:16" ht="18.75" customHeight="1" x14ac:dyDescent="0.25">
      <c r="A5" s="50" t="s">
        <v>194</v>
      </c>
      <c r="B5" s="36">
        <v>4</v>
      </c>
      <c r="C5" s="60" t="s">
        <v>8</v>
      </c>
      <c r="D5" s="123" t="s">
        <v>252</v>
      </c>
      <c r="E5" s="122" t="s">
        <v>258</v>
      </c>
      <c r="F5" s="36"/>
      <c r="G5" s="69"/>
      <c r="H5" s="33">
        <v>4</v>
      </c>
      <c r="I5" s="33">
        <v>4</v>
      </c>
      <c r="J5" s="114">
        <v>4</v>
      </c>
      <c r="K5" s="38">
        <v>4</v>
      </c>
      <c r="L5" s="37">
        <v>4</v>
      </c>
      <c r="M5" s="114">
        <v>4</v>
      </c>
      <c r="N5" s="38">
        <v>4</v>
      </c>
      <c r="O5" s="37">
        <v>4</v>
      </c>
      <c r="P5" s="131">
        <v>4</v>
      </c>
    </row>
    <row r="6" spans="1:16" ht="18.75" customHeight="1" x14ac:dyDescent="0.25">
      <c r="A6" s="50" t="s">
        <v>196</v>
      </c>
      <c r="B6" s="36">
        <v>2</v>
      </c>
      <c r="C6" s="123" t="s">
        <v>9</v>
      </c>
      <c r="D6" s="123" t="s">
        <v>250</v>
      </c>
      <c r="E6" s="122" t="s">
        <v>258</v>
      </c>
      <c r="F6" s="36"/>
      <c r="G6" s="69"/>
      <c r="H6" s="33">
        <v>2</v>
      </c>
      <c r="I6" s="33">
        <v>2</v>
      </c>
      <c r="J6" s="114">
        <v>2</v>
      </c>
      <c r="K6" s="38">
        <v>2</v>
      </c>
      <c r="L6" s="37">
        <v>2</v>
      </c>
      <c r="M6" s="114">
        <v>2</v>
      </c>
      <c r="N6" s="38">
        <v>2</v>
      </c>
      <c r="O6" s="37">
        <v>2</v>
      </c>
      <c r="P6" s="131">
        <v>2</v>
      </c>
    </row>
    <row r="7" spans="1:16" ht="18.75" customHeight="1" x14ac:dyDescent="0.25">
      <c r="A7" s="50" t="s">
        <v>197</v>
      </c>
      <c r="B7" s="36">
        <v>8</v>
      </c>
      <c r="C7" s="60" t="s">
        <v>8</v>
      </c>
      <c r="D7" s="123" t="s">
        <v>182</v>
      </c>
      <c r="E7" s="122" t="s">
        <v>258</v>
      </c>
      <c r="F7" s="36"/>
      <c r="G7" s="69"/>
      <c r="H7" s="33">
        <v>8</v>
      </c>
      <c r="I7" s="33">
        <v>8</v>
      </c>
      <c r="J7" s="114">
        <v>8</v>
      </c>
      <c r="K7" s="38">
        <v>8</v>
      </c>
      <c r="L7" s="37">
        <v>8</v>
      </c>
      <c r="M7" s="114">
        <v>8</v>
      </c>
      <c r="N7" s="38">
        <v>8</v>
      </c>
      <c r="O7" s="37">
        <v>8</v>
      </c>
      <c r="P7" s="131">
        <v>8</v>
      </c>
    </row>
    <row r="8" spans="1:16" ht="18.75" customHeight="1" x14ac:dyDescent="0.25">
      <c r="A8" s="126" t="s">
        <v>259</v>
      </c>
      <c r="B8" s="36">
        <v>2</v>
      </c>
      <c r="C8" s="123" t="s">
        <v>8</v>
      </c>
      <c r="D8" s="123" t="s">
        <v>182</v>
      </c>
      <c r="E8" s="122" t="s">
        <v>258</v>
      </c>
      <c r="F8" s="36"/>
      <c r="G8" s="69"/>
      <c r="H8" s="33">
        <v>2</v>
      </c>
      <c r="I8" s="33">
        <v>2</v>
      </c>
      <c r="J8" s="114">
        <v>2</v>
      </c>
      <c r="K8" s="38">
        <v>2</v>
      </c>
      <c r="L8" s="37">
        <v>2</v>
      </c>
      <c r="M8" s="114">
        <v>2</v>
      </c>
      <c r="N8" s="38">
        <v>2</v>
      </c>
      <c r="O8" s="37">
        <v>2</v>
      </c>
      <c r="P8" s="131">
        <v>2</v>
      </c>
    </row>
    <row r="9" spans="1:16" ht="18.75" customHeight="1" x14ac:dyDescent="0.25">
      <c r="A9" s="50" t="s">
        <v>199</v>
      </c>
      <c r="B9" s="36">
        <v>2</v>
      </c>
      <c r="C9" s="60" t="s">
        <v>8</v>
      </c>
      <c r="D9" s="123" t="s">
        <v>185</v>
      </c>
      <c r="E9" s="122" t="s">
        <v>258</v>
      </c>
      <c r="F9" s="36"/>
      <c r="G9" s="69"/>
      <c r="H9" s="33">
        <v>2</v>
      </c>
      <c r="I9" s="33">
        <v>2</v>
      </c>
      <c r="J9" s="114">
        <v>2</v>
      </c>
      <c r="K9" s="38">
        <v>2</v>
      </c>
      <c r="L9" s="37">
        <v>2</v>
      </c>
      <c r="M9" s="114">
        <v>2</v>
      </c>
      <c r="N9" s="38">
        <v>2</v>
      </c>
      <c r="O9" s="37">
        <v>2</v>
      </c>
      <c r="P9" s="131">
        <v>2</v>
      </c>
    </row>
    <row r="10" spans="1:16" ht="18.75" customHeight="1" x14ac:dyDescent="0.25">
      <c r="A10" s="126" t="s">
        <v>200</v>
      </c>
      <c r="B10" s="36">
        <v>4</v>
      </c>
      <c r="C10" s="123" t="s">
        <v>6</v>
      </c>
      <c r="D10" s="123" t="s">
        <v>185</v>
      </c>
      <c r="E10" s="122" t="s">
        <v>258</v>
      </c>
      <c r="F10" s="36"/>
      <c r="G10" s="69"/>
      <c r="H10" s="33">
        <v>4</v>
      </c>
      <c r="I10" s="33">
        <v>4</v>
      </c>
      <c r="J10" s="114">
        <v>4</v>
      </c>
      <c r="K10" s="38">
        <v>4</v>
      </c>
      <c r="L10" s="37">
        <v>4</v>
      </c>
      <c r="M10" s="114">
        <v>4</v>
      </c>
      <c r="N10" s="38">
        <v>4</v>
      </c>
      <c r="O10" s="37">
        <v>4</v>
      </c>
      <c r="P10" s="131">
        <v>4</v>
      </c>
    </row>
    <row r="11" spans="1:16" ht="18.75" customHeight="1" x14ac:dyDescent="0.25">
      <c r="A11" s="50" t="s">
        <v>202</v>
      </c>
      <c r="B11" s="36">
        <v>2</v>
      </c>
      <c r="C11" s="60" t="s">
        <v>9</v>
      </c>
      <c r="D11" s="123" t="s">
        <v>182</v>
      </c>
      <c r="E11" s="122" t="s">
        <v>258</v>
      </c>
      <c r="F11" s="36"/>
      <c r="G11" s="69"/>
      <c r="H11" s="33">
        <v>2</v>
      </c>
      <c r="I11" s="33">
        <v>2</v>
      </c>
      <c r="J11" s="114">
        <v>2</v>
      </c>
      <c r="K11" s="38">
        <v>2</v>
      </c>
      <c r="L11" s="37">
        <v>2</v>
      </c>
      <c r="M11" s="114">
        <v>2</v>
      </c>
      <c r="N11" s="38">
        <v>2</v>
      </c>
      <c r="O11" s="37">
        <v>2</v>
      </c>
      <c r="P11" s="131">
        <v>2</v>
      </c>
    </row>
    <row r="12" spans="1:16" ht="18.75" customHeight="1" x14ac:dyDescent="0.25">
      <c r="A12" s="137" t="s">
        <v>272</v>
      </c>
      <c r="B12" s="36">
        <v>4</v>
      </c>
      <c r="C12" s="123" t="s">
        <v>6</v>
      </c>
      <c r="D12" s="123" t="s">
        <v>185</v>
      </c>
      <c r="E12" s="122" t="s">
        <v>258</v>
      </c>
      <c r="F12" s="36"/>
      <c r="G12" s="69"/>
      <c r="H12" s="33">
        <v>4</v>
      </c>
      <c r="I12" s="33">
        <v>2</v>
      </c>
      <c r="J12" s="114">
        <v>2</v>
      </c>
      <c r="K12" s="38">
        <v>2</v>
      </c>
      <c r="L12" s="37">
        <v>2</v>
      </c>
      <c r="M12" s="114">
        <v>2</v>
      </c>
      <c r="N12" s="38">
        <v>2</v>
      </c>
      <c r="O12" s="37">
        <v>2</v>
      </c>
      <c r="P12" s="131">
        <v>2</v>
      </c>
    </row>
    <row r="13" spans="1:16" ht="18.75" customHeight="1" x14ac:dyDescent="0.25">
      <c r="A13" s="137" t="s">
        <v>273</v>
      </c>
      <c r="B13" s="36">
        <v>4</v>
      </c>
      <c r="C13" s="123" t="s">
        <v>9</v>
      </c>
      <c r="D13" s="123" t="s">
        <v>185</v>
      </c>
      <c r="E13" s="122" t="s">
        <v>258</v>
      </c>
      <c r="F13" s="36"/>
      <c r="G13" s="69"/>
      <c r="H13" s="33">
        <v>4</v>
      </c>
      <c r="I13" s="33">
        <v>2</v>
      </c>
      <c r="J13" s="114">
        <v>2</v>
      </c>
      <c r="K13" s="38">
        <v>2</v>
      </c>
      <c r="L13" s="37">
        <v>2</v>
      </c>
      <c r="M13" s="114">
        <v>2</v>
      </c>
      <c r="N13" s="38">
        <v>2</v>
      </c>
      <c r="O13" s="37">
        <v>2</v>
      </c>
      <c r="P13" s="131">
        <v>2</v>
      </c>
    </row>
    <row r="14" spans="1:16" ht="18.75" customHeight="1" x14ac:dyDescent="0.25">
      <c r="A14" s="105" t="s">
        <v>242</v>
      </c>
      <c r="B14" s="90">
        <v>2</v>
      </c>
      <c r="C14" s="90" t="s">
        <v>8</v>
      </c>
      <c r="D14" s="125" t="s">
        <v>251</v>
      </c>
      <c r="E14" s="129" t="s">
        <v>187</v>
      </c>
      <c r="F14" s="39"/>
      <c r="G14" s="75"/>
      <c r="H14" s="30">
        <v>2</v>
      </c>
      <c r="I14" s="30">
        <v>0</v>
      </c>
      <c r="J14" s="115">
        <v>0</v>
      </c>
      <c r="K14" s="116">
        <v>0</v>
      </c>
      <c r="L14" s="40">
        <v>0</v>
      </c>
      <c r="M14" s="115">
        <v>0</v>
      </c>
      <c r="N14" s="116">
        <v>0</v>
      </c>
      <c r="O14" s="40">
        <v>0</v>
      </c>
      <c r="P14" s="132">
        <v>0</v>
      </c>
    </row>
    <row r="15" spans="1:16" ht="18.75" customHeight="1" x14ac:dyDescent="0.25">
      <c r="A15" s="57" t="s">
        <v>212</v>
      </c>
      <c r="B15" s="39">
        <v>2</v>
      </c>
      <c r="C15" s="61" t="s">
        <v>8</v>
      </c>
      <c r="D15" s="125" t="s">
        <v>251</v>
      </c>
      <c r="E15" s="122" t="s">
        <v>258</v>
      </c>
      <c r="F15" s="39"/>
      <c r="G15" s="75"/>
      <c r="H15" s="30">
        <v>2</v>
      </c>
      <c r="I15" s="30">
        <v>2</v>
      </c>
      <c r="J15" s="115">
        <v>2</v>
      </c>
      <c r="K15" s="116">
        <v>2</v>
      </c>
      <c r="L15" s="40">
        <v>2</v>
      </c>
      <c r="M15" s="115">
        <v>2</v>
      </c>
      <c r="N15" s="116">
        <v>2</v>
      </c>
      <c r="O15" s="40">
        <v>2</v>
      </c>
      <c r="P15" s="132">
        <v>2</v>
      </c>
    </row>
    <row r="16" spans="1:16" ht="18.75" customHeight="1" x14ac:dyDescent="0.25">
      <c r="A16" s="57" t="s">
        <v>214</v>
      </c>
      <c r="B16" s="39">
        <v>2</v>
      </c>
      <c r="C16" s="61" t="s">
        <v>8</v>
      </c>
      <c r="D16" s="125" t="s">
        <v>185</v>
      </c>
      <c r="E16" s="122" t="s">
        <v>258</v>
      </c>
      <c r="F16" s="39"/>
      <c r="G16" s="75"/>
      <c r="H16" s="30">
        <v>2</v>
      </c>
      <c r="I16" s="30">
        <v>2</v>
      </c>
      <c r="J16" s="115">
        <v>2</v>
      </c>
      <c r="K16" s="116">
        <v>2</v>
      </c>
      <c r="L16" s="40">
        <v>2</v>
      </c>
      <c r="M16" s="115">
        <v>2</v>
      </c>
      <c r="N16" s="116">
        <v>2</v>
      </c>
      <c r="O16" s="40">
        <v>2</v>
      </c>
      <c r="P16" s="132">
        <v>2</v>
      </c>
    </row>
    <row r="17" spans="1:16" ht="18.75" customHeight="1" x14ac:dyDescent="0.25">
      <c r="A17" s="29" t="s">
        <v>152</v>
      </c>
      <c r="B17" s="39">
        <v>2</v>
      </c>
      <c r="C17" s="39" t="s">
        <v>6</v>
      </c>
      <c r="D17" s="125" t="s">
        <v>251</v>
      </c>
      <c r="E17" s="129" t="s">
        <v>187</v>
      </c>
      <c r="F17" s="39"/>
      <c r="G17" s="75"/>
      <c r="H17" s="30">
        <v>2</v>
      </c>
      <c r="I17" s="30">
        <v>0</v>
      </c>
      <c r="J17" s="115">
        <v>0</v>
      </c>
      <c r="K17" s="116">
        <v>0</v>
      </c>
      <c r="L17" s="40">
        <v>0</v>
      </c>
      <c r="M17" s="115">
        <v>0</v>
      </c>
      <c r="N17" s="116">
        <v>0</v>
      </c>
      <c r="O17" s="40">
        <v>0</v>
      </c>
      <c r="P17" s="132">
        <v>0</v>
      </c>
    </row>
    <row r="18" spans="1:16" ht="18.75" customHeight="1" x14ac:dyDescent="0.25">
      <c r="A18" s="29" t="s">
        <v>155</v>
      </c>
      <c r="B18" s="39">
        <v>1</v>
      </c>
      <c r="C18" s="39" t="s">
        <v>6</v>
      </c>
      <c r="D18" s="125" t="s">
        <v>185</v>
      </c>
      <c r="E18" s="122" t="s">
        <v>258</v>
      </c>
      <c r="F18" s="39"/>
      <c r="G18" s="75"/>
      <c r="H18" s="30">
        <v>1</v>
      </c>
      <c r="I18" s="30">
        <v>1</v>
      </c>
      <c r="J18" s="115">
        <v>1</v>
      </c>
      <c r="K18" s="116">
        <v>1</v>
      </c>
      <c r="L18" s="40">
        <v>1</v>
      </c>
      <c r="M18" s="115">
        <v>1</v>
      </c>
      <c r="N18" s="116">
        <v>1</v>
      </c>
      <c r="O18" s="40">
        <v>1</v>
      </c>
      <c r="P18" s="132">
        <v>1</v>
      </c>
    </row>
    <row r="19" spans="1:16" ht="18.75" customHeight="1" x14ac:dyDescent="0.25">
      <c r="A19" s="29" t="s">
        <v>246</v>
      </c>
      <c r="B19" s="39">
        <v>2</v>
      </c>
      <c r="C19" s="39" t="s">
        <v>6</v>
      </c>
      <c r="D19" s="39" t="s">
        <v>247</v>
      </c>
      <c r="E19" s="122" t="s">
        <v>258</v>
      </c>
      <c r="F19" s="39"/>
      <c r="G19" s="75"/>
      <c r="H19" s="30">
        <v>2</v>
      </c>
      <c r="I19" s="30">
        <v>2</v>
      </c>
      <c r="J19" s="115">
        <v>2</v>
      </c>
      <c r="K19" s="116">
        <v>2</v>
      </c>
      <c r="L19" s="40">
        <v>2</v>
      </c>
      <c r="M19" s="115">
        <v>2</v>
      </c>
      <c r="N19" s="116">
        <v>2</v>
      </c>
      <c r="O19" s="40">
        <v>2</v>
      </c>
      <c r="P19" s="132">
        <v>2</v>
      </c>
    </row>
    <row r="20" spans="1:16" ht="18.75" customHeight="1" x14ac:dyDescent="0.25">
      <c r="A20" s="29" t="s">
        <v>146</v>
      </c>
      <c r="B20" s="39">
        <v>1</v>
      </c>
      <c r="C20" s="39" t="s">
        <v>9</v>
      </c>
      <c r="D20" s="97" t="s">
        <v>185</v>
      </c>
      <c r="E20" s="122" t="s">
        <v>258</v>
      </c>
      <c r="F20" s="39"/>
      <c r="G20" s="75"/>
      <c r="H20" s="30">
        <v>1</v>
      </c>
      <c r="I20" s="30">
        <v>1</v>
      </c>
      <c r="J20" s="115">
        <v>1</v>
      </c>
      <c r="K20" s="116">
        <v>1</v>
      </c>
      <c r="L20" s="40">
        <v>1</v>
      </c>
      <c r="M20" s="115">
        <v>1</v>
      </c>
      <c r="N20" s="116">
        <v>1</v>
      </c>
      <c r="O20" s="40">
        <v>1</v>
      </c>
      <c r="P20" s="132">
        <v>1</v>
      </c>
    </row>
    <row r="21" spans="1:16" ht="18.75" customHeight="1" x14ac:dyDescent="0.25">
      <c r="A21" s="29" t="s">
        <v>162</v>
      </c>
      <c r="B21" s="39">
        <v>4</v>
      </c>
      <c r="C21" s="39" t="s">
        <v>8</v>
      </c>
      <c r="D21" s="125" t="s">
        <v>182</v>
      </c>
      <c r="E21" s="122" t="s">
        <v>258</v>
      </c>
      <c r="F21" s="39"/>
      <c r="G21" s="75"/>
      <c r="H21" s="30">
        <v>4</v>
      </c>
      <c r="I21" s="30">
        <v>4</v>
      </c>
      <c r="J21" s="115">
        <v>4</v>
      </c>
      <c r="K21" s="116">
        <v>4</v>
      </c>
      <c r="L21" s="40">
        <v>4</v>
      </c>
      <c r="M21" s="115">
        <v>4</v>
      </c>
      <c r="N21" s="116">
        <v>4</v>
      </c>
      <c r="O21" s="40">
        <v>4</v>
      </c>
      <c r="P21" s="132">
        <v>4</v>
      </c>
    </row>
    <row r="22" spans="1:16" ht="18.75" customHeight="1" x14ac:dyDescent="0.25">
      <c r="A22" s="29" t="s">
        <v>154</v>
      </c>
      <c r="B22" s="39">
        <v>4</v>
      </c>
      <c r="C22" s="39" t="s">
        <v>6</v>
      </c>
      <c r="D22" s="125" t="s">
        <v>252</v>
      </c>
      <c r="E22" s="122" t="s">
        <v>258</v>
      </c>
      <c r="F22" s="39"/>
      <c r="G22" s="75"/>
      <c r="H22" s="30">
        <v>4</v>
      </c>
      <c r="I22" s="30">
        <v>4</v>
      </c>
      <c r="J22" s="115">
        <v>4</v>
      </c>
      <c r="K22" s="116">
        <v>4</v>
      </c>
      <c r="L22" s="40">
        <v>4</v>
      </c>
      <c r="M22" s="115">
        <v>4</v>
      </c>
      <c r="N22" s="116">
        <v>4</v>
      </c>
      <c r="O22" s="40">
        <v>4</v>
      </c>
      <c r="P22" s="132">
        <v>4</v>
      </c>
    </row>
    <row r="23" spans="1:16" ht="18.75" customHeight="1" x14ac:dyDescent="0.25">
      <c r="A23" s="29" t="s">
        <v>160</v>
      </c>
      <c r="B23" s="39">
        <v>4</v>
      </c>
      <c r="C23" s="39" t="s">
        <v>9</v>
      </c>
      <c r="D23" s="125" t="s">
        <v>247</v>
      </c>
      <c r="E23" s="122" t="s">
        <v>258</v>
      </c>
      <c r="F23" s="39"/>
      <c r="G23" s="75"/>
      <c r="H23" s="30">
        <v>4</v>
      </c>
      <c r="I23" s="30">
        <v>4</v>
      </c>
      <c r="J23" s="115">
        <v>4</v>
      </c>
      <c r="K23" s="116">
        <v>4</v>
      </c>
      <c r="L23" s="40">
        <v>4</v>
      </c>
      <c r="M23" s="115">
        <v>4</v>
      </c>
      <c r="N23" s="116">
        <v>4</v>
      </c>
      <c r="O23" s="40">
        <v>4</v>
      </c>
      <c r="P23" s="132">
        <v>4</v>
      </c>
    </row>
    <row r="24" spans="1:16" ht="18.75" customHeight="1" x14ac:dyDescent="0.25">
      <c r="A24" s="124" t="s">
        <v>275</v>
      </c>
      <c r="B24" s="39">
        <v>2</v>
      </c>
      <c r="C24" s="125" t="s">
        <v>8</v>
      </c>
      <c r="D24" s="125" t="s">
        <v>250</v>
      </c>
      <c r="E24" s="122" t="s">
        <v>258</v>
      </c>
      <c r="F24" s="39"/>
      <c r="G24" s="75"/>
      <c r="H24" s="30">
        <v>2</v>
      </c>
      <c r="I24" s="30">
        <v>2</v>
      </c>
      <c r="J24" s="115">
        <v>2</v>
      </c>
      <c r="K24" s="116">
        <v>2</v>
      </c>
      <c r="L24" s="40">
        <v>2</v>
      </c>
      <c r="M24" s="115">
        <v>2</v>
      </c>
      <c r="N24" s="116">
        <v>2</v>
      </c>
      <c r="O24" s="40">
        <v>2</v>
      </c>
      <c r="P24" s="132">
        <v>2</v>
      </c>
    </row>
    <row r="25" spans="1:16" ht="18.75" customHeight="1" x14ac:dyDescent="0.25">
      <c r="A25" s="124" t="s">
        <v>276</v>
      </c>
      <c r="B25" s="39">
        <v>1</v>
      </c>
      <c r="C25" s="125" t="s">
        <v>8</v>
      </c>
      <c r="D25" s="125" t="s">
        <v>250</v>
      </c>
      <c r="E25" s="122" t="s">
        <v>258</v>
      </c>
      <c r="F25" s="39"/>
      <c r="G25" s="75"/>
      <c r="H25" s="30">
        <v>1</v>
      </c>
      <c r="I25" s="30">
        <v>1</v>
      </c>
      <c r="J25" s="115">
        <v>1</v>
      </c>
      <c r="K25" s="116">
        <v>1</v>
      </c>
      <c r="L25" s="40">
        <v>1</v>
      </c>
      <c r="M25" s="115">
        <v>1</v>
      </c>
      <c r="N25" s="116">
        <v>1</v>
      </c>
      <c r="O25" s="40">
        <v>1</v>
      </c>
      <c r="P25" s="132">
        <v>1</v>
      </c>
    </row>
    <row r="26" spans="1:16" ht="18.75" customHeight="1" x14ac:dyDescent="0.25">
      <c r="A26" s="124" t="s">
        <v>278</v>
      </c>
      <c r="B26" s="39">
        <v>4</v>
      </c>
      <c r="C26" s="125" t="s">
        <v>8</v>
      </c>
      <c r="D26" s="125" t="s">
        <v>250</v>
      </c>
      <c r="E26" s="122" t="s">
        <v>258</v>
      </c>
      <c r="F26" s="39"/>
      <c r="G26" s="75"/>
      <c r="H26" s="30">
        <v>4</v>
      </c>
      <c r="I26" s="30">
        <v>4</v>
      </c>
      <c r="J26" s="115">
        <v>4</v>
      </c>
      <c r="K26" s="116">
        <v>4</v>
      </c>
      <c r="L26" s="40">
        <v>4</v>
      </c>
      <c r="M26" s="115">
        <v>4</v>
      </c>
      <c r="N26" s="116">
        <v>4</v>
      </c>
      <c r="O26" s="40">
        <v>4</v>
      </c>
      <c r="P26" s="132">
        <v>4</v>
      </c>
    </row>
    <row r="27" spans="1:16" ht="18.75" customHeight="1" x14ac:dyDescent="0.25">
      <c r="A27" s="102" t="s">
        <v>236</v>
      </c>
      <c r="B27" s="35">
        <v>1</v>
      </c>
      <c r="C27" s="103" t="s">
        <v>231</v>
      </c>
      <c r="D27" s="127" t="s">
        <v>232</v>
      </c>
      <c r="E27" s="122" t="s">
        <v>258</v>
      </c>
      <c r="F27" s="35"/>
      <c r="G27" s="99"/>
      <c r="H27" s="34">
        <v>1</v>
      </c>
      <c r="I27" s="34">
        <v>1</v>
      </c>
      <c r="J27" s="100">
        <v>1</v>
      </c>
      <c r="K27" s="101">
        <v>1</v>
      </c>
      <c r="L27" s="34">
        <v>1</v>
      </c>
      <c r="M27" s="100">
        <v>1</v>
      </c>
      <c r="N27" s="101">
        <v>1</v>
      </c>
      <c r="O27" s="34">
        <v>1</v>
      </c>
      <c r="P27" s="133">
        <v>1</v>
      </c>
    </row>
    <row r="28" spans="1:16" ht="18.75" customHeight="1" x14ac:dyDescent="0.25">
      <c r="A28" s="34" t="s">
        <v>177</v>
      </c>
      <c r="B28" s="35">
        <v>2</v>
      </c>
      <c r="C28" s="35" t="s">
        <v>8</v>
      </c>
      <c r="D28" s="127" t="s">
        <v>232</v>
      </c>
      <c r="E28" s="122" t="s">
        <v>258</v>
      </c>
      <c r="F28" s="35"/>
      <c r="G28" s="78"/>
      <c r="H28" s="34">
        <v>2</v>
      </c>
      <c r="I28" s="34">
        <v>2</v>
      </c>
      <c r="J28" s="100">
        <v>2</v>
      </c>
      <c r="K28" s="101">
        <v>2</v>
      </c>
      <c r="L28" s="34">
        <v>2</v>
      </c>
      <c r="M28" s="100">
        <v>2</v>
      </c>
      <c r="N28" s="101">
        <v>2</v>
      </c>
      <c r="O28" s="34">
        <v>2</v>
      </c>
      <c r="P28" s="133">
        <v>2</v>
      </c>
    </row>
    <row r="29" spans="1:16" ht="18.75" customHeight="1" x14ac:dyDescent="0.25">
      <c r="A29" s="34" t="s">
        <v>217</v>
      </c>
      <c r="B29" s="35">
        <v>2</v>
      </c>
      <c r="C29" s="35" t="s">
        <v>8</v>
      </c>
      <c r="D29" s="127" t="s">
        <v>252</v>
      </c>
      <c r="E29" s="129" t="s">
        <v>187</v>
      </c>
      <c r="F29" s="35"/>
      <c r="G29" s="99"/>
      <c r="H29" s="34">
        <v>2</v>
      </c>
      <c r="I29" s="34">
        <v>0</v>
      </c>
      <c r="J29" s="100">
        <v>0</v>
      </c>
      <c r="K29" s="101">
        <v>0</v>
      </c>
      <c r="L29" s="34">
        <v>0</v>
      </c>
      <c r="M29" s="100">
        <v>0</v>
      </c>
      <c r="N29" s="101">
        <v>0</v>
      </c>
      <c r="O29" s="34">
        <v>0</v>
      </c>
      <c r="P29" s="133">
        <v>0</v>
      </c>
    </row>
    <row r="30" spans="1:16" ht="18.75" customHeight="1" x14ac:dyDescent="0.25">
      <c r="A30" s="34" t="s">
        <v>218</v>
      </c>
      <c r="B30" s="35">
        <v>2</v>
      </c>
      <c r="C30" s="35" t="s">
        <v>8</v>
      </c>
      <c r="D30" s="127" t="s">
        <v>252</v>
      </c>
      <c r="E30" s="129" t="s">
        <v>187</v>
      </c>
      <c r="F30" s="35"/>
      <c r="G30" s="99"/>
      <c r="H30" s="34">
        <v>2</v>
      </c>
      <c r="I30" s="34">
        <v>0</v>
      </c>
      <c r="J30" s="100">
        <v>0</v>
      </c>
      <c r="K30" s="101">
        <v>0</v>
      </c>
      <c r="L30" s="34">
        <v>0</v>
      </c>
      <c r="M30" s="100">
        <v>0</v>
      </c>
      <c r="N30" s="101">
        <v>0</v>
      </c>
      <c r="O30" s="34">
        <v>0</v>
      </c>
      <c r="P30" s="133">
        <v>0</v>
      </c>
    </row>
    <row r="31" spans="1:16" ht="18.75" customHeight="1" x14ac:dyDescent="0.25">
      <c r="A31" s="128" t="s">
        <v>260</v>
      </c>
      <c r="B31" s="35">
        <v>2</v>
      </c>
      <c r="C31" s="35" t="s">
        <v>8</v>
      </c>
      <c r="D31" s="127" t="s">
        <v>252</v>
      </c>
      <c r="E31" s="122" t="s">
        <v>258</v>
      </c>
      <c r="F31" s="35"/>
      <c r="G31" s="99"/>
      <c r="H31" s="34">
        <v>2</v>
      </c>
      <c r="I31" s="34">
        <v>2</v>
      </c>
      <c r="J31" s="100">
        <v>2</v>
      </c>
      <c r="K31" s="101">
        <v>2</v>
      </c>
      <c r="L31" s="34">
        <v>2</v>
      </c>
      <c r="M31" s="100">
        <v>2</v>
      </c>
      <c r="N31" s="101">
        <v>2</v>
      </c>
      <c r="O31" s="34">
        <v>2</v>
      </c>
      <c r="P31" s="133">
        <v>2</v>
      </c>
    </row>
    <row r="32" spans="1:16" ht="18.75" customHeight="1" x14ac:dyDescent="0.25">
      <c r="A32" s="128" t="s">
        <v>267</v>
      </c>
      <c r="B32" s="35">
        <v>2</v>
      </c>
      <c r="C32" s="35" t="s">
        <v>8</v>
      </c>
      <c r="D32" s="127" t="s">
        <v>252</v>
      </c>
      <c r="E32" s="122" t="s">
        <v>258</v>
      </c>
      <c r="F32" s="35"/>
      <c r="G32" s="78"/>
      <c r="H32" s="34">
        <v>2</v>
      </c>
      <c r="I32" s="34">
        <v>2</v>
      </c>
      <c r="J32" s="100">
        <v>2</v>
      </c>
      <c r="K32" s="101">
        <v>2</v>
      </c>
      <c r="L32" s="34">
        <v>2</v>
      </c>
      <c r="M32" s="100">
        <v>2</v>
      </c>
      <c r="N32" s="101">
        <v>2</v>
      </c>
      <c r="O32" s="34">
        <v>2</v>
      </c>
      <c r="P32" s="133">
        <v>2</v>
      </c>
    </row>
    <row r="33" spans="1:16" ht="18.75" customHeight="1" x14ac:dyDescent="0.25">
      <c r="A33" s="128" t="s">
        <v>261</v>
      </c>
      <c r="B33" s="35">
        <v>2</v>
      </c>
      <c r="C33" s="35" t="s">
        <v>8</v>
      </c>
      <c r="D33" s="169" t="s">
        <v>186</v>
      </c>
      <c r="E33" s="122" t="s">
        <v>258</v>
      </c>
      <c r="F33" s="35"/>
      <c r="G33" s="78"/>
      <c r="H33" s="34">
        <v>2</v>
      </c>
      <c r="I33" s="34">
        <v>2</v>
      </c>
      <c r="J33" s="100">
        <v>2</v>
      </c>
      <c r="K33" s="101">
        <v>2</v>
      </c>
      <c r="L33" s="34">
        <v>2</v>
      </c>
      <c r="M33" s="100">
        <v>2</v>
      </c>
      <c r="N33" s="101">
        <v>2</v>
      </c>
      <c r="O33" s="34">
        <v>2</v>
      </c>
      <c r="P33" s="133">
        <v>2</v>
      </c>
    </row>
    <row r="34" spans="1:16" ht="18.75" customHeight="1" x14ac:dyDescent="0.25">
      <c r="A34" s="128" t="s">
        <v>262</v>
      </c>
      <c r="B34" s="35">
        <v>2</v>
      </c>
      <c r="C34" s="35" t="s">
        <v>8</v>
      </c>
      <c r="D34" s="127" t="s">
        <v>186</v>
      </c>
      <c r="E34" s="122" t="s">
        <v>258</v>
      </c>
      <c r="F34" s="35"/>
      <c r="G34" s="78"/>
      <c r="H34" s="34">
        <v>2</v>
      </c>
      <c r="I34" s="34">
        <v>2</v>
      </c>
      <c r="J34" s="100">
        <v>2</v>
      </c>
      <c r="K34" s="101">
        <v>2</v>
      </c>
      <c r="L34" s="34">
        <v>2</v>
      </c>
      <c r="M34" s="100">
        <v>2</v>
      </c>
      <c r="N34" s="101">
        <v>2</v>
      </c>
      <c r="O34" s="34">
        <v>2</v>
      </c>
      <c r="P34" s="133">
        <v>2</v>
      </c>
    </row>
    <row r="35" spans="1:16" ht="18.75" customHeight="1" x14ac:dyDescent="0.25">
      <c r="A35" s="128" t="s">
        <v>266</v>
      </c>
      <c r="B35" s="35">
        <v>2</v>
      </c>
      <c r="C35" s="35" t="s">
        <v>8</v>
      </c>
      <c r="D35" s="127" t="s">
        <v>186</v>
      </c>
      <c r="E35" s="122" t="s">
        <v>258</v>
      </c>
      <c r="F35" s="35"/>
      <c r="G35" s="78"/>
      <c r="H35" s="34">
        <v>2</v>
      </c>
      <c r="I35" s="34">
        <v>2</v>
      </c>
      <c r="J35" s="100">
        <v>2</v>
      </c>
      <c r="K35" s="101">
        <v>2</v>
      </c>
      <c r="L35" s="34">
        <v>2</v>
      </c>
      <c r="M35" s="100">
        <v>2</v>
      </c>
      <c r="N35" s="101">
        <v>2</v>
      </c>
      <c r="O35" s="34">
        <v>2</v>
      </c>
      <c r="P35" s="133">
        <v>2</v>
      </c>
    </row>
    <row r="36" spans="1:16" ht="18.75" customHeight="1" x14ac:dyDescent="0.25">
      <c r="A36" s="128" t="s">
        <v>263</v>
      </c>
      <c r="B36" s="35">
        <v>2</v>
      </c>
      <c r="C36" s="35" t="s">
        <v>8</v>
      </c>
      <c r="D36" s="127" t="s">
        <v>186</v>
      </c>
      <c r="E36" s="122" t="s">
        <v>258</v>
      </c>
      <c r="F36" s="35"/>
      <c r="G36" s="78"/>
      <c r="H36" s="34">
        <v>2</v>
      </c>
      <c r="I36" s="34">
        <v>2</v>
      </c>
      <c r="J36" s="100">
        <v>2</v>
      </c>
      <c r="K36" s="101">
        <v>2</v>
      </c>
      <c r="L36" s="34">
        <v>2</v>
      </c>
      <c r="M36" s="100">
        <v>2</v>
      </c>
      <c r="N36" s="101">
        <v>2</v>
      </c>
      <c r="O36" s="34">
        <v>2</v>
      </c>
      <c r="P36" s="133">
        <v>2</v>
      </c>
    </row>
    <row r="37" spans="1:16" ht="18.75" customHeight="1" x14ac:dyDescent="0.25">
      <c r="A37" s="128" t="s">
        <v>264</v>
      </c>
      <c r="B37" s="35">
        <v>2</v>
      </c>
      <c r="C37" s="35" t="s">
        <v>8</v>
      </c>
      <c r="D37" s="127" t="s">
        <v>232</v>
      </c>
      <c r="E37" s="122" t="s">
        <v>258</v>
      </c>
      <c r="F37" s="35"/>
      <c r="G37" s="78"/>
      <c r="H37" s="34">
        <v>2</v>
      </c>
      <c r="I37" s="34">
        <v>2</v>
      </c>
      <c r="J37" s="100">
        <v>2</v>
      </c>
      <c r="K37" s="101">
        <v>2</v>
      </c>
      <c r="L37" s="34">
        <v>2</v>
      </c>
      <c r="M37" s="100">
        <v>2</v>
      </c>
      <c r="N37" s="101">
        <v>2</v>
      </c>
      <c r="O37" s="34">
        <v>2</v>
      </c>
      <c r="P37" s="133">
        <v>2</v>
      </c>
    </row>
    <row r="38" spans="1:16" ht="18.75" customHeight="1" x14ac:dyDescent="0.25">
      <c r="A38" s="128" t="s">
        <v>265</v>
      </c>
      <c r="B38" s="35">
        <v>2</v>
      </c>
      <c r="C38" s="35" t="s">
        <v>8</v>
      </c>
      <c r="D38" s="127" t="s">
        <v>232</v>
      </c>
      <c r="E38" s="122" t="s">
        <v>258</v>
      </c>
      <c r="F38" s="35"/>
      <c r="G38" s="78"/>
      <c r="H38" s="34">
        <v>2</v>
      </c>
      <c r="I38" s="34">
        <v>2</v>
      </c>
      <c r="J38" s="100">
        <v>2</v>
      </c>
      <c r="K38" s="101">
        <v>2</v>
      </c>
      <c r="L38" s="34">
        <v>2</v>
      </c>
      <c r="M38" s="100">
        <v>2</v>
      </c>
      <c r="N38" s="101">
        <v>2</v>
      </c>
      <c r="O38" s="34">
        <v>2</v>
      </c>
      <c r="P38" s="133">
        <v>2</v>
      </c>
    </row>
    <row r="39" spans="1:16" ht="18.75" customHeight="1" x14ac:dyDescent="0.25">
      <c r="A39" s="128" t="s">
        <v>268</v>
      </c>
      <c r="B39" s="35">
        <v>2</v>
      </c>
      <c r="C39" s="35" t="s">
        <v>8</v>
      </c>
      <c r="D39" s="127" t="s">
        <v>232</v>
      </c>
      <c r="E39" s="122" t="s">
        <v>258</v>
      </c>
      <c r="F39" s="35"/>
      <c r="G39" s="78"/>
      <c r="H39" s="34">
        <v>2</v>
      </c>
      <c r="I39" s="34">
        <v>2</v>
      </c>
      <c r="J39" s="100">
        <v>2</v>
      </c>
      <c r="K39" s="101">
        <v>2</v>
      </c>
      <c r="L39" s="34">
        <v>2</v>
      </c>
      <c r="M39" s="100">
        <v>2</v>
      </c>
      <c r="N39" s="101">
        <v>2</v>
      </c>
      <c r="O39" s="34">
        <v>2</v>
      </c>
      <c r="P39" s="133">
        <v>2</v>
      </c>
    </row>
    <row r="40" spans="1:16" ht="18.75" customHeight="1" x14ac:dyDescent="0.25">
      <c r="A40" s="34" t="s">
        <v>172</v>
      </c>
      <c r="B40" s="35">
        <v>4</v>
      </c>
      <c r="C40" s="127" t="s">
        <v>9</v>
      </c>
      <c r="D40" s="127" t="s">
        <v>232</v>
      </c>
      <c r="E40" s="122" t="s">
        <v>258</v>
      </c>
      <c r="F40" s="35"/>
      <c r="G40" s="99"/>
      <c r="H40" s="34">
        <v>4</v>
      </c>
      <c r="I40" s="34">
        <v>2</v>
      </c>
      <c r="J40" s="100">
        <v>2</v>
      </c>
      <c r="K40" s="101">
        <v>2</v>
      </c>
      <c r="L40" s="34">
        <v>2</v>
      </c>
      <c r="M40" s="100">
        <v>2</v>
      </c>
      <c r="N40" s="101">
        <v>2</v>
      </c>
      <c r="O40" s="34">
        <v>2</v>
      </c>
      <c r="P40" s="133">
        <v>2</v>
      </c>
    </row>
    <row r="41" spans="1:16" ht="18.75" customHeight="1" x14ac:dyDescent="0.25">
      <c r="A41" s="34" t="s">
        <v>180</v>
      </c>
      <c r="B41" s="35">
        <v>2</v>
      </c>
      <c r="C41" s="35" t="s">
        <v>9</v>
      </c>
      <c r="D41" s="127" t="s">
        <v>186</v>
      </c>
      <c r="E41" s="122" t="s">
        <v>258</v>
      </c>
      <c r="F41" s="35"/>
      <c r="G41" s="99"/>
      <c r="H41" s="34">
        <v>2</v>
      </c>
      <c r="I41" s="34">
        <v>2</v>
      </c>
      <c r="J41" s="100">
        <v>2</v>
      </c>
      <c r="K41" s="101">
        <v>2</v>
      </c>
      <c r="L41" s="34">
        <v>2</v>
      </c>
      <c r="M41" s="100">
        <v>2</v>
      </c>
      <c r="N41" s="101">
        <v>2</v>
      </c>
      <c r="O41" s="34">
        <v>2</v>
      </c>
      <c r="P41" s="133">
        <v>2</v>
      </c>
    </row>
    <row r="42" spans="1:16" ht="18.75" customHeight="1" x14ac:dyDescent="0.25">
      <c r="A42" s="34" t="s">
        <v>181</v>
      </c>
      <c r="B42" s="35">
        <v>2</v>
      </c>
      <c r="C42" s="35" t="s">
        <v>9</v>
      </c>
      <c r="D42" s="127" t="s">
        <v>186</v>
      </c>
      <c r="E42" s="122" t="s">
        <v>258</v>
      </c>
      <c r="F42" s="35"/>
      <c r="G42" s="78"/>
      <c r="H42" s="34">
        <v>2</v>
      </c>
      <c r="I42" s="34">
        <v>2</v>
      </c>
      <c r="J42" s="100">
        <v>2</v>
      </c>
      <c r="K42" s="101">
        <v>2</v>
      </c>
      <c r="L42" s="34">
        <v>2</v>
      </c>
      <c r="M42" s="100">
        <v>2</v>
      </c>
      <c r="N42" s="101">
        <v>2</v>
      </c>
      <c r="O42" s="34">
        <v>2</v>
      </c>
      <c r="P42" s="133">
        <v>2</v>
      </c>
    </row>
    <row r="43" spans="1:16" ht="18.75" customHeight="1" x14ac:dyDescent="0.25">
      <c r="A43" s="120" t="s">
        <v>211</v>
      </c>
      <c r="B43" s="44">
        <v>2</v>
      </c>
      <c r="C43" s="44" t="s">
        <v>8</v>
      </c>
      <c r="D43" s="121" t="s">
        <v>185</v>
      </c>
      <c r="E43" s="122" t="s">
        <v>258</v>
      </c>
      <c r="F43" s="44"/>
      <c r="G43" s="83"/>
      <c r="H43" s="41">
        <v>2</v>
      </c>
      <c r="I43" s="41">
        <v>2</v>
      </c>
      <c r="J43" s="117">
        <v>2</v>
      </c>
      <c r="K43" s="118">
        <v>2</v>
      </c>
      <c r="L43" s="41">
        <v>2</v>
      </c>
      <c r="M43" s="117">
        <v>2</v>
      </c>
      <c r="N43" s="118">
        <v>2</v>
      </c>
      <c r="O43" s="41">
        <v>2</v>
      </c>
      <c r="P43" s="134">
        <v>2</v>
      </c>
    </row>
    <row r="44" spans="1:16" ht="18.75" customHeight="1" x14ac:dyDescent="0.2">
      <c r="F44" s="85" t="s">
        <v>203</v>
      </c>
      <c r="H44">
        <f>SUM(H3:H43)</f>
        <v>102</v>
      </c>
    </row>
    <row r="45" spans="1:16" ht="12.75" customHeight="1" x14ac:dyDescent="0.2">
      <c r="F45" s="14" t="s">
        <v>240</v>
      </c>
      <c r="H45">
        <f>SUM(H3:H13)</f>
        <v>36</v>
      </c>
      <c r="I45">
        <f t="shared" ref="I45:P45" si="0">SUM(I3:I13)</f>
        <v>32</v>
      </c>
      <c r="J45">
        <f t="shared" si="0"/>
        <v>32</v>
      </c>
      <c r="K45">
        <f t="shared" si="0"/>
        <v>32</v>
      </c>
      <c r="L45">
        <f t="shared" si="0"/>
        <v>32</v>
      </c>
      <c r="M45">
        <f t="shared" si="0"/>
        <v>32</v>
      </c>
      <c r="N45">
        <f t="shared" si="0"/>
        <v>32</v>
      </c>
      <c r="O45">
        <f t="shared" si="0"/>
        <v>32</v>
      </c>
      <c r="P45">
        <f t="shared" si="0"/>
        <v>32</v>
      </c>
    </row>
    <row r="46" spans="1:16" ht="12.75" customHeight="1" x14ac:dyDescent="0.2">
      <c r="B46" s="14">
        <f>SUM(B3:B43)</f>
        <v>102</v>
      </c>
      <c r="F46" s="14" t="s">
        <v>239</v>
      </c>
      <c r="H46">
        <f>SUM(H14:H26)</f>
        <v>31</v>
      </c>
      <c r="I46">
        <f t="shared" ref="I46:P46" si="1">SUM(I14:I26)</f>
        <v>27</v>
      </c>
      <c r="J46">
        <f t="shared" si="1"/>
        <v>27</v>
      </c>
      <c r="K46">
        <f t="shared" si="1"/>
        <v>27</v>
      </c>
      <c r="L46">
        <f t="shared" si="1"/>
        <v>27</v>
      </c>
      <c r="M46">
        <f t="shared" si="1"/>
        <v>27</v>
      </c>
      <c r="N46">
        <f t="shared" si="1"/>
        <v>27</v>
      </c>
      <c r="O46">
        <f t="shared" si="1"/>
        <v>27</v>
      </c>
      <c r="P46">
        <f t="shared" si="1"/>
        <v>27</v>
      </c>
    </row>
    <row r="47" spans="1:16" ht="12.75" customHeight="1" x14ac:dyDescent="0.2">
      <c r="F47" s="14" t="s">
        <v>91</v>
      </c>
      <c r="H47">
        <f>SUM(H27:H42)</f>
        <v>33</v>
      </c>
      <c r="I47">
        <f t="shared" ref="I47:P47" si="2">SUM(I27:I42)</f>
        <v>27</v>
      </c>
      <c r="J47">
        <f t="shared" si="2"/>
        <v>27</v>
      </c>
      <c r="K47">
        <f t="shared" si="2"/>
        <v>27</v>
      </c>
      <c r="L47">
        <f t="shared" si="2"/>
        <v>27</v>
      </c>
      <c r="M47">
        <f t="shared" si="2"/>
        <v>27</v>
      </c>
      <c r="N47">
        <f t="shared" si="2"/>
        <v>27</v>
      </c>
      <c r="O47">
        <f t="shared" si="2"/>
        <v>27</v>
      </c>
      <c r="P47">
        <f t="shared" si="2"/>
        <v>27</v>
      </c>
    </row>
    <row r="48" spans="1:16" ht="12.75" customHeight="1" x14ac:dyDescent="0.2">
      <c r="A48" s="135" t="s">
        <v>232</v>
      </c>
      <c r="B48" s="136">
        <v>13</v>
      </c>
      <c r="F48" s="14" t="s">
        <v>241</v>
      </c>
      <c r="H48">
        <f>H43</f>
        <v>2</v>
      </c>
      <c r="I48">
        <f t="shared" ref="I48:P48" si="3">I43</f>
        <v>2</v>
      </c>
      <c r="J48">
        <f t="shared" si="3"/>
        <v>2</v>
      </c>
      <c r="K48">
        <f t="shared" si="3"/>
        <v>2</v>
      </c>
      <c r="L48">
        <f t="shared" si="3"/>
        <v>2</v>
      </c>
      <c r="M48">
        <f t="shared" si="3"/>
        <v>2</v>
      </c>
      <c r="N48">
        <f t="shared" si="3"/>
        <v>2</v>
      </c>
      <c r="O48">
        <f t="shared" si="3"/>
        <v>2</v>
      </c>
      <c r="P48">
        <f t="shared" si="3"/>
        <v>2</v>
      </c>
    </row>
    <row r="49" spans="1:16" ht="12.75" customHeight="1" x14ac:dyDescent="0.2">
      <c r="A49" s="135" t="s">
        <v>185</v>
      </c>
      <c r="B49" s="136">
        <v>18</v>
      </c>
      <c r="H49" s="51">
        <v>41577</v>
      </c>
      <c r="I49" s="52">
        <v>41579</v>
      </c>
      <c r="J49" s="53">
        <v>41582</v>
      </c>
      <c r="K49" s="51">
        <v>41584</v>
      </c>
      <c r="L49" s="52">
        <v>41586</v>
      </c>
      <c r="M49" s="53">
        <v>41589</v>
      </c>
      <c r="N49" s="51">
        <v>41591</v>
      </c>
      <c r="O49" s="52">
        <v>41593</v>
      </c>
      <c r="P49" s="53">
        <v>41596</v>
      </c>
    </row>
    <row r="50" spans="1:16" ht="12.75" customHeight="1" x14ac:dyDescent="0.2">
      <c r="A50" s="135" t="s">
        <v>186</v>
      </c>
      <c r="B50" s="136">
        <v>10</v>
      </c>
    </row>
    <row r="51" spans="1:16" ht="12.75" customHeight="1" x14ac:dyDescent="0.2">
      <c r="A51" s="135" t="s">
        <v>252</v>
      </c>
      <c r="B51" s="136">
        <v>18</v>
      </c>
      <c r="D51" s="14" t="s">
        <v>249</v>
      </c>
      <c r="F51" s="14" t="s">
        <v>225</v>
      </c>
      <c r="H51">
        <f>SUM(H3:H4)</f>
        <v>4</v>
      </c>
      <c r="I51">
        <f t="shared" ref="I51:P51" si="4">SUM(I3:I4)</f>
        <v>4</v>
      </c>
      <c r="J51">
        <f t="shared" si="4"/>
        <v>4</v>
      </c>
      <c r="K51">
        <f t="shared" si="4"/>
        <v>4</v>
      </c>
      <c r="L51">
        <f t="shared" si="4"/>
        <v>4</v>
      </c>
      <c r="M51">
        <f t="shared" si="4"/>
        <v>4</v>
      </c>
      <c r="N51">
        <f t="shared" si="4"/>
        <v>4</v>
      </c>
      <c r="O51">
        <f t="shared" si="4"/>
        <v>4</v>
      </c>
      <c r="P51">
        <f t="shared" si="4"/>
        <v>4</v>
      </c>
    </row>
    <row r="52" spans="1:16" ht="12.75" customHeight="1" x14ac:dyDescent="0.2">
      <c r="A52" s="135" t="s">
        <v>247</v>
      </c>
      <c r="B52" s="136">
        <v>6</v>
      </c>
      <c r="F52" s="14" t="s">
        <v>185</v>
      </c>
      <c r="H52">
        <f>SUM(H9:H10,H12:H13,H16,H18,H20,H43)</f>
        <v>20</v>
      </c>
      <c r="I52">
        <f t="shared" ref="I52:P52" si="5">SUM(I9:I10,I12:I13,I16,I18,I20,I43)</f>
        <v>16</v>
      </c>
      <c r="J52">
        <f t="shared" si="5"/>
        <v>16</v>
      </c>
      <c r="K52">
        <f t="shared" si="5"/>
        <v>16</v>
      </c>
      <c r="L52">
        <f t="shared" si="5"/>
        <v>16</v>
      </c>
      <c r="M52">
        <f t="shared" si="5"/>
        <v>16</v>
      </c>
      <c r="N52">
        <f t="shared" si="5"/>
        <v>16</v>
      </c>
      <c r="O52">
        <f t="shared" si="5"/>
        <v>16</v>
      </c>
      <c r="P52">
        <f t="shared" si="5"/>
        <v>16</v>
      </c>
    </row>
    <row r="53" spans="1:16" ht="12.75" customHeight="1" x14ac:dyDescent="0.2">
      <c r="A53" s="135" t="s">
        <v>182</v>
      </c>
      <c r="B53" s="136">
        <v>16</v>
      </c>
      <c r="F53" s="14" t="s">
        <v>247</v>
      </c>
      <c r="H53">
        <f>SUM(H19,H23)</f>
        <v>6</v>
      </c>
      <c r="I53">
        <f t="shared" ref="I53:P53" si="6">SUM(I19,I23)</f>
        <v>6</v>
      </c>
      <c r="J53">
        <f t="shared" si="6"/>
        <v>6</v>
      </c>
      <c r="K53">
        <f t="shared" si="6"/>
        <v>6</v>
      </c>
      <c r="L53">
        <f t="shared" si="6"/>
        <v>6</v>
      </c>
      <c r="M53">
        <f t="shared" si="6"/>
        <v>6</v>
      </c>
      <c r="N53">
        <f t="shared" si="6"/>
        <v>6</v>
      </c>
      <c r="O53">
        <f t="shared" si="6"/>
        <v>6</v>
      </c>
      <c r="P53">
        <f t="shared" si="6"/>
        <v>6</v>
      </c>
    </row>
    <row r="54" spans="1:16" ht="12.75" customHeight="1" x14ac:dyDescent="0.2">
      <c r="A54" s="135" t="s">
        <v>225</v>
      </c>
      <c r="B54" s="136">
        <v>4</v>
      </c>
      <c r="F54" s="14" t="s">
        <v>250</v>
      </c>
      <c r="H54">
        <f>SUM(H6,H24:H26)</f>
        <v>9</v>
      </c>
      <c r="I54">
        <f t="shared" ref="I54:P54" si="7">SUM(I6,I24:I26)</f>
        <v>9</v>
      </c>
      <c r="J54">
        <f t="shared" si="7"/>
        <v>9</v>
      </c>
      <c r="K54">
        <f t="shared" si="7"/>
        <v>9</v>
      </c>
      <c r="L54">
        <f t="shared" si="7"/>
        <v>9</v>
      </c>
      <c r="M54">
        <f t="shared" si="7"/>
        <v>9</v>
      </c>
      <c r="N54">
        <f t="shared" si="7"/>
        <v>9</v>
      </c>
      <c r="O54">
        <f t="shared" si="7"/>
        <v>9</v>
      </c>
      <c r="P54">
        <f t="shared" si="7"/>
        <v>9</v>
      </c>
    </row>
    <row r="55" spans="1:16" ht="12.75" customHeight="1" x14ac:dyDescent="0.2">
      <c r="A55" s="135" t="s">
        <v>251</v>
      </c>
      <c r="B55" s="136">
        <v>8</v>
      </c>
      <c r="F55" s="14" t="s">
        <v>251</v>
      </c>
      <c r="H55">
        <f>SUM(H14:H15,H17)</f>
        <v>6</v>
      </c>
      <c r="I55">
        <f t="shared" ref="I55:P55" si="8">SUM(I14:I15,I17)</f>
        <v>2</v>
      </c>
      <c r="J55">
        <f t="shared" si="8"/>
        <v>2</v>
      </c>
      <c r="K55">
        <f t="shared" si="8"/>
        <v>2</v>
      </c>
      <c r="L55">
        <f t="shared" si="8"/>
        <v>2</v>
      </c>
      <c r="M55">
        <f t="shared" si="8"/>
        <v>2</v>
      </c>
      <c r="N55">
        <f t="shared" si="8"/>
        <v>2</v>
      </c>
      <c r="O55">
        <f t="shared" si="8"/>
        <v>2</v>
      </c>
      <c r="P55">
        <f t="shared" si="8"/>
        <v>2</v>
      </c>
    </row>
    <row r="56" spans="1:16" ht="12.75" customHeight="1" x14ac:dyDescent="0.2">
      <c r="A56" s="135" t="s">
        <v>269</v>
      </c>
      <c r="B56" s="136">
        <v>9</v>
      </c>
      <c r="F56" s="14" t="s">
        <v>182</v>
      </c>
      <c r="H56">
        <f>SUM(H11,H7:H8,H21)</f>
        <v>16</v>
      </c>
      <c r="I56">
        <f t="shared" ref="I56:P56" si="9">SUM(I11,I7:I8,I21)</f>
        <v>16</v>
      </c>
      <c r="J56">
        <f t="shared" si="9"/>
        <v>16</v>
      </c>
      <c r="K56">
        <f t="shared" si="9"/>
        <v>16</v>
      </c>
      <c r="L56">
        <f t="shared" si="9"/>
        <v>16</v>
      </c>
      <c r="M56">
        <f t="shared" si="9"/>
        <v>16</v>
      </c>
      <c r="N56">
        <f t="shared" si="9"/>
        <v>16</v>
      </c>
      <c r="O56">
        <f t="shared" si="9"/>
        <v>16</v>
      </c>
      <c r="P56">
        <f t="shared" si="9"/>
        <v>16</v>
      </c>
    </row>
    <row r="57" spans="1:16" ht="12.75" customHeight="1" x14ac:dyDescent="0.2">
      <c r="A57" t="s">
        <v>279</v>
      </c>
      <c r="B57" s="14">
        <f>SUM(B48:B56)</f>
        <v>102</v>
      </c>
      <c r="F57" s="14" t="s">
        <v>232</v>
      </c>
      <c r="H57">
        <f>SUM(H27:H28,H37:H40)</f>
        <v>13</v>
      </c>
      <c r="I57">
        <f t="shared" ref="I57:P57" si="10">SUM(I27:I28,I37:I40)</f>
        <v>11</v>
      </c>
      <c r="J57">
        <f t="shared" si="10"/>
        <v>11</v>
      </c>
      <c r="K57">
        <f t="shared" si="10"/>
        <v>11</v>
      </c>
      <c r="L57">
        <f t="shared" si="10"/>
        <v>11</v>
      </c>
      <c r="M57">
        <f t="shared" si="10"/>
        <v>11</v>
      </c>
      <c r="N57">
        <f t="shared" si="10"/>
        <v>11</v>
      </c>
      <c r="O57">
        <f t="shared" si="10"/>
        <v>11</v>
      </c>
      <c r="P57">
        <f t="shared" si="10"/>
        <v>11</v>
      </c>
    </row>
    <row r="58" spans="1:16" ht="12.75" customHeight="1" x14ac:dyDescent="0.2">
      <c r="F58" s="14" t="s">
        <v>186</v>
      </c>
      <c r="H58">
        <f>SUM(H33,H34:H36,H41:H42)</f>
        <v>12</v>
      </c>
      <c r="I58">
        <f t="shared" ref="I58:P58" si="11">SUM(I33,I34:I36,I41:I42)</f>
        <v>12</v>
      </c>
      <c r="J58">
        <f t="shared" si="11"/>
        <v>12</v>
      </c>
      <c r="K58">
        <f t="shared" si="11"/>
        <v>12</v>
      </c>
      <c r="L58">
        <f t="shared" si="11"/>
        <v>12</v>
      </c>
      <c r="M58">
        <f t="shared" si="11"/>
        <v>12</v>
      </c>
      <c r="N58">
        <f t="shared" si="11"/>
        <v>12</v>
      </c>
      <c r="O58">
        <f t="shared" si="11"/>
        <v>12</v>
      </c>
      <c r="P58">
        <f t="shared" si="11"/>
        <v>12</v>
      </c>
    </row>
    <row r="59" spans="1:16" ht="12.75" customHeight="1" x14ac:dyDescent="0.2">
      <c r="F59" s="14" t="s">
        <v>252</v>
      </c>
      <c r="H59">
        <f>SUM(H5,H22,H29:H32)</f>
        <v>16</v>
      </c>
      <c r="I59">
        <f t="shared" ref="I59:P59" si="12">SUM(I5,I22,I29:I32)</f>
        <v>12</v>
      </c>
      <c r="J59">
        <f t="shared" si="12"/>
        <v>12</v>
      </c>
      <c r="K59">
        <f t="shared" si="12"/>
        <v>12</v>
      </c>
      <c r="L59">
        <f t="shared" si="12"/>
        <v>12</v>
      </c>
      <c r="M59">
        <f t="shared" si="12"/>
        <v>12</v>
      </c>
      <c r="N59">
        <f t="shared" si="12"/>
        <v>12</v>
      </c>
      <c r="O59">
        <f t="shared" si="12"/>
        <v>12</v>
      </c>
      <c r="P59">
        <f t="shared" si="12"/>
        <v>12</v>
      </c>
    </row>
    <row r="60" spans="1:16" ht="12.75" customHeight="1" x14ac:dyDescent="0.2">
      <c r="F60" s="14" t="s">
        <v>279</v>
      </c>
      <c r="H60">
        <f>SUM(H51:H59)</f>
        <v>102</v>
      </c>
      <c r="I60">
        <f t="shared" ref="I60:P60" si="13">SUM(I51:I59)</f>
        <v>88</v>
      </c>
      <c r="J60">
        <f t="shared" si="13"/>
        <v>88</v>
      </c>
      <c r="K60">
        <f t="shared" si="13"/>
        <v>88</v>
      </c>
      <c r="L60">
        <f t="shared" si="13"/>
        <v>88</v>
      </c>
      <c r="M60">
        <f t="shared" si="13"/>
        <v>88</v>
      </c>
      <c r="N60">
        <f t="shared" si="13"/>
        <v>88</v>
      </c>
      <c r="O60">
        <f t="shared" si="13"/>
        <v>88</v>
      </c>
      <c r="P60">
        <f t="shared" si="13"/>
        <v>88</v>
      </c>
    </row>
  </sheetData>
  <mergeCells count="3">
    <mergeCell ref="H1:J1"/>
    <mergeCell ref="K1:M1"/>
    <mergeCell ref="N1:P1"/>
  </mergeCells>
  <conditionalFormatting sqref="H9:P9">
    <cfRule type="iconSet" priority="78">
      <iconSet iconSet="3Symbols" reverse="1">
        <cfvo type="percent" val="0"/>
        <cfvo type="percent" val="0" gte="0"/>
        <cfvo type="percent" val="&quot;B3&quot;"/>
      </iconSet>
    </cfRule>
  </conditionalFormatting>
  <conditionalFormatting sqref="E19">
    <cfRule type="cellIs" dxfId="63" priority="107" operator="equal">
      <formula>"Completed"</formula>
    </cfRule>
  </conditionalFormatting>
  <conditionalFormatting sqref="E20">
    <cfRule type="cellIs" dxfId="62" priority="108" operator="equal">
      <formula>"Completed"</formula>
    </cfRule>
  </conditionalFormatting>
  <conditionalFormatting sqref="E18">
    <cfRule type="cellIs" dxfId="61" priority="106" operator="equal">
      <formula>"Completed"</formula>
    </cfRule>
  </conditionalFormatting>
  <conditionalFormatting sqref="E5">
    <cfRule type="cellIs" dxfId="60" priority="83" operator="equal">
      <formula>"Completed"</formula>
    </cfRule>
  </conditionalFormatting>
  <conditionalFormatting sqref="E15">
    <cfRule type="cellIs" dxfId="59" priority="104" operator="equal">
      <formula>"Completed"</formula>
    </cfRule>
  </conditionalFormatting>
  <conditionalFormatting sqref="E16">
    <cfRule type="cellIs" dxfId="58" priority="103" operator="equal">
      <formula>"Completed"</formula>
    </cfRule>
  </conditionalFormatting>
  <conditionalFormatting sqref="E36">
    <cfRule type="cellIs" dxfId="57" priority="52" operator="equal">
      <formula>"Completed"</formula>
    </cfRule>
  </conditionalFormatting>
  <conditionalFormatting sqref="H4:P4">
    <cfRule type="iconSet" priority="100">
      <iconSet iconSet="3Symbols" reverse="1">
        <cfvo type="percent" val="0"/>
        <cfvo type="percent" val="0" gte="0"/>
        <cfvo type="percent" val="&quot;B3&quot;"/>
      </iconSet>
    </cfRule>
  </conditionalFormatting>
  <conditionalFormatting sqref="H4:P4">
    <cfRule type="iconSet" priority="99">
      <iconSet iconSet="3Symbols" reverse="1">
        <cfvo type="percent" val="0"/>
        <cfvo type="percent" val="0" gte="0"/>
        <cfvo type="percent" val="&quot;B3&quot;"/>
      </iconSet>
    </cfRule>
  </conditionalFormatting>
  <conditionalFormatting sqref="E4">
    <cfRule type="cellIs" dxfId="56" priority="98" operator="equal">
      <formula>"Completed"</formula>
    </cfRule>
  </conditionalFormatting>
  <conditionalFormatting sqref="E21">
    <cfRule type="cellIs" dxfId="55" priority="49" operator="equal">
      <formula>"Completed"</formula>
    </cfRule>
  </conditionalFormatting>
  <conditionalFormatting sqref="E42">
    <cfRule type="cellIs" dxfId="54" priority="92" operator="equal">
      <formula>"Completed"</formula>
    </cfRule>
  </conditionalFormatting>
  <conditionalFormatting sqref="E8">
    <cfRule type="cellIs" dxfId="53" priority="87" operator="equal">
      <formula>"Completed"</formula>
    </cfRule>
  </conditionalFormatting>
  <conditionalFormatting sqref="E9">
    <cfRule type="cellIs" dxfId="52" priority="88" operator="equal">
      <formula>"Completed"</formula>
    </cfRule>
  </conditionalFormatting>
  <conditionalFormatting sqref="E3">
    <cfRule type="cellIs" dxfId="51" priority="84" operator="equal">
      <formula>"Completed"</formula>
    </cfRule>
  </conditionalFormatting>
  <conditionalFormatting sqref="E7">
    <cfRule type="cellIs" dxfId="50" priority="86" operator="equal">
      <formula>"Completed"</formula>
    </cfRule>
  </conditionalFormatting>
  <conditionalFormatting sqref="E6">
    <cfRule type="cellIs" dxfId="49" priority="85" operator="equal">
      <formula>"Completed"</formula>
    </cfRule>
  </conditionalFormatting>
  <conditionalFormatting sqref="H3:P3">
    <cfRule type="iconSet" priority="8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3:P3">
    <cfRule type="iconSet" priority="81">
      <iconSet iconSet="3Symbols" reverse="1">
        <cfvo type="percent" val="0"/>
        <cfvo type="percent" val="0" gte="0"/>
        <cfvo type="percent" val="&quot;B3&quot;"/>
      </iconSet>
    </cfRule>
  </conditionalFormatting>
  <conditionalFormatting sqref="H6:P6">
    <cfRule type="iconSet" priority="80">
      <iconSet iconSet="3Symbols" reverse="1">
        <cfvo type="percent" val="0"/>
        <cfvo type="percent" val="0" gte="0"/>
        <cfvo type="percent" val="&quot;B3&quot;"/>
      </iconSet>
    </cfRule>
  </conditionalFormatting>
  <conditionalFormatting sqref="H6:P6">
    <cfRule type="iconSet" priority="79">
      <iconSet iconSet="3Symbols" reverse="1">
        <cfvo type="percent" val="0"/>
        <cfvo type="percent" val="0" gte="0"/>
        <cfvo type="percent" val="&quot;B3&quot;"/>
      </iconSet>
    </cfRule>
  </conditionalFormatting>
  <conditionalFormatting sqref="H9:P9">
    <cfRule type="iconSet" priority="77">
      <iconSet iconSet="3Symbols" reverse="1">
        <cfvo type="percent" val="0"/>
        <cfvo type="percent" val="0" gte="0"/>
        <cfvo type="percent" val="&quot;B3&quot;"/>
      </iconSet>
    </cfRule>
  </conditionalFormatting>
  <conditionalFormatting sqref="H8:P8">
    <cfRule type="iconSet" priority="76">
      <iconSet iconSet="3Symbols" reverse="1">
        <cfvo type="percent" val="0"/>
        <cfvo type="percent" val="0" gte="0"/>
        <cfvo type="percent" val="&quot;B3&quot;"/>
      </iconSet>
    </cfRule>
  </conditionalFormatting>
  <conditionalFormatting sqref="H8:P8">
    <cfRule type="iconSet" priority="7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5:P5">
    <cfRule type="iconSet" priority="7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5:P5">
    <cfRule type="iconSet" priority="73">
      <iconSet iconSet="3Symbols" reverse="1">
        <cfvo type="percent" val="0"/>
        <cfvo type="percent" val="0" gte="0"/>
        <cfvo type="percent" val="&quot;B3&quot;"/>
      </iconSet>
    </cfRule>
  </conditionalFormatting>
  <conditionalFormatting sqref="H7:P7">
    <cfRule type="iconSet" priority="7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7:P7">
    <cfRule type="iconSet" priority="71">
      <iconSet iconSet="3Symbols" reverse="1">
        <cfvo type="percent" val="0"/>
        <cfvo type="percent" val="0" gte="0"/>
        <cfvo type="percent" val="&quot;B3&quot;"/>
      </iconSet>
    </cfRule>
  </conditionalFormatting>
  <conditionalFormatting sqref="E31">
    <cfRule type="cellIs" dxfId="48" priority="68" operator="equal">
      <formula>"Completed"</formula>
    </cfRule>
  </conditionalFormatting>
  <conditionalFormatting sqref="E32">
    <cfRule type="cellIs" dxfId="47" priority="67" operator="equal">
      <formula>"Completed"</formula>
    </cfRule>
  </conditionalFormatting>
  <conditionalFormatting sqref="E33">
    <cfRule type="cellIs" dxfId="46" priority="66" operator="equal">
      <formula>"Completed"</formula>
    </cfRule>
  </conditionalFormatting>
  <conditionalFormatting sqref="E34">
    <cfRule type="cellIs" dxfId="45" priority="65" operator="equal">
      <formula>"Completed"</formula>
    </cfRule>
  </conditionalFormatting>
  <conditionalFormatting sqref="E35">
    <cfRule type="cellIs" dxfId="44" priority="64" operator="equal">
      <formula>"Completed"</formula>
    </cfRule>
  </conditionalFormatting>
  <conditionalFormatting sqref="E36">
    <cfRule type="cellIs" dxfId="43" priority="63" operator="equal">
      <formula>"Completed"</formula>
    </cfRule>
  </conditionalFormatting>
  <conditionalFormatting sqref="E37">
    <cfRule type="cellIs" dxfId="42" priority="62" operator="equal">
      <formula>"Completed"</formula>
    </cfRule>
  </conditionalFormatting>
  <conditionalFormatting sqref="E31">
    <cfRule type="cellIs" dxfId="41" priority="57" operator="equal">
      <formula>"Completed"</formula>
    </cfRule>
  </conditionalFormatting>
  <conditionalFormatting sqref="E32">
    <cfRule type="cellIs" dxfId="40" priority="56" operator="equal">
      <formula>"Completed"</formula>
    </cfRule>
  </conditionalFormatting>
  <conditionalFormatting sqref="E34">
    <cfRule type="cellIs" dxfId="39" priority="54" operator="equal">
      <formula>"Completed"</formula>
    </cfRule>
  </conditionalFormatting>
  <conditionalFormatting sqref="E35">
    <cfRule type="cellIs" dxfId="38" priority="53" operator="equal">
      <formula>"Completed"</formula>
    </cfRule>
  </conditionalFormatting>
  <conditionalFormatting sqref="E33">
    <cfRule type="cellIs" dxfId="37" priority="55" operator="equal">
      <formula>"Completed"</formula>
    </cfRule>
  </conditionalFormatting>
  <conditionalFormatting sqref="E37">
    <cfRule type="cellIs" dxfId="36" priority="51" operator="equal">
      <formula>"Completed"</formula>
    </cfRule>
  </conditionalFormatting>
  <conditionalFormatting sqref="E38">
    <cfRule type="cellIs" dxfId="35" priority="50" operator="equal">
      <formula>"Completed"</formula>
    </cfRule>
  </conditionalFormatting>
  <conditionalFormatting sqref="E10">
    <cfRule type="cellIs" dxfId="34" priority="48" operator="equal">
      <formula>"Completed"</formula>
    </cfRule>
  </conditionalFormatting>
  <conditionalFormatting sqref="H10:P10">
    <cfRule type="iconSet" priority="47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0:P10">
    <cfRule type="iconSet" priority="46">
      <iconSet iconSet="3Symbols" reverse="1">
        <cfvo type="percent" val="0"/>
        <cfvo type="percent" val="0" gte="0"/>
        <cfvo type="percent" val="&quot;B3&quot;"/>
      </iconSet>
    </cfRule>
  </conditionalFormatting>
  <conditionalFormatting sqref="E11">
    <cfRule type="cellIs" dxfId="33" priority="45" operator="equal">
      <formula>"Completed"</formula>
    </cfRule>
  </conditionalFormatting>
  <conditionalFormatting sqref="H11:P11">
    <cfRule type="iconSet" priority="4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1:P11">
    <cfRule type="iconSet" priority="43">
      <iconSet iconSet="3Symbols" reverse="1">
        <cfvo type="percent" val="0"/>
        <cfvo type="percent" val="0" gte="0"/>
        <cfvo type="percent" val="&quot;B3&quot;"/>
      </iconSet>
    </cfRule>
  </conditionalFormatting>
  <conditionalFormatting sqref="E22">
    <cfRule type="cellIs" dxfId="32" priority="42" operator="equal">
      <formula>"Completed"</formula>
    </cfRule>
  </conditionalFormatting>
  <conditionalFormatting sqref="E24">
    <cfRule type="cellIs" dxfId="31" priority="41" operator="equal">
      <formula>"Completed"</formula>
    </cfRule>
  </conditionalFormatting>
  <conditionalFormatting sqref="E39">
    <cfRule type="cellIs" dxfId="30" priority="40" operator="equal">
      <formula>"Completed"</formula>
    </cfRule>
  </conditionalFormatting>
  <conditionalFormatting sqref="E40">
    <cfRule type="cellIs" dxfId="29" priority="39" operator="equal">
      <formula>"Completed"</formula>
    </cfRule>
  </conditionalFormatting>
  <conditionalFormatting sqref="E12">
    <cfRule type="cellIs" dxfId="28" priority="38" operator="equal">
      <formula>"Completed"</formula>
    </cfRule>
  </conditionalFormatting>
  <conditionalFormatting sqref="H12:P12">
    <cfRule type="iconSet" priority="37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2:P12">
    <cfRule type="iconSet" priority="36">
      <iconSet iconSet="3Symbols" reverse="1">
        <cfvo type="percent" val="0"/>
        <cfvo type="percent" val="0" gte="0"/>
        <cfvo type="percent" val="&quot;B3&quot;"/>
      </iconSet>
    </cfRule>
  </conditionalFormatting>
  <conditionalFormatting sqref="E13">
    <cfRule type="cellIs" dxfId="27" priority="35" operator="equal">
      <formula>"Completed"</formula>
    </cfRule>
  </conditionalFormatting>
  <conditionalFormatting sqref="H13:P13">
    <cfRule type="iconSet" priority="3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3:P13">
    <cfRule type="iconSet" priority="33">
      <iconSet iconSet="3Symbols" reverse="1">
        <cfvo type="percent" val="0"/>
        <cfvo type="percent" val="0" gte="0"/>
        <cfvo type="percent" val="&quot;B3&quot;"/>
      </iconSet>
    </cfRule>
  </conditionalFormatting>
  <conditionalFormatting sqref="E23">
    <cfRule type="cellIs" dxfId="26" priority="32" operator="equal">
      <formula>"Completed"</formula>
    </cfRule>
  </conditionalFormatting>
  <conditionalFormatting sqref="E28">
    <cfRule type="cellIs" dxfId="25" priority="31" operator="equal">
      <formula>"Completed"</formula>
    </cfRule>
  </conditionalFormatting>
  <conditionalFormatting sqref="E27">
    <cfRule type="cellIs" dxfId="24" priority="30" operator="equal">
      <formula>"Completed"</formula>
    </cfRule>
  </conditionalFormatting>
  <conditionalFormatting sqref="E38">
    <cfRule type="cellIs" dxfId="23" priority="12" operator="equal">
      <formula>"Completed"</formula>
    </cfRule>
  </conditionalFormatting>
  <conditionalFormatting sqref="E43">
    <cfRule type="cellIs" dxfId="22" priority="29" operator="equal">
      <formula>"Completed"</formula>
    </cfRule>
  </conditionalFormatting>
  <conditionalFormatting sqref="E31">
    <cfRule type="cellIs" dxfId="21" priority="28" operator="equal">
      <formula>"Completed"</formula>
    </cfRule>
  </conditionalFormatting>
  <conditionalFormatting sqref="E32">
    <cfRule type="cellIs" dxfId="20" priority="27" operator="equal">
      <formula>"Completed"</formula>
    </cfRule>
  </conditionalFormatting>
  <conditionalFormatting sqref="E33">
    <cfRule type="cellIs" dxfId="19" priority="26" operator="equal">
      <formula>"Completed"</formula>
    </cfRule>
  </conditionalFormatting>
  <conditionalFormatting sqref="E34">
    <cfRule type="cellIs" dxfId="18" priority="25" operator="equal">
      <formula>"Completed"</formula>
    </cfRule>
  </conditionalFormatting>
  <conditionalFormatting sqref="E35">
    <cfRule type="cellIs" dxfId="17" priority="24" operator="equal">
      <formula>"Completed"</formula>
    </cfRule>
  </conditionalFormatting>
  <conditionalFormatting sqref="E36">
    <cfRule type="cellIs" dxfId="16" priority="23" operator="equal">
      <formula>"Completed"</formula>
    </cfRule>
  </conditionalFormatting>
  <conditionalFormatting sqref="E37">
    <cfRule type="cellIs" dxfId="15" priority="22" operator="equal">
      <formula>"Completed"</formula>
    </cfRule>
  </conditionalFormatting>
  <conditionalFormatting sqref="E38">
    <cfRule type="cellIs" dxfId="14" priority="21" operator="equal">
      <formula>"Completed"</formula>
    </cfRule>
  </conditionalFormatting>
  <conditionalFormatting sqref="E39">
    <cfRule type="cellIs" dxfId="13" priority="20" operator="equal">
      <formula>"Completed"</formula>
    </cfRule>
  </conditionalFormatting>
  <conditionalFormatting sqref="E31">
    <cfRule type="cellIs" dxfId="12" priority="19" operator="equal">
      <formula>"Completed"</formula>
    </cfRule>
  </conditionalFormatting>
  <conditionalFormatting sqref="E33">
    <cfRule type="cellIs" dxfId="11" priority="17" operator="equal">
      <formula>"Completed"</formula>
    </cfRule>
  </conditionalFormatting>
  <conditionalFormatting sqref="E34">
    <cfRule type="cellIs" dxfId="10" priority="16" operator="equal">
      <formula>"Completed"</formula>
    </cfRule>
  </conditionalFormatting>
  <conditionalFormatting sqref="E32">
    <cfRule type="cellIs" dxfId="9" priority="18" operator="equal">
      <formula>"Completed"</formula>
    </cfRule>
  </conditionalFormatting>
  <conditionalFormatting sqref="E36">
    <cfRule type="cellIs" dxfId="8" priority="14" operator="equal">
      <formula>"Completed"</formula>
    </cfRule>
  </conditionalFormatting>
  <conditionalFormatting sqref="E37">
    <cfRule type="cellIs" dxfId="7" priority="13" operator="equal">
      <formula>"Completed"</formula>
    </cfRule>
  </conditionalFormatting>
  <conditionalFormatting sqref="E35">
    <cfRule type="cellIs" dxfId="6" priority="15" operator="equal">
      <formula>"Completed"</formula>
    </cfRule>
  </conditionalFormatting>
  <conditionalFormatting sqref="E39">
    <cfRule type="cellIs" dxfId="5" priority="11" operator="equal">
      <formula>"Completed"</formula>
    </cfRule>
  </conditionalFormatting>
  <conditionalFormatting sqref="E40">
    <cfRule type="cellIs" dxfId="4" priority="10" operator="equal">
      <formula>"Completed"</formula>
    </cfRule>
  </conditionalFormatting>
  <conditionalFormatting sqref="E41">
    <cfRule type="cellIs" dxfId="3" priority="9" operator="equal">
      <formula>"Completed"</formula>
    </cfRule>
  </conditionalFormatting>
  <conditionalFormatting sqref="E42">
    <cfRule type="cellIs" dxfId="2" priority="8" operator="equal">
      <formula>"Completed"</formula>
    </cfRule>
  </conditionalFormatting>
  <conditionalFormatting sqref="E25">
    <cfRule type="cellIs" dxfId="1" priority="7" operator="equal">
      <formula>"Completed"</formula>
    </cfRule>
  </conditionalFormatting>
  <conditionalFormatting sqref="E26">
    <cfRule type="cellIs" dxfId="0" priority="1" operator="equal">
      <formula>"Completed"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pane ySplit="1" topLeftCell="A2" activePane="bottomLeft" state="frozen"/>
      <selection pane="bottomLeft" activeCell="B3" sqref="B3:J3"/>
    </sheetView>
  </sheetViews>
  <sheetFormatPr defaultColWidth="17.140625" defaultRowHeight="12.75" customHeight="1" x14ac:dyDescent="0.2"/>
  <cols>
    <col min="2" max="10" width="9.7109375" customWidth="1"/>
  </cols>
  <sheetData>
    <row r="1" spans="1:11" ht="35.25" customHeight="1" x14ac:dyDescent="0.2">
      <c r="A1" s="168" t="s">
        <v>274</v>
      </c>
      <c r="B1" s="166"/>
      <c r="C1" s="166"/>
      <c r="D1" s="166"/>
      <c r="E1" s="167"/>
      <c r="F1" s="167"/>
      <c r="G1" s="167"/>
      <c r="H1" s="167"/>
      <c r="I1" s="167"/>
      <c r="J1" s="167"/>
    </row>
    <row r="2" spans="1:11" ht="14.25" x14ac:dyDescent="0.2">
      <c r="A2" s="1" t="s">
        <v>207</v>
      </c>
      <c r="B2" s="11" t="s">
        <v>22</v>
      </c>
      <c r="C2" s="19" t="s">
        <v>23</v>
      </c>
      <c r="D2" s="2" t="s">
        <v>24</v>
      </c>
      <c r="E2" s="11" t="s">
        <v>22</v>
      </c>
      <c r="F2" s="19" t="s">
        <v>23</v>
      </c>
      <c r="G2" s="2" t="s">
        <v>24</v>
      </c>
      <c r="H2" s="11" t="s">
        <v>22</v>
      </c>
      <c r="I2" s="19" t="s">
        <v>23</v>
      </c>
      <c r="J2" s="2" t="s">
        <v>24</v>
      </c>
    </row>
    <row r="3" spans="1:11" ht="14.25" x14ac:dyDescent="0.2">
      <c r="A3" s="1"/>
      <c r="B3" s="51">
        <v>41577</v>
      </c>
      <c r="C3" s="52">
        <v>41579</v>
      </c>
      <c r="D3" s="53">
        <v>41582</v>
      </c>
      <c r="E3" s="51">
        <v>41584</v>
      </c>
      <c r="F3" s="52">
        <v>41586</v>
      </c>
      <c r="G3" s="53">
        <v>41589</v>
      </c>
      <c r="H3" s="51">
        <v>41591</v>
      </c>
      <c r="I3" s="52">
        <v>41593</v>
      </c>
      <c r="J3" s="53">
        <v>41596</v>
      </c>
    </row>
    <row r="4" spans="1:11" ht="26.25" customHeight="1" x14ac:dyDescent="0.2">
      <c r="A4" s="140"/>
      <c r="B4" s="155">
        <v>1</v>
      </c>
      <c r="C4" s="150">
        <f t="shared" ref="C4:J4" si="0">B4+1</f>
        <v>2</v>
      </c>
      <c r="D4" s="154">
        <f t="shared" si="0"/>
        <v>3</v>
      </c>
      <c r="E4" s="155">
        <f t="shared" si="0"/>
        <v>4</v>
      </c>
      <c r="F4" s="150">
        <f t="shared" si="0"/>
        <v>5</v>
      </c>
      <c r="G4" s="154">
        <f t="shared" si="0"/>
        <v>6</v>
      </c>
      <c r="H4" s="155">
        <f t="shared" si="0"/>
        <v>7</v>
      </c>
      <c r="I4" s="150">
        <f t="shared" si="0"/>
        <v>8</v>
      </c>
      <c r="J4" s="154">
        <f t="shared" si="0"/>
        <v>9</v>
      </c>
      <c r="K4" s="153"/>
    </row>
    <row r="5" spans="1:11" ht="26.25" customHeight="1" x14ac:dyDescent="0.2">
      <c r="A5" s="141" t="s">
        <v>26</v>
      </c>
      <c r="B5" s="139">
        <f>SUM('Sprint 3'!H3:H43)</f>
        <v>102</v>
      </c>
      <c r="C5" s="108">
        <f>SUM('Sprint 3'!I3:I43)</f>
        <v>88</v>
      </c>
      <c r="D5" s="108">
        <f>SUM('Sprint 3'!J3:J43)</f>
        <v>88</v>
      </c>
      <c r="E5" s="139">
        <f>SUM('Sprint 3'!K3:K43)</f>
        <v>88</v>
      </c>
      <c r="F5" s="108">
        <f>SUM('Sprint 3'!L3:L43)</f>
        <v>88</v>
      </c>
      <c r="G5" s="108">
        <f>SUM('Sprint 3'!M3:M43)</f>
        <v>88</v>
      </c>
      <c r="H5" s="139">
        <f>SUM('Sprint 3'!N3:N43)</f>
        <v>88</v>
      </c>
      <c r="I5" s="108">
        <f>SUM('Sprint 3'!O3:O43)</f>
        <v>88</v>
      </c>
      <c r="J5" s="108">
        <f>SUM('Sprint 3'!P3:P43)</f>
        <v>88</v>
      </c>
      <c r="K5" s="153"/>
    </row>
    <row r="6" spans="1:11" ht="24" customHeight="1" x14ac:dyDescent="0.2">
      <c r="A6" s="152" t="s">
        <v>27</v>
      </c>
      <c r="B6" s="148">
        <f>SUM('Sprint 3'!$B$3:$B$43)-(((B4-1)*SUM('Sprint 3'!$B$3:$B$43))/($J$4-1))</f>
        <v>102</v>
      </c>
      <c r="C6" s="147">
        <f>SUM('Sprint 3'!$B$3:$B$43)-(((C4-1)*SUM('Sprint 3'!$B$3:$B$43))/($J$4-1))</f>
        <v>89.25</v>
      </c>
      <c r="D6" s="146">
        <f>SUM('Sprint 3'!$B$3:$B$43)-(((D4-1)*SUM('Sprint 3'!$B$3:$B$43))/($J$4-1))</f>
        <v>76.5</v>
      </c>
      <c r="E6" s="147">
        <f>SUM('Sprint 3'!$B$3:$B$43)-(((E4-1)*SUM('Sprint 3'!$B$3:$B$43))/($J$4-1))</f>
        <v>63.75</v>
      </c>
      <c r="F6" s="147">
        <f>SUM('Sprint 3'!$B$3:$B$43)-(((F4-1)*SUM('Sprint 3'!$B$3:$B$43))/($J$4-1))</f>
        <v>51</v>
      </c>
      <c r="G6" s="146">
        <f>SUM('Sprint 3'!$B$3:$B$43)-(((G4-1)*SUM('Sprint 3'!$B$3:$B$43))/($J$4-1))</f>
        <v>38.25</v>
      </c>
      <c r="H6" s="147">
        <f>SUM('Sprint 3'!$B$3:$B$43)-(((H4-1)*SUM('Sprint 3'!$B$3:$B$43))/($J$4-1))</f>
        <v>25.5</v>
      </c>
      <c r="I6" s="147">
        <f>SUM('Sprint 3'!$B$3:$B$43)-(((I4-1)*SUM('Sprint 3'!$B$3:$B$43))/($J$4-1))</f>
        <v>12.75</v>
      </c>
      <c r="J6" s="146">
        <f>SUM('Sprint 3'!$B$3:$B$43)-(((J4-1)*SUM('Sprint 3'!$B$3:$B$43))/($J$4-1))</f>
        <v>0</v>
      </c>
      <c r="K6" s="156"/>
    </row>
    <row r="7" spans="1:11" ht="26.25" customHeight="1" x14ac:dyDescent="0.2"/>
    <row r="8" spans="1:11" ht="26.25" customHeight="1" x14ac:dyDescent="0.2"/>
    <row r="9" spans="1:11" ht="26.25" customHeight="1" x14ac:dyDescent="0.2"/>
    <row r="10" spans="1:11" ht="26.25" customHeight="1" x14ac:dyDescent="0.2">
      <c r="B10" s="10" t="s">
        <v>28</v>
      </c>
      <c r="C10" s="10"/>
      <c r="D10" s="10"/>
      <c r="E10" s="10"/>
      <c r="F10" s="10"/>
      <c r="G10" s="10"/>
    </row>
    <row r="11" spans="1:11" ht="26.25" customHeight="1" x14ac:dyDescent="0.2">
      <c r="B11" s="10"/>
      <c r="C11" s="10"/>
      <c r="D11" s="10"/>
      <c r="E11" s="10"/>
      <c r="F11" s="10"/>
      <c r="G11" s="10"/>
    </row>
    <row r="12" spans="1:11" ht="26.25" customHeight="1" x14ac:dyDescent="0.2">
      <c r="B12" s="10"/>
      <c r="C12" s="10"/>
      <c r="D12" s="10"/>
      <c r="E12" s="10"/>
      <c r="F12" s="10"/>
      <c r="G12" s="10"/>
    </row>
    <row r="13" spans="1:11" ht="26.25" customHeight="1" x14ac:dyDescent="0.2">
      <c r="B13" s="10"/>
      <c r="C13" s="10"/>
      <c r="D13" s="10"/>
      <c r="E13" s="10"/>
      <c r="F13" s="10"/>
      <c r="G13" s="10"/>
    </row>
    <row r="14" spans="1:11" ht="26.25" customHeight="1" x14ac:dyDescent="0.2">
      <c r="B14" s="10"/>
      <c r="C14" s="10"/>
      <c r="D14" s="10"/>
      <c r="E14" s="10"/>
      <c r="F14" s="10"/>
      <c r="G14" s="10"/>
    </row>
    <row r="15" spans="1:11" ht="26.25" customHeight="1" x14ac:dyDescent="0.2">
      <c r="B15" s="10"/>
      <c r="C15" s="10"/>
      <c r="D15" s="10"/>
      <c r="E15" s="10"/>
      <c r="F15" s="10"/>
      <c r="G15" s="10"/>
    </row>
    <row r="16" spans="1:11" x14ac:dyDescent="0.2">
      <c r="B16" s="10"/>
      <c r="C16" s="10"/>
      <c r="D16" s="10"/>
      <c r="E16" s="10"/>
      <c r="F16" s="10"/>
      <c r="G16" s="10"/>
    </row>
    <row r="17" spans="2:7" x14ac:dyDescent="0.2">
      <c r="B17" s="10"/>
      <c r="C17" s="10"/>
      <c r="D17" s="10"/>
      <c r="E17" s="10"/>
      <c r="F17" s="10"/>
      <c r="G17" s="10"/>
    </row>
    <row r="18" spans="2:7" x14ac:dyDescent="0.2">
      <c r="B18" s="10"/>
      <c r="C18" s="10"/>
      <c r="D18" s="10"/>
      <c r="E18" s="10"/>
      <c r="F18" s="10"/>
      <c r="G18" s="10"/>
    </row>
    <row r="19" spans="2:7" x14ac:dyDescent="0.2">
      <c r="B19" s="10"/>
      <c r="C19" s="10"/>
      <c r="D19" s="10"/>
      <c r="E19" s="10"/>
      <c r="F19" s="10"/>
      <c r="G19" s="10"/>
    </row>
    <row r="20" spans="2:7" x14ac:dyDescent="0.2">
      <c r="B20" s="10"/>
      <c r="C20" s="10"/>
      <c r="D20" s="10"/>
      <c r="E20" s="10"/>
      <c r="F20" s="10"/>
      <c r="G20" s="10"/>
    </row>
    <row r="21" spans="2:7" x14ac:dyDescent="0.2">
      <c r="B21" s="10"/>
      <c r="C21" s="10"/>
      <c r="D21" s="10"/>
      <c r="E21" s="10"/>
      <c r="F21" s="10"/>
      <c r="G21" s="10"/>
    </row>
    <row r="22" spans="2:7" x14ac:dyDescent="0.2">
      <c r="B22" s="10"/>
      <c r="C22" s="10"/>
      <c r="D22" s="10"/>
      <c r="E22" s="10"/>
      <c r="F22" s="10"/>
      <c r="G22" s="10"/>
    </row>
    <row r="23" spans="2:7" x14ac:dyDescent="0.2">
      <c r="B23" s="10"/>
      <c r="C23" s="10"/>
      <c r="D23" s="10"/>
      <c r="E23" s="10"/>
      <c r="F23" s="10"/>
      <c r="G23" s="10"/>
    </row>
    <row r="24" spans="2:7" x14ac:dyDescent="0.2">
      <c r="B24" s="10"/>
      <c r="C24" s="10"/>
      <c r="D24" s="10"/>
      <c r="E24" s="10"/>
      <c r="F24" s="10"/>
      <c r="G24" s="10"/>
    </row>
    <row r="25" spans="2:7" ht="12.75" customHeight="1" x14ac:dyDescent="0.2">
      <c r="B25" s="10"/>
      <c r="C25" s="10"/>
      <c r="D25" s="10"/>
      <c r="E25" s="10"/>
      <c r="F25" s="10"/>
      <c r="G25" s="10"/>
    </row>
    <row r="26" spans="2:7" ht="12.75" customHeight="1" x14ac:dyDescent="0.2">
      <c r="B26" s="10"/>
      <c r="C26" s="10"/>
      <c r="D26" s="10"/>
      <c r="E26" s="10"/>
      <c r="F26" s="10"/>
      <c r="G26" s="10"/>
    </row>
    <row r="27" spans="2:7" ht="12.75" customHeight="1" x14ac:dyDescent="0.2">
      <c r="B27" s="10"/>
      <c r="C27" s="10"/>
      <c r="D27" s="10"/>
      <c r="E27" s="10"/>
      <c r="F27" s="10"/>
      <c r="G27" s="10"/>
    </row>
    <row r="28" spans="2:7" ht="12.75" customHeight="1" x14ac:dyDescent="0.2">
      <c r="B28" s="10"/>
      <c r="C28" s="10"/>
      <c r="D28" s="10"/>
      <c r="E28" s="10"/>
      <c r="F28" s="10"/>
      <c r="G28" s="10"/>
    </row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User Stories</vt:lpstr>
      <vt:lpstr>Product Backlog</vt:lpstr>
      <vt:lpstr>Sprint 1</vt:lpstr>
      <vt:lpstr>Sprint 1 Burndown</vt:lpstr>
      <vt:lpstr>Sprint 2</vt:lpstr>
      <vt:lpstr>Sprint 2 Burndown</vt:lpstr>
      <vt:lpstr>Sprint 3</vt:lpstr>
      <vt:lpstr>Sprint 3 Burndown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Hohyun Jeon</cp:lastModifiedBy>
  <dcterms:created xsi:type="dcterms:W3CDTF">2013-09-20T01:59:19Z</dcterms:created>
  <dcterms:modified xsi:type="dcterms:W3CDTF">2013-11-01T19:00:55Z</dcterms:modified>
</cp:coreProperties>
</file>