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in" sheetId="1" state="visible" r:id="rId2"/>
    <sheet name="General version" sheetId="2" state="visible" r:id="rId3"/>
    <sheet name="Model version" sheetId="3" state="visible" r:id="rId4"/>
    <sheet name="Model input file" sheetId="4" state="visible" r:id="rId5"/>
    <sheet name="Majorite plot inpu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<sst xmlns="http://schemas.openxmlformats.org/spreadsheetml/2006/main" count="1620" uniqueCount="206">
  <si>
    <t xml:space="preserve">start mat</t>
  </si>
  <si>
    <t xml:space="preserve">rock type</t>
  </si>
  <si>
    <t xml:space="preserve">P[GPa]</t>
  </si>
  <si>
    <t xml:space="preserve">T [°C]</t>
  </si>
  <si>
    <t xml:space="preserve">buffer </t>
  </si>
  <si>
    <t xml:space="preserve">capsule</t>
  </si>
  <si>
    <t xml:space="preserve">run time [h]</t>
  </si>
  <si>
    <t xml:space="preserve">SiO2</t>
  </si>
  <si>
    <t xml:space="preserve">TiO2</t>
  </si>
  <si>
    <t xml:space="preserve">Al2O3</t>
  </si>
  <si>
    <t xml:space="preserve">Cr2O3</t>
  </si>
  <si>
    <t xml:space="preserve">FeO</t>
  </si>
  <si>
    <t xml:space="preserve">Fe2O3</t>
  </si>
  <si>
    <t xml:space="preserve">MnO</t>
  </si>
  <si>
    <t xml:space="preserve">MgO</t>
  </si>
  <si>
    <t xml:space="preserve">CaO</t>
  </si>
  <si>
    <t xml:space="preserve">Na2O</t>
  </si>
  <si>
    <t xml:space="preserve">K2O</t>
  </si>
  <si>
    <t xml:space="preserve">Total</t>
  </si>
  <si>
    <t xml:space="preserve">total Fe</t>
  </si>
  <si>
    <t xml:space="preserve">calc:</t>
  </si>
  <si>
    <t xml:space="preserve">O coeff.</t>
  </si>
  <si>
    <t xml:space="preserve">cations:</t>
  </si>
  <si>
    <t xml:space="preserve">Si</t>
  </si>
  <si>
    <t xml:space="preserve">Ti </t>
  </si>
  <si>
    <t xml:space="preserve">Al</t>
  </si>
  <si>
    <t xml:space="preserve">Cr</t>
  </si>
  <si>
    <t xml:space="preserve">Fe2</t>
  </si>
  <si>
    <t xml:space="preserve">Fe3</t>
  </si>
  <si>
    <t xml:space="preserve">Mn</t>
  </si>
  <si>
    <t xml:space="preserve">Mg</t>
  </si>
  <si>
    <t xml:space="preserve">Ca</t>
  </si>
  <si>
    <t xml:space="preserve">Na</t>
  </si>
  <si>
    <t xml:space="preserve">K</t>
  </si>
  <si>
    <t xml:space="preserve">total</t>
  </si>
  <si>
    <t xml:space="preserve">Fe total</t>
  </si>
  <si>
    <t xml:space="preserve">Mg#</t>
  </si>
  <si>
    <t xml:space="preserve">Ca#</t>
  </si>
  <si>
    <t xml:space="preserve">MgSi</t>
  </si>
  <si>
    <t xml:space="preserve">NaSi</t>
  </si>
  <si>
    <t xml:space="preserve">sum Maj</t>
  </si>
  <si>
    <t xml:space="preserve">Fe3+ (Droop)</t>
  </si>
  <si>
    <t xml:space="preserve">Fetotal EMPA</t>
  </si>
  <si>
    <t xml:space="preserve">Fe3+ Mössbauer</t>
  </si>
  <si>
    <t xml:space="preserve">sigma Möss</t>
  </si>
  <si>
    <t xml:space="preserve">Fe3+ EELS</t>
  </si>
  <si>
    <t xml:space="preserve">sigma EELS</t>
  </si>
  <si>
    <t xml:space="preserve">Fe3 Flank</t>
  </si>
  <si>
    <t xml:space="preserve">comp Fe3+</t>
  </si>
  <si>
    <t xml:space="preserve">Phase assemblage</t>
  </si>
  <si>
    <t xml:space="preserve">this study (uncertainties not reported in this sheet)</t>
  </si>
  <si>
    <t xml:space="preserve">calc based on Fe-ratios</t>
  </si>
  <si>
    <t xml:space="preserve">copy of column U</t>
  </si>
  <si>
    <t xml:space="preserve">KLB-1 / KLB-1 57Fe (1:9) (Holland and Powell) increased Maj fraction</t>
  </si>
  <si>
    <t xml:space="preserve">Yellow samples have conflicting Fe-ratios between both methods</t>
  </si>
  <si>
    <t xml:space="preserve">Z1699P</t>
  </si>
  <si>
    <t xml:space="preserve">KLB-1</t>
  </si>
  <si>
    <t xml:space="preserve">peridotite - rw</t>
  </si>
  <si>
    <t xml:space="preserve">Re</t>
  </si>
  <si>
    <t xml:space="preserve">ReReO2 in Pt</t>
  </si>
  <si>
    <t xml:space="preserve">Maj+Rw</t>
  </si>
  <si>
    <t xml:space="preserve">H4560P</t>
  </si>
  <si>
    <t xml:space="preserve">Maj+Ol+Opx?</t>
  </si>
  <si>
    <t xml:space="preserve">Z1785P*</t>
  </si>
  <si>
    <t xml:space="preserve">KLB-1 57Fe</t>
  </si>
  <si>
    <t xml:space="preserve">Mo</t>
  </si>
  <si>
    <t xml:space="preserve">MoMoO2 in Pt</t>
  </si>
  <si>
    <t xml:space="preserve">Maj+Wads+Rw?</t>
  </si>
  <si>
    <t xml:space="preserve">Z1786P</t>
  </si>
  <si>
    <t xml:space="preserve">Fe</t>
  </si>
  <si>
    <t xml:space="preserve">Fe capsule</t>
  </si>
  <si>
    <t xml:space="preserve">Maj+Rw?</t>
  </si>
  <si>
    <t xml:space="preserve">Z1782P</t>
  </si>
  <si>
    <t xml:space="preserve">Maj+Ol+Rw</t>
  </si>
  <si>
    <t xml:space="preserve">Z1700P</t>
  </si>
  <si>
    <t xml:space="preserve">Fe-foil in Pt</t>
  </si>
  <si>
    <t xml:space="preserve">Maj+Wads</t>
  </si>
  <si>
    <t xml:space="preserve">H4321P</t>
  </si>
  <si>
    <t xml:space="preserve">Maj+Ol</t>
  </si>
  <si>
    <t xml:space="preserve">H4692P</t>
  </si>
  <si>
    <t xml:space="preserve">Maj+Ol+Opx</t>
  </si>
  <si>
    <t xml:space="preserve">H4556P</t>
  </si>
  <si>
    <t xml:space="preserve">1600 (estimate)</t>
  </si>
  <si>
    <t xml:space="preserve">Fe-foil in AuPd</t>
  </si>
  <si>
    <t xml:space="preserve">MORB(after Litasov &amp; Ohtani 2005)</t>
  </si>
  <si>
    <t xml:space="preserve">Z1699B</t>
  </si>
  <si>
    <t xml:space="preserve">MORB</t>
  </si>
  <si>
    <t xml:space="preserve">basalt</t>
  </si>
  <si>
    <t xml:space="preserve">Maj+Stish(al)</t>
  </si>
  <si>
    <t xml:space="preserve">H4560B</t>
  </si>
  <si>
    <t xml:space="preserve">Maj+Jd+Stish</t>
  </si>
  <si>
    <t xml:space="preserve">Z1785B</t>
  </si>
  <si>
    <t xml:space="preserve">Maj</t>
  </si>
  <si>
    <t xml:space="preserve">Z1786B*</t>
  </si>
  <si>
    <t xml:space="preserve">Z1700B b</t>
  </si>
  <si>
    <t xml:space="preserve">Maj+cpx</t>
  </si>
  <si>
    <t xml:space="preserve">sample was very beam sensitive</t>
  </si>
  <si>
    <t xml:space="preserve">H4321B</t>
  </si>
  <si>
    <t xml:space="preserve">Maj+Stish+Cpx</t>
  </si>
  <si>
    <t xml:space="preserve">H4692B</t>
  </si>
  <si>
    <t xml:space="preserve">H4557B a</t>
  </si>
  <si>
    <t xml:space="preserve">Maj+MajFe+cpx</t>
  </si>
  <si>
    <t xml:space="preserve">H4557B b</t>
  </si>
  <si>
    <t xml:space="preserve">Mars Mantle (Bertka and Fei 1997)</t>
  </si>
  <si>
    <t xml:space="preserve">Z1785M*</t>
  </si>
  <si>
    <t xml:space="preserve">BFI</t>
  </si>
  <si>
    <t xml:space="preserve">Mars mantle</t>
  </si>
  <si>
    <t xml:space="preserve">Maj+Wads+Rw</t>
  </si>
  <si>
    <t xml:space="preserve">Z1786M</t>
  </si>
  <si>
    <t xml:space="preserve">Z1782M</t>
  </si>
  <si>
    <t xml:space="preserve">Maj+Ol+Rw?</t>
  </si>
  <si>
    <t xml:space="preserve">H4692M*</t>
  </si>
  <si>
    <t xml:space="preserve">*10 kV 50 nA Cameca SX5 measurements</t>
  </si>
  <si>
    <t xml:space="preserve">McCammon &amp; Ross 2003</t>
  </si>
  <si>
    <t xml:space="preserve">U307</t>
  </si>
  <si>
    <t xml:space="preserve">Mg,FeSiO3</t>
  </si>
  <si>
    <t xml:space="preserve">U319</t>
  </si>
  <si>
    <t xml:space="preserve">U526</t>
  </si>
  <si>
    <t xml:space="preserve">1900d</t>
  </si>
  <si>
    <t xml:space="preserve">U1089</t>
  </si>
  <si>
    <t xml:space="preserve">1820d</t>
  </si>
  <si>
    <t xml:space="preserve">U1127</t>
  </si>
  <si>
    <t xml:space="preserve">U1120</t>
  </si>
  <si>
    <t xml:space="preserve">U1217</t>
  </si>
  <si>
    <t xml:space="preserve">U203</t>
  </si>
  <si>
    <t xml:space="preserve">U1038</t>
  </si>
  <si>
    <t xml:space="preserve">U1146</t>
  </si>
  <si>
    <t xml:space="preserve">U1161</t>
  </si>
  <si>
    <t xml:space="preserve">U1116</t>
  </si>
  <si>
    <t xml:space="preserve">U1147</t>
  </si>
  <si>
    <t xml:space="preserve">U1219</t>
  </si>
  <si>
    <t xml:space="preserve">U1220</t>
  </si>
  <si>
    <t xml:space="preserve">U2144</t>
  </si>
  <si>
    <t xml:space="preserve">Rohrbach et al. 2017</t>
  </si>
  <si>
    <t xml:space="preserve">starting material</t>
  </si>
  <si>
    <t xml:space="preserve">zull-3</t>
  </si>
  <si>
    <t xml:space="preserve">Lherzolite</t>
  </si>
  <si>
    <t xml:space="preserve">Fe-sat.</t>
  </si>
  <si>
    <t xml:space="preserve">zulV-1</t>
  </si>
  <si>
    <t xml:space="preserve">zull-4</t>
  </si>
  <si>
    <t xml:space="preserve">Xu et al. 2017</t>
  </si>
  <si>
    <t xml:space="preserve">CMASFCr</t>
  </si>
  <si>
    <t xml:space="preserve">none</t>
  </si>
  <si>
    <t xml:space="preserve">Pt!!</t>
  </si>
  <si>
    <t xml:space="preserve">Tao et al. 2018</t>
  </si>
  <si>
    <t xml:space="preserve">starting material (STM)</t>
  </si>
  <si>
    <t xml:space="preserve">LOI1395</t>
  </si>
  <si>
    <t xml:space="preserve">CMASFCr (Mars)</t>
  </si>
  <si>
    <t xml:space="preserve">LOI1382</t>
  </si>
  <si>
    <t xml:space="preserve">LOI1381</t>
  </si>
  <si>
    <t xml:space="preserve">LOI1372</t>
  </si>
  <si>
    <t xml:space="preserve">LOI1384</t>
  </si>
  <si>
    <t xml:space="preserve">LOI1374</t>
  </si>
  <si>
    <t xml:space="preserve">LOI1375</t>
  </si>
  <si>
    <t xml:space="preserve">Phase</t>
  </si>
  <si>
    <t xml:space="preserve">unc</t>
  </si>
  <si>
    <t xml:space="preserve">MoO2</t>
  </si>
  <si>
    <t xml:space="preserve">Z1699</t>
  </si>
  <si>
    <t xml:space="preserve">Majorite</t>
  </si>
  <si>
    <t xml:space="preserve">Ringwoodite</t>
  </si>
  <si>
    <t xml:space="preserve">ReO2</t>
  </si>
  <si>
    <t xml:space="preserve">H4560</t>
  </si>
  <si>
    <t xml:space="preserve">Wadsleyite</t>
  </si>
  <si>
    <t xml:space="preserve">Z1785</t>
  </si>
  <si>
    <t xml:space="preserve">Ringwoodite?</t>
  </si>
  <si>
    <t xml:space="preserve">Z1786</t>
  </si>
  <si>
    <t xml:space="preserve">Mgwustite</t>
  </si>
  <si>
    <t xml:space="preserve">High-Censt</t>
  </si>
  <si>
    <t xml:space="preserve">Fe-metal</t>
  </si>
  <si>
    <t xml:space="preserve">Z1782</t>
  </si>
  <si>
    <t xml:space="preserve">High-Clinoenstatite</t>
  </si>
  <si>
    <t xml:space="preserve">Z1700</t>
  </si>
  <si>
    <t xml:space="preserve">Wadsleylite</t>
  </si>
  <si>
    <t xml:space="preserve">H4321</t>
  </si>
  <si>
    <t xml:space="preserve">Olivine</t>
  </si>
  <si>
    <t xml:space="preserve">H4692</t>
  </si>
  <si>
    <t xml:space="preserve">Orthopyroxene</t>
  </si>
  <si>
    <t xml:space="preserve">H4556</t>
  </si>
  <si>
    <t xml:space="preserve">Stishovite</t>
  </si>
  <si>
    <t xml:space="preserve">Fe-Metal</t>
  </si>
  <si>
    <t xml:space="preserve">Clinopyroxene</t>
  </si>
  <si>
    <t xml:space="preserve">Stihsovite</t>
  </si>
  <si>
    <t xml:space="preserve">H4557</t>
  </si>
  <si>
    <t xml:space="preserve">underline = 1 analysis only</t>
  </si>
  <si>
    <t xml:space="preserve">italics = problematic in terms of quality or numer of analyses</t>
  </si>
  <si>
    <t xml:space="preserve">Si unc</t>
  </si>
  <si>
    <t xml:space="preserve">Al unc</t>
  </si>
  <si>
    <t xml:space="preserve">Fe2 unc</t>
  </si>
  <si>
    <t xml:space="preserve">Fe3 unc</t>
  </si>
  <si>
    <t xml:space="preserve">Mo unc</t>
  </si>
  <si>
    <t xml:space="preserve">Mg unc</t>
  </si>
  <si>
    <t xml:space="preserve">Ca unc</t>
  </si>
  <si>
    <t xml:space="preserve">Na unc</t>
  </si>
  <si>
    <t xml:space="preserve">unc Fe3+</t>
  </si>
  <si>
    <t xml:space="preserve">unc Fe2O3 b</t>
  </si>
  <si>
    <t xml:space="preserve">sum 2+ dod</t>
  </si>
  <si>
    <t xml:space="preserve">Exeriment</t>
  </si>
  <si>
    <t xml:space="preserve">Comp</t>
  </si>
  <si>
    <t xml:space="preserve">Oxygens</t>
  </si>
  <si>
    <t xml:space="preserve">Fe(total)</t>
  </si>
  <si>
    <t xml:space="preserve">Fe unc</t>
  </si>
  <si>
    <t xml:space="preserve">Fe3/Fetotal</t>
  </si>
  <si>
    <t xml:space="preserve">Fe3/Fetotal unc</t>
  </si>
  <si>
    <t xml:space="preserve">r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</si>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</sst>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"/>
    <numFmt numFmtId="168" formatCode="0.000000000000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i val="true"/>
      <u val="singl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3F3F7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CC99"/>
        <bgColor rgb="FFF8CBAD"/>
      </patternFill>
    </fill>
    <fill>
      <patternFill patternType="solid">
        <fgColor rgb="FFC6EFCE"/>
        <bgColor rgb="FFC5E0B4"/>
      </patternFill>
    </fill>
    <fill>
      <patternFill patternType="solid">
        <fgColor rgb="FFDEEBF7"/>
        <bgColor rgb="FFDAE3F3"/>
      </patternFill>
    </fill>
    <fill>
      <patternFill patternType="solid">
        <fgColor rgb="FFC5E0B4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FCC9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3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1" xfId="20" builtinId="53" customBuiltin="true"/>
    <cellStyle name="Excel Built-in Input" xfId="21" builtinId="53" customBuiltin="true"/>
    <cellStyle name="Excel Built-in Good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C5E0B4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FF99"/>
      <rgbColor rgb="FF99CCFF"/>
      <rgbColor rgb="FFF8CBAD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Si vs Fe3+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plain!$AK$15:$AK$23</c:f>
              <c:numCache>
                <c:formatCode>General</c:formatCode>
                <c:ptCount val="9"/>
                <c:pt idx="0">
                  <c:v>3.3276300830231</c:v>
                </c:pt>
                <c:pt idx="1">
                  <c:v>3.36966647508491</c:v>
                </c:pt>
                <c:pt idx="2">
                  <c:v>3.60008649627242</c:v>
                </c:pt>
                <c:pt idx="3">
                  <c:v>3.61870514102708</c:v>
                </c:pt>
                <c:pt idx="4">
                  <c:v>3.4823321156307</c:v>
                </c:pt>
                <c:pt idx="5">
                  <c:v>3.08924726984545</c:v>
                </c:pt>
                <c:pt idx="6">
                  <c:v>3.14135211746409</c:v>
                </c:pt>
                <c:pt idx="7">
                  <c:v>3.19771029102073</c:v>
                </c:pt>
                <c:pt idx="8">
                  <c:v>3.23392077955625</c:v>
                </c:pt>
              </c:numCache>
            </c:numRef>
          </c:xVal>
          <c:yVal>
            <c:numRef>
              <c:f>plain!$AP$15:$AP$23</c:f>
              <c:numCache>
                <c:formatCode>General</c:formatCode>
                <c:ptCount val="9"/>
                <c:pt idx="0">
                  <c:v>0.140158084685058</c:v>
                </c:pt>
                <c:pt idx="1">
                  <c:v>0.0999954768467835</c:v>
                </c:pt>
                <c:pt idx="2">
                  <c:v>0.04980727124932</c:v>
                </c:pt>
                <c:pt idx="3">
                  <c:v>0.0681494119288158</c:v>
                </c:pt>
                <c:pt idx="4">
                  <c:v>0.0323863631672315</c:v>
                </c:pt>
                <c:pt idx="5">
                  <c:v>0.178390231659981</c:v>
                </c:pt>
                <c:pt idx="6">
                  <c:v>0.178773828090128</c:v>
                </c:pt>
                <c:pt idx="7">
                  <c:v>0.0917452812973297</c:v>
                </c:pt>
                <c:pt idx="8">
                  <c:v>0.114107269491993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plain!$AK$4:$AK$12</c:f>
              <c:numCache>
                <c:formatCode>General</c:formatCode>
                <c:ptCount val="8"/>
                <c:pt idx="0">
                  <c:v>3.62423726075705</c:v>
                </c:pt>
                <c:pt idx="1">
                  <c:v>3.66732099833512</c:v>
                </c:pt>
                <c:pt idx="2">
                  <c:v>3.80922244187797</c:v>
                </c:pt>
                <c:pt idx="3">
                  <c:v>3.43581640086821</c:v>
                </c:pt>
                <c:pt idx="4">
                  <c:v>3.59594047461458</c:v>
                </c:pt>
                <c:pt idx="5">
                  <c:v>3.30012373882426</c:v>
                </c:pt>
                <c:pt idx="6">
                  <c:v>3.16449054483303</c:v>
                </c:pt>
                <c:pt idx="7">
                  <c:v>3.57418661686611</c:v>
                </c:pt>
              </c:numCache>
            </c:numRef>
          </c:xVal>
          <c:yVal>
            <c:numRef>
              <c:f>plain!$AP$4:$AP$12</c:f>
              <c:numCache>
                <c:formatCode>General</c:formatCode>
                <c:ptCount val="8"/>
                <c:pt idx="0">
                  <c:v>0.151483040187732</c:v>
                </c:pt>
                <c:pt idx="1">
                  <c:v>0.0198092066749672</c:v>
                </c:pt>
                <c:pt idx="2">
                  <c:v>0.0295586486260968</c:v>
                </c:pt>
                <c:pt idx="3">
                  <c:v>0.031607599956911</c:v>
                </c:pt>
                <c:pt idx="4">
                  <c:v>0.0531154406306334</c:v>
                </c:pt>
                <c:pt idx="5">
                  <c:v>0.0928140888961272</c:v>
                </c:pt>
                <c:pt idx="6">
                  <c:v>0</c:v>
                </c:pt>
                <c:pt idx="7">
                  <c:v>0.0617802791746786</c:v>
                </c:pt>
              </c:numCache>
            </c:numRef>
          </c:yVal>
          <c:smooth val="0"/>
        </c:ser>
        <c:axId val="34852567"/>
        <c:axId val="8529921"/>
      </c:scatterChart>
      <c:valAx>
        <c:axId val="34852567"/>
        <c:scaling>
          <c:orientation val="minMax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9921"/>
        <c:crosses val="autoZero"/>
        <c:crossBetween val="midCat"/>
      </c:valAx>
      <c:valAx>
        <c:axId val="85299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8525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Al3+ vs Fe3+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plain!$AM$4:$AM$12</c:f>
              <c:numCache>
                <c:formatCode>General</c:formatCode>
                <c:ptCount val="8"/>
                <c:pt idx="0">
                  <c:v>0.560732975593206</c:v>
                </c:pt>
                <c:pt idx="1">
                  <c:v>0.539243453431116</c:v>
                </c:pt>
                <c:pt idx="2">
                  <c:v>0.241805056191501</c:v>
                </c:pt>
                <c:pt idx="3">
                  <c:v>1.07873259509348</c:v>
                </c:pt>
                <c:pt idx="4">
                  <c:v>0.730992837965424</c:v>
                </c:pt>
                <c:pt idx="5">
                  <c:v>1.22825402622409</c:v>
                </c:pt>
                <c:pt idx="6">
                  <c:v>1.6548627511175</c:v>
                </c:pt>
                <c:pt idx="7">
                  <c:v>0.738442190955817</c:v>
                </c:pt>
              </c:numCache>
            </c:numRef>
          </c:xVal>
          <c:yVal>
            <c:numRef>
              <c:f>plain!$AP$4:$AP$12</c:f>
              <c:numCache>
                <c:formatCode>General</c:formatCode>
                <c:ptCount val="8"/>
                <c:pt idx="0">
                  <c:v>0.151483040187732</c:v>
                </c:pt>
                <c:pt idx="1">
                  <c:v>0.0198092066749672</c:v>
                </c:pt>
                <c:pt idx="2">
                  <c:v>0.0295586486260968</c:v>
                </c:pt>
                <c:pt idx="3">
                  <c:v>0.031607599956911</c:v>
                </c:pt>
                <c:pt idx="4">
                  <c:v>0.0531154406306334</c:v>
                </c:pt>
                <c:pt idx="5">
                  <c:v>0.0928140888961272</c:v>
                </c:pt>
                <c:pt idx="6">
                  <c:v>0</c:v>
                </c:pt>
                <c:pt idx="7">
                  <c:v>0.0617802791746786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plain!$AM$26:$AM$29</c:f>
              <c:numCache>
                <c:formatCode>General</c:formatCode>
                <c:ptCount val="4"/>
                <c:pt idx="0">
                  <c:v>0.602317584630077</c:v>
                </c:pt>
                <c:pt idx="1">
                  <c:v>1.12127094297429</c:v>
                </c:pt>
                <c:pt idx="2">
                  <c:v>1.46036701548268</c:v>
                </c:pt>
                <c:pt idx="3">
                  <c:v>1.4245058392692</c:v>
                </c:pt>
              </c:numCache>
            </c:numRef>
          </c:xVal>
          <c:yVal>
            <c:numRef>
              <c:f>plain!$AP$26:$AP$29</c:f>
              <c:numCache>
                <c:formatCode>General</c:formatCode>
                <c:ptCount val="4"/>
                <c:pt idx="0">
                  <c:v>0.0187632878763576</c:v>
                </c:pt>
                <c:pt idx="1">
                  <c:v>0.0385333756566322</c:v>
                </c:pt>
                <c:pt idx="2">
                  <c:v>0.0673980748300704</c:v>
                </c:pt>
                <c:pt idx="3">
                  <c:v>0.0998200805233061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plain!$AM$15:$AM$23</c:f>
              <c:numCache>
                <c:formatCode>General</c:formatCode>
                <c:ptCount val="9"/>
                <c:pt idx="0">
                  <c:v>1.50440554651915</c:v>
                </c:pt>
                <c:pt idx="1">
                  <c:v>1.56051892642506</c:v>
                </c:pt>
                <c:pt idx="2">
                  <c:v>1.44296431501215</c:v>
                </c:pt>
                <c:pt idx="3">
                  <c:v>1.40170564608662</c:v>
                </c:pt>
                <c:pt idx="4">
                  <c:v>1.40360731327887</c:v>
                </c:pt>
                <c:pt idx="5">
                  <c:v>1.80737089722012</c:v>
                </c:pt>
                <c:pt idx="6">
                  <c:v>1.77348881217021</c:v>
                </c:pt>
                <c:pt idx="7">
                  <c:v>1.71955621865599</c:v>
                </c:pt>
                <c:pt idx="8">
                  <c:v>1.62189164837737</c:v>
                </c:pt>
              </c:numCache>
            </c:numRef>
          </c:xVal>
          <c:yVal>
            <c:numRef>
              <c:f>plain!$AP$15:$AP$23</c:f>
              <c:numCache>
                <c:formatCode>General</c:formatCode>
                <c:ptCount val="9"/>
                <c:pt idx="0">
                  <c:v>0.140158084685058</c:v>
                </c:pt>
                <c:pt idx="1">
                  <c:v>0.0999954768467835</c:v>
                </c:pt>
                <c:pt idx="2">
                  <c:v>0.04980727124932</c:v>
                </c:pt>
                <c:pt idx="3">
                  <c:v>0.0681494119288158</c:v>
                </c:pt>
                <c:pt idx="4">
                  <c:v>0.0323863631672315</c:v>
                </c:pt>
                <c:pt idx="5">
                  <c:v>0.178390231659981</c:v>
                </c:pt>
                <c:pt idx="6">
                  <c:v>0.178773828090128</c:v>
                </c:pt>
                <c:pt idx="7">
                  <c:v>0.0917452812973297</c:v>
                </c:pt>
                <c:pt idx="8">
                  <c:v>0.114107269491993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plain!$AM$26:$AM$29</c:f>
              <c:numCache>
                <c:formatCode>General</c:formatCode>
                <c:ptCount val="4"/>
                <c:pt idx="0">
                  <c:v>0.602317584630077</c:v>
                </c:pt>
                <c:pt idx="1">
                  <c:v>1.12127094297429</c:v>
                </c:pt>
                <c:pt idx="2">
                  <c:v>1.46036701548268</c:v>
                </c:pt>
                <c:pt idx="3">
                  <c:v>1.4245058392692</c:v>
                </c:pt>
              </c:numCache>
            </c:numRef>
          </c:xVal>
          <c:yVal>
            <c:numRef>
              <c:f>plain!$AP$26:$AP$29</c:f>
              <c:numCache>
                <c:formatCode>General</c:formatCode>
                <c:ptCount val="4"/>
                <c:pt idx="0">
                  <c:v>0.0187632878763576</c:v>
                </c:pt>
                <c:pt idx="1">
                  <c:v>0.0385333756566322</c:v>
                </c:pt>
                <c:pt idx="2">
                  <c:v>0.0673980748300704</c:v>
                </c:pt>
                <c:pt idx="3">
                  <c:v>0.0998200805233061</c:v>
                </c:pt>
              </c:numCache>
            </c:numRef>
          </c:yVal>
          <c:smooth val="0"/>
        </c:ser>
        <c:axId val="97297571"/>
        <c:axId val="7125016"/>
      </c:scatterChart>
      <c:valAx>
        <c:axId val="97297571"/>
        <c:scaling>
          <c:orientation val="minMax"/>
          <c:min val="0.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5016"/>
        <c:crosses val="autoZero"/>
        <c:crossBetween val="midCat"/>
      </c:valAx>
      <c:valAx>
        <c:axId val="71250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29757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plain!$D$4:$D$12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</c:numCache>
            </c:numRef>
          </c:xVal>
          <c:yVal>
            <c:numRef>
              <c:f>plain!$AX$4:$AX$12</c:f>
              <c:numCache>
                <c:formatCode>General</c:formatCode>
                <c:ptCount val="8"/>
                <c:pt idx="0">
                  <c:v>0.953686935720086</c:v>
                </c:pt>
                <c:pt idx="1">
                  <c:v>0.921132501755123</c:v>
                </c:pt>
                <c:pt idx="2">
                  <c:v>0.91492179979306</c:v>
                </c:pt>
                <c:pt idx="3">
                  <c:v>0.881210160290363</c:v>
                </c:pt>
                <c:pt idx="4">
                  <c:v>0.899985376192785</c:v>
                </c:pt>
                <c:pt idx="5">
                  <c:v>0.931912499978365</c:v>
                </c:pt>
                <c:pt idx="6">
                  <c:v>0.889958424278644</c:v>
                </c:pt>
                <c:pt idx="7">
                  <c:v>0.87022530137492</c:v>
                </c:pt>
              </c:numCache>
            </c:numRef>
          </c:yVal>
          <c:smooth val="0"/>
        </c:ser>
        <c:axId val="89976247"/>
        <c:axId val="73336285"/>
      </c:scatterChart>
      <c:valAx>
        <c:axId val="899762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36285"/>
        <c:crosses val="autoZero"/>
        <c:crossBetween val="midCat"/>
      </c:valAx>
      <c:valAx>
        <c:axId val="733362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762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sum 2+ dod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'Model version'!$BT$1</c:f>
              <c:strCache>
                <c:ptCount val="1"/>
                <c:pt idx="0">
                  <c:v>sum 2+ dod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00000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'Model version'!$AT$2:$AT$118</c:f>
              <c:numCache>
                <c:formatCode>General</c:formatCode>
                <c:ptCount val="117"/>
                <c:pt idx="0">
                  <c:v>3.64509012125952</c:v>
                </c:pt>
                <c:pt idx="1">
                  <c:v>0.998972755623437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</c:numCache>
            </c:numRef>
          </c:xVal>
          <c:yVal>
            <c:numRef>
              <c:f>'Model version'!$BT$2:$BT$118</c:f>
              <c:numCache>
                <c:formatCode>General</c:formatCode>
                <c:ptCount val="117"/>
                <c:pt idx="0">
                  <c:v>3.84951182327368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3.86915462327783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3.8485332955802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4.00780190038901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3.50156822589303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3.69640982854541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3.5305642299608</c:v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3.18872478365769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3.72263949640237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2.89659402900133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>2.7022809495863</c:v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>2.35516209902947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2.46322091425439</c:v>
                </c:pt>
                <c:pt idx="63">
                  <c:v/>
                </c:pt>
                <c:pt idx="64">
                  <c:v/>
                </c:pt>
                <c:pt idx="65">
                  <c:v>2.78141660160777</c:v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>3.01616846552821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>3.00731814215102</c:v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2.99191224806865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3.77370458674343</c:v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>3.41500197817469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3.20423771041767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>3.40389273114072</c:v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</c:numCache>
            </c:numRef>
          </c:yVal>
          <c:smooth val="0"/>
        </c:ser>
        <c:axId val="82023196"/>
        <c:axId val="32828961"/>
      </c:scatterChart>
      <c:valAx>
        <c:axId val="82023196"/>
        <c:scaling>
          <c:orientation val="minMax"/>
          <c:max val="4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28961"/>
        <c:crosses val="autoZero"/>
        <c:crossBetween val="midCat"/>
      </c:valAx>
      <c:valAx>
        <c:axId val="32828961"/>
        <c:scaling>
          <c:orientation val="minMax"/>
          <c:max val="4.2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000000000" sourceLinked="0"/>
        <c:majorTickMark val="in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23196"/>
        <c:crosses val="autoZero"/>
        <c:crossBetween val="midCat"/>
        <c:majorUnit val="0.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'Majorite plot input'!$F$2:$F$22</c:f>
              <c:numCache>
                <c:formatCode>General</c:formatCode>
                <c:ptCount val="21"/>
                <c:pt idx="0">
                  <c:v>3.62698647858182</c:v>
                </c:pt>
                <c:pt idx="1">
                  <c:v>3.62485193468728</c:v>
                </c:pt>
                <c:pt idx="2">
                  <c:v>3.66732099833512</c:v>
                </c:pt>
                <c:pt idx="3">
                  <c:v>3.80922244187797</c:v>
                </c:pt>
                <c:pt idx="4">
                  <c:v>3.43581640086821</c:v>
                </c:pt>
                <c:pt idx="5">
                  <c:v>3.59634542385906</c:v>
                </c:pt>
                <c:pt idx="6">
                  <c:v>3.30012373882426</c:v>
                </c:pt>
                <c:pt idx="7">
                  <c:v>3.16449054483303</c:v>
                </c:pt>
                <c:pt idx="8">
                  <c:v>3.57624367713785</c:v>
                </c:pt>
                <c:pt idx="9">
                  <c:v>3.3276300830231</c:v>
                </c:pt>
                <c:pt idx="10">
                  <c:v>3.36966647508491</c:v>
                </c:pt>
                <c:pt idx="11">
                  <c:v>3.68624720729292</c:v>
                </c:pt>
                <c:pt idx="12">
                  <c:v>3.61870514102708</c:v>
                </c:pt>
                <c:pt idx="13">
                  <c:v>3.4823321156307</c:v>
                </c:pt>
                <c:pt idx="14">
                  <c:v>3.08924726984545</c:v>
                </c:pt>
                <c:pt idx="15">
                  <c:v>3.05307856965353</c:v>
                </c:pt>
                <c:pt idx="16">
                  <c:v>3.23392077955625</c:v>
                </c:pt>
                <c:pt idx="17">
                  <c:v>3.64737219383025</c:v>
                </c:pt>
                <c:pt idx="18">
                  <c:v>3.42209833412455</c:v>
                </c:pt>
                <c:pt idx="19">
                  <c:v>3.27574642527287</c:v>
                </c:pt>
                <c:pt idx="20">
                  <c:v>3.21873154910186</c:v>
                </c:pt>
              </c:numCache>
            </c:numRef>
          </c:xVal>
          <c:yVal>
            <c:numRef>
              <c:f>'Majorite plot input'!$E$2:$E$22</c:f>
              <c:numCache>
                <c:formatCode>General</c:formatCode>
                <c:ptCount val="21"/>
                <c:pt idx="0">
                  <c:v>3.65997696357474</c:v>
                </c:pt>
                <c:pt idx="1">
                  <c:v>3.68179091822957</c:v>
                </c:pt>
                <c:pt idx="2">
                  <c:v>3.82404941419967</c:v>
                </c:pt>
                <c:pt idx="3">
                  <c:v>3.97111537728705</c:v>
                </c:pt>
                <c:pt idx="4">
                  <c:v>3.46285690568799</c:v>
                </c:pt>
                <c:pt idx="5">
                  <c:v>3.63101428334033</c:v>
                </c:pt>
                <c:pt idx="6">
                  <c:v>3.41680326695859</c:v>
                </c:pt>
                <c:pt idx="7">
                  <c:v>3.18872478365769</c:v>
                </c:pt>
                <c:pt idx="8">
                  <c:v>3.64648810956686</c:v>
                </c:pt>
                <c:pt idx="9">
                  <c:v>2.72768210398239</c:v>
                </c:pt>
                <c:pt idx="10">
                  <c:v>2.58240043415071</c:v>
                </c:pt>
                <c:pt idx="11">
                  <c:v>2.29862276700562</c:v>
                </c:pt>
                <c:pt idx="12">
                  <c:v>2.38204702200557</c:v>
                </c:pt>
                <c:pt idx="13">
                  <c:v>2.7425068969188</c:v>
                </c:pt>
                <c:pt idx="14">
                  <c:v>2.80049007740261</c:v>
                </c:pt>
                <c:pt idx="15">
                  <c:v>2.79418098739264</c:v>
                </c:pt>
                <c:pt idx="16">
                  <c:v>2.85404326378075</c:v>
                </c:pt>
                <c:pt idx="17">
                  <c:v>3.7505589199884</c:v>
                </c:pt>
                <c:pt idx="18">
                  <c:v>3.36791637193515</c:v>
                </c:pt>
                <c:pt idx="19">
                  <c:v>3.12234115818123</c:v>
                </c:pt>
                <c:pt idx="20">
                  <c:v>3.27859003483962</c:v>
                </c:pt>
              </c:numCache>
            </c:numRef>
          </c:yVal>
          <c:smooth val="0"/>
        </c:ser>
        <c:axId val="26934390"/>
        <c:axId val="37158149"/>
      </c:scatterChart>
      <c:valAx>
        <c:axId val="26934390"/>
        <c:scaling>
          <c:orientation val="minMax"/>
          <c:max val="4"/>
          <c:min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58149"/>
        <c:crosses val="autoZero"/>
        <c:crossBetween val="midCat"/>
      </c:valAx>
      <c:valAx>
        <c:axId val="37158149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343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172800</xdr:colOff>
      <xdr:row>31</xdr:row>
      <xdr:rowOff>118800</xdr:rowOff>
    </xdr:from>
    <xdr:to>
      <xdr:col>15</xdr:col>
      <xdr:colOff>49320</xdr:colOff>
      <xdr:row>57</xdr:row>
      <xdr:rowOff>37800</xdr:rowOff>
    </xdr:to>
    <xdr:graphicFrame>
      <xdr:nvGraphicFramePr>
        <xdr:cNvPr id="0" name="Diagramm 1"/>
        <xdr:cNvGraphicFramePr/>
      </xdr:nvGraphicFramePr>
      <xdr:xfrm>
        <a:off x="6346080" y="5600520"/>
        <a:ext cx="6409440" cy="487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52</xdr:col>
      <xdr:colOff>478800</xdr:colOff>
      <xdr:row>32</xdr:row>
      <xdr:rowOff>84600</xdr:rowOff>
    </xdr:from>
    <xdr:to>
      <xdr:col>58</xdr:col>
      <xdr:colOff>622800</xdr:colOff>
      <xdr:row>58</xdr:row>
      <xdr:rowOff>33480</xdr:rowOff>
    </xdr:to>
    <xdr:graphicFrame>
      <xdr:nvGraphicFramePr>
        <xdr:cNvPr id="1" name="Diagramm 2"/>
        <xdr:cNvGraphicFramePr/>
      </xdr:nvGraphicFramePr>
      <xdr:xfrm>
        <a:off x="42510600" y="5756760"/>
        <a:ext cx="5518080" cy="490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41</xdr:col>
      <xdr:colOff>533880</xdr:colOff>
      <xdr:row>34</xdr:row>
      <xdr:rowOff>172080</xdr:rowOff>
    </xdr:from>
    <xdr:to>
      <xdr:col>52</xdr:col>
      <xdr:colOff>104760</xdr:colOff>
      <xdr:row>65</xdr:row>
      <xdr:rowOff>134280</xdr:rowOff>
    </xdr:to>
    <xdr:graphicFrame>
      <xdr:nvGraphicFramePr>
        <xdr:cNvPr id="2" name="Diagramm 4"/>
        <xdr:cNvGraphicFramePr/>
      </xdr:nvGraphicFramePr>
      <xdr:xfrm>
        <a:off x="34281360" y="6225480"/>
        <a:ext cx="7855200" cy="58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52</xdr:col>
      <xdr:colOff>684360</xdr:colOff>
      <xdr:row>13</xdr:row>
      <xdr:rowOff>12240</xdr:rowOff>
    </xdr:from>
    <xdr:to>
      <xdr:col>63</xdr:col>
      <xdr:colOff>90000</xdr:colOff>
      <xdr:row>43</xdr:row>
      <xdr:rowOff>120240</xdr:rowOff>
    </xdr:to>
    <xdr:graphicFrame>
      <xdr:nvGraphicFramePr>
        <xdr:cNvPr id="3" name="Diagramm 2"/>
        <xdr:cNvGraphicFramePr/>
      </xdr:nvGraphicFramePr>
      <xdr:xfrm>
        <a:off x="43661520" y="2305800"/>
        <a:ext cx="8388360" cy="53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647640</xdr:colOff>
      <xdr:row>15</xdr:row>
      <xdr:rowOff>123840</xdr:rowOff>
    </xdr:from>
    <xdr:to>
      <xdr:col>14</xdr:col>
      <xdr:colOff>647280</xdr:colOff>
      <xdr:row>30</xdr:row>
      <xdr:rowOff>9360</xdr:rowOff>
    </xdr:to>
    <xdr:graphicFrame>
      <xdr:nvGraphicFramePr>
        <xdr:cNvPr id="4" name="Diagramm 1"/>
        <xdr:cNvGraphicFramePr/>
      </xdr:nvGraphicFramePr>
      <xdr:xfrm>
        <a:off x="6788520" y="2981160"/>
        <a:ext cx="4518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7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J23" activeCellId="0" sqref="AJ23"/>
    </sheetView>
  </sheetViews>
  <sheetFormatPr defaultRowHeight="15" zeroHeight="false" outlineLevelRow="0" outlineLevelCol="0"/>
  <cols>
    <col collapsed="false" customWidth="true" hidden="false" outlineLevel="0" max="1" min="1" style="0" width="10.67"/>
    <col collapsed="false" customWidth="false" hidden="false" outlineLevel="0" max="2" min="2" style="0" width="11.42"/>
    <col collapsed="false" customWidth="true" hidden="false" outlineLevel="0" max="3" min="3" style="0" width="15.71"/>
    <col collapsed="false" customWidth="false" hidden="false" outlineLevel="0" max="6" min="4" style="0" width="11.42"/>
    <col collapsed="false" customWidth="true" hidden="false" outlineLevel="0" max="7" min="7" style="0" width="15.42"/>
    <col collapsed="false" customWidth="true" hidden="false" outlineLevel="0" max="38" min="8" style="0" width="11.57"/>
    <col collapsed="false" customWidth="true" hidden="false" outlineLevel="0" max="54" min="39" style="0" width="10.67"/>
    <col collapsed="false" customWidth="true" hidden="false" outlineLevel="0" max="55" min="55" style="0" width="12.86"/>
    <col collapsed="false" customWidth="true" hidden="false" outlineLevel="0" max="56" min="56" style="0" width="17.86"/>
    <col collapsed="false" customWidth="true" hidden="false" outlineLevel="0" max="57" min="57" style="0" width="13.43"/>
    <col collapsed="false" customWidth="true" hidden="false" outlineLevel="0" max="1025" min="58" style="0" width="10.67"/>
  </cols>
  <sheetData>
    <row r="1" s="7" customFormat="true" ht="15" hidden="false" customHeight="false" outlineLevel="0" collapsed="false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6" t="s">
        <v>19</v>
      </c>
      <c r="V1" s="7" t="s">
        <v>20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21</v>
      </c>
      <c r="AJ1" s="7" t="s">
        <v>22</v>
      </c>
      <c r="AK1" s="8" t="s">
        <v>23</v>
      </c>
      <c r="AL1" s="9" t="s">
        <v>24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31</v>
      </c>
      <c r="AT1" s="9" t="s">
        <v>32</v>
      </c>
      <c r="AU1" s="9" t="s">
        <v>33</v>
      </c>
      <c r="AV1" s="9" t="s">
        <v>34</v>
      </c>
      <c r="AW1" s="10" t="s">
        <v>35</v>
      </c>
      <c r="AX1" s="11" t="s">
        <v>36</v>
      </c>
      <c r="AY1" s="12" t="s">
        <v>37</v>
      </c>
      <c r="AZ1" s="12" t="s">
        <v>38</v>
      </c>
      <c r="BA1" s="12" t="s">
        <v>39</v>
      </c>
      <c r="BB1" s="13" t="s">
        <v>40</v>
      </c>
      <c r="BC1" s="7" t="s">
        <v>41</v>
      </c>
      <c r="BD1" s="7" t="s">
        <v>42</v>
      </c>
      <c r="BE1" s="7" t="s">
        <v>43</v>
      </c>
      <c r="BF1" s="7" t="s">
        <v>44</v>
      </c>
      <c r="BG1" s="7" t="s">
        <v>45</v>
      </c>
      <c r="BH1" s="7" t="s">
        <v>46</v>
      </c>
      <c r="BI1" s="7" t="s">
        <v>47</v>
      </c>
      <c r="BJ1" s="7" t="s">
        <v>48</v>
      </c>
      <c r="BK1" s="7" t="s">
        <v>49</v>
      </c>
    </row>
    <row r="2" s="15" customFormat="true" ht="10.15" hidden="false" customHeight="true" outlineLevel="0" collapsed="false">
      <c r="A2" s="14" t="s">
        <v>50</v>
      </c>
      <c r="B2" s="14"/>
      <c r="C2" s="14"/>
      <c r="E2" s="16"/>
      <c r="F2" s="16"/>
      <c r="H2" s="16"/>
      <c r="I2" s="17"/>
      <c r="J2" s="16"/>
      <c r="K2" s="16"/>
      <c r="L2" s="16"/>
      <c r="M2" s="16"/>
      <c r="N2" s="16" t="s">
        <v>51</v>
      </c>
      <c r="O2" s="16"/>
      <c r="P2" s="16"/>
      <c r="Q2" s="16"/>
      <c r="R2" s="16"/>
      <c r="S2" s="16"/>
      <c r="T2" s="16"/>
      <c r="U2" s="1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J2" s="19"/>
      <c r="AK2" s="20"/>
      <c r="AV2" s="21"/>
      <c r="AW2" s="21"/>
      <c r="AX2" s="22"/>
      <c r="AY2" s="21"/>
      <c r="AZ2" s="21"/>
      <c r="BA2" s="21"/>
      <c r="BB2" s="23"/>
      <c r="BD2" s="15" t="s">
        <v>52</v>
      </c>
    </row>
    <row r="3" s="26" customFormat="true" ht="15" hidden="true" customHeight="false" outlineLevel="0" collapsed="false">
      <c r="A3" s="24" t="s">
        <v>53</v>
      </c>
      <c r="B3" s="25"/>
      <c r="C3" s="25"/>
      <c r="E3" s="27"/>
      <c r="F3" s="27"/>
      <c r="H3" s="27"/>
      <c r="I3" s="28" t="n">
        <v>48.7</v>
      </c>
      <c r="J3" s="29"/>
      <c r="K3" s="29" t="n">
        <v>6.01</v>
      </c>
      <c r="L3" s="29"/>
      <c r="M3" s="29"/>
      <c r="N3" s="29" t="n">
        <v>6.56</v>
      </c>
      <c r="O3" s="29"/>
      <c r="P3" s="29" t="n">
        <v>33.3</v>
      </c>
      <c r="Q3" s="29" t="n">
        <v>5.42</v>
      </c>
      <c r="R3" s="29"/>
      <c r="S3" s="29"/>
      <c r="T3" s="29" t="n">
        <f aca="false">SUM(I3:S3)</f>
        <v>99.99</v>
      </c>
      <c r="U3" s="30" t="n">
        <f aca="false">M3+N3</f>
        <v>6.56</v>
      </c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J3" s="31"/>
      <c r="AK3" s="32"/>
      <c r="AX3" s="32"/>
      <c r="BB3" s="33"/>
      <c r="BF3" s="34" t="s">
        <v>54</v>
      </c>
      <c r="BG3" s="34"/>
      <c r="BH3" s="34"/>
      <c r="BI3" s="34"/>
      <c r="BJ3" s="34"/>
    </row>
    <row r="4" s="15" customFormat="true" ht="15" hidden="true" customHeight="false" outlineLevel="0" collapsed="false">
      <c r="A4" s="35" t="s">
        <v>55</v>
      </c>
      <c r="B4" s="35" t="s">
        <v>56</v>
      </c>
      <c r="C4" s="35" t="s">
        <v>57</v>
      </c>
      <c r="D4" s="16" t="n">
        <v>20</v>
      </c>
      <c r="E4" s="16" t="n">
        <v>1600</v>
      </c>
      <c r="F4" s="16" t="s">
        <v>58</v>
      </c>
      <c r="G4" s="15" t="s">
        <v>59</v>
      </c>
      <c r="H4" s="16" t="n">
        <v>12</v>
      </c>
      <c r="I4" s="17" t="n">
        <v>52.3</v>
      </c>
      <c r="J4" s="16"/>
      <c r="K4" s="16" t="n">
        <v>6.9</v>
      </c>
      <c r="L4" s="16"/>
      <c r="M4" s="36" t="n">
        <f aca="false">BD4-N4</f>
        <v>3.06168</v>
      </c>
      <c r="N4" s="36" t="n">
        <f aca="false">BD4*BJ4*1.113</f>
        <v>2.93832</v>
      </c>
      <c r="O4" s="16"/>
      <c r="P4" s="16" t="n">
        <v>31.6</v>
      </c>
      <c r="Q4" s="16" t="n">
        <v>2.9</v>
      </c>
      <c r="R4" s="16" t="n">
        <v>0.15</v>
      </c>
      <c r="S4" s="16"/>
      <c r="T4" s="16" t="n">
        <f aca="false">SUM(I4:S4)</f>
        <v>99.85</v>
      </c>
      <c r="U4" s="37" t="n">
        <f aca="false">M4+N4</f>
        <v>6</v>
      </c>
      <c r="W4" s="19" t="n">
        <f aca="false">I4/(2*15.9994+28.0855)</f>
        <v>0.870443693277612</v>
      </c>
      <c r="X4" s="19" t="n">
        <f aca="false">J4/(2*15.9994+47.8671)</f>
        <v>0</v>
      </c>
      <c r="Y4" s="19" t="n">
        <f aca="false">(2*K4)/(2*26.981+3*15.9994)</f>
        <v>0.135346929488173</v>
      </c>
      <c r="Z4" s="19" t="n">
        <f aca="false">(2*L4)/(2*52+3*15.994)</f>
        <v>0</v>
      </c>
      <c r="AA4" s="19" t="n">
        <f aca="false">M4/(55.8452+15.9994)</f>
        <v>0.042615311380396</v>
      </c>
      <c r="AB4" s="19" t="n">
        <f aca="false">2*N4/(2*55.845+3*15.999)</f>
        <v>0.0368009919404836</v>
      </c>
      <c r="AC4" s="19" t="n">
        <f aca="false">O4/(54.938+15.9994)</f>
        <v>0</v>
      </c>
      <c r="AD4" s="19" t="n">
        <f aca="false">P4/(15.9994+24.3051)</f>
        <v>0.784031559751393</v>
      </c>
      <c r="AE4" s="19" t="n">
        <f aca="false">Q4/(40.078+15.9994)</f>
        <v>0.051714237821297</v>
      </c>
      <c r="AF4" s="19" t="n">
        <f aca="false">R4/(22.989+0.5*15.9994)</f>
        <v>0.00484047410830399</v>
      </c>
      <c r="AG4" s="19" t="n">
        <f aca="false">S4/(39.0983+0.5*15.9994)</f>
        <v>0</v>
      </c>
      <c r="AH4" s="19" t="n">
        <f aca="false">SUM(W4:AG4)</f>
        <v>1.92579319776766</v>
      </c>
      <c r="AI4" s="15" t="n">
        <v>12</v>
      </c>
      <c r="AJ4" s="19" t="n">
        <f aca="false">AI4/(2*W4+2*X4+1.5*Y4+AA4+AC4+AD4+AE4+0.5*AF4+0.5*AG4+1.5*Z4+1.5*AB4)</f>
        <v>4.16682492686527</v>
      </c>
      <c r="AK4" s="38" t="n">
        <f aca="false">$AJ4*W4</f>
        <v>3.62698647858182</v>
      </c>
      <c r="AL4" s="19" t="n">
        <f aca="false">$AJ4*X4</f>
        <v>0</v>
      </c>
      <c r="AM4" s="19" t="n">
        <f aca="false">$AJ4*Y4</f>
        <v>0.563966959565995</v>
      </c>
      <c r="AN4" s="19" t="n">
        <f aca="false">$AJ4*Z4</f>
        <v>0</v>
      </c>
      <c r="AO4" s="19" t="n">
        <f aca="false">$AJ4*AA4</f>
        <v>0.177570541725959</v>
      </c>
      <c r="AP4" s="19" t="n">
        <f aca="false">$AJ4*AB4</f>
        <v>0.153343290550975</v>
      </c>
      <c r="AQ4" s="19" t="n">
        <f aca="false">$AJ4*AC4</f>
        <v>0</v>
      </c>
      <c r="AR4" s="19" t="n">
        <f aca="false">$AJ4*AD4</f>
        <v>3.26692224662116</v>
      </c>
      <c r="AS4" s="19" t="n">
        <f aca="false">$AJ4*AE4</f>
        <v>0.215484175227619</v>
      </c>
      <c r="AT4" s="19" t="n">
        <f aca="false">$AJ4*AF4</f>
        <v>0.020169408172327</v>
      </c>
      <c r="AU4" s="19" t="n">
        <f aca="false">$AJ4*AG4</f>
        <v>0</v>
      </c>
      <c r="AV4" s="19" t="n">
        <f aca="false">SUM(AK4:AU4)</f>
        <v>8.02444310044586</v>
      </c>
      <c r="AW4" s="19" t="n">
        <f aca="false">AO4+AP4</f>
        <v>0.330913832276934</v>
      </c>
      <c r="AX4" s="39" t="n">
        <f aca="false">AR4/(AO4+AR4)</f>
        <v>0.948447985628918</v>
      </c>
      <c r="AY4" s="40" t="n">
        <f aca="false">AS4/(AS4+AR4+AO4)</f>
        <v>0.0588758282831248</v>
      </c>
      <c r="AZ4" s="40" t="n">
        <f aca="false">(AK4-2*BA4)-3</f>
        <v>0.606817070409493</v>
      </c>
      <c r="BA4" s="40" t="n">
        <f aca="false">(AT4+AU4-AL4)/2</f>
        <v>0.0100847040861635</v>
      </c>
      <c r="BB4" s="41" t="n">
        <f aca="false">AZ4+BA4</f>
        <v>0.616901774495657</v>
      </c>
      <c r="BD4" s="16" t="n">
        <v>6</v>
      </c>
      <c r="BE4" s="15" t="n">
        <v>0.46</v>
      </c>
      <c r="BF4" s="15" t="n">
        <v>0.06</v>
      </c>
      <c r="BG4" s="15" t="n">
        <v>0.44</v>
      </c>
      <c r="BH4" s="15" t="n">
        <v>0.06</v>
      </c>
      <c r="BJ4" s="15" t="n">
        <v>0.44</v>
      </c>
      <c r="BK4" s="15" t="s">
        <v>60</v>
      </c>
    </row>
    <row r="5" s="15" customFormat="true" ht="15" hidden="false" customHeight="false" outlineLevel="0" collapsed="false">
      <c r="A5" s="35" t="s">
        <v>61</v>
      </c>
      <c r="B5" s="35" t="s">
        <v>56</v>
      </c>
      <c r="C5" s="35" t="s">
        <v>57</v>
      </c>
      <c r="D5" s="16" t="n">
        <v>20</v>
      </c>
      <c r="E5" s="16" t="n">
        <v>1800</v>
      </c>
      <c r="F5" s="16" t="s">
        <v>58</v>
      </c>
      <c r="G5" s="15" t="s">
        <v>59</v>
      </c>
      <c r="H5" s="16" t="n">
        <v>6</v>
      </c>
      <c r="I5" s="17" t="n">
        <v>51.8</v>
      </c>
      <c r="J5" s="16"/>
      <c r="K5" s="16" t="n">
        <v>6.8</v>
      </c>
      <c r="L5" s="16"/>
      <c r="M5" s="36" t="n">
        <f aca="false">BD5-N5</f>
        <v>2.622895</v>
      </c>
      <c r="N5" s="36" t="n">
        <f aca="false">BD5*BJ5*1.113</f>
        <v>2.877105</v>
      </c>
      <c r="O5" s="16"/>
      <c r="P5" s="16" t="n">
        <v>30.3</v>
      </c>
      <c r="Q5" s="16" t="n">
        <v>4.9</v>
      </c>
      <c r="R5" s="36" t="n">
        <v>0.03</v>
      </c>
      <c r="S5" s="16"/>
      <c r="T5" s="16" t="n">
        <f aca="false">SUM(I5:S5)</f>
        <v>99.33</v>
      </c>
      <c r="U5" s="42" t="n">
        <f aca="false">M5+N5</f>
        <v>5.5</v>
      </c>
      <c r="W5" s="19" t="n">
        <f aca="false">I5/(2*15.9994+28.0855)</f>
        <v>0.862122051850483</v>
      </c>
      <c r="X5" s="19" t="n">
        <f aca="false">J5/(2*15.9994+47.8671)</f>
        <v>0</v>
      </c>
      <c r="Y5" s="19" t="n">
        <f aca="false">(2*K5)/(2*26.981+3*15.9994)</f>
        <v>0.133385379785446</v>
      </c>
      <c r="Z5" s="19" t="n">
        <f aca="false">(2*L5)/(2*52+3*15.994)</f>
        <v>0</v>
      </c>
      <c r="AA5" s="19" t="n">
        <f aca="false">M5/(55.8452+15.9994)</f>
        <v>0.0365078934255323</v>
      </c>
      <c r="AB5" s="19" t="n">
        <f aca="false">2*N5/(2*55.845+3*15.999)</f>
        <v>0.0360343046083902</v>
      </c>
      <c r="AC5" s="19" t="n">
        <f aca="false">O5/(54.938+15.9994)</f>
        <v>0</v>
      </c>
      <c r="AD5" s="19" t="n">
        <f aca="false">P5/(15.9994+24.3051)</f>
        <v>0.751777096850228</v>
      </c>
      <c r="AE5" s="19" t="n">
        <f aca="false">Q5/(40.078+15.9994)</f>
        <v>0.0873792294221915</v>
      </c>
      <c r="AF5" s="19" t="n">
        <f aca="false">R5/(22.989+0.5*15.9994)</f>
        <v>0.000968094821660799</v>
      </c>
      <c r="AG5" s="19" t="n">
        <f aca="false">S5/(39.0983+0.5*15.9994)</f>
        <v>0</v>
      </c>
      <c r="AH5" s="19" t="n">
        <f aca="false">SUM(W5:AG5)</f>
        <v>1.90817405076393</v>
      </c>
      <c r="AI5" s="15" t="n">
        <v>12</v>
      </c>
      <c r="AJ5" s="19" t="n">
        <f aca="false">AI5/(2*W5+2*X5+1.5*Y5+AA5+AC5+AD5+AE5+0.5*AF5+0.5*AG5+1.5*Z5+1.5*AB5)</f>
        <v>4.20385634838812</v>
      </c>
      <c r="AK5" s="38" t="n">
        <f aca="false">$AJ5*W5</f>
        <v>3.62423726075705</v>
      </c>
      <c r="AL5" s="19" t="n">
        <f aca="false">$AJ5*X5</f>
        <v>0</v>
      </c>
      <c r="AM5" s="19" t="n">
        <f aca="false">$AJ5*Y5</f>
        <v>0.560732975593206</v>
      </c>
      <c r="AN5" s="19" t="n">
        <f aca="false">$AJ5*Z5</f>
        <v>0</v>
      </c>
      <c r="AO5" s="19" t="n">
        <f aca="false">$AJ5*AA5</f>
        <v>0.153473939543201</v>
      </c>
      <c r="AP5" s="19" t="n">
        <f aca="false">$AJ5*AB5</f>
        <v>0.151483040187732</v>
      </c>
      <c r="AQ5" s="19" t="n">
        <f aca="false">$AJ5*AC5</f>
        <v>0</v>
      </c>
      <c r="AR5" s="19" t="n">
        <f aca="false">$AJ5*AD5</f>
        <v>3.16036292116662</v>
      </c>
      <c r="AS5" s="19" t="n">
        <f aca="false">$AJ5*AE5</f>
        <v>0.367329728323741</v>
      </c>
      <c r="AT5" s="19" t="n">
        <f aca="false">$AJ5*AF5</f>
        <v>0.00406973156188041</v>
      </c>
      <c r="AU5" s="19" t="n">
        <f aca="false">$AJ5*AG5</f>
        <v>0</v>
      </c>
      <c r="AV5" s="19" t="n">
        <f aca="false">SUM(AK5:AU5)</f>
        <v>8.02168959713343</v>
      </c>
      <c r="AW5" s="19" t="n">
        <f aca="false">AO5+AP5</f>
        <v>0.304956979730933</v>
      </c>
      <c r="AX5" s="39" t="n">
        <f aca="false">AR5/(AO5+AR5)</f>
        <v>0.953686935720086</v>
      </c>
      <c r="AY5" s="40" t="n">
        <f aca="false">AS5/(AS5+AR5+AO5)</f>
        <v>0.0997862279360138</v>
      </c>
      <c r="AZ5" s="40" t="n">
        <f aca="false">(AK5-2*BA5)-3</f>
        <v>0.620167529195165</v>
      </c>
      <c r="BA5" s="40" t="n">
        <f aca="false">(AT5+AU5-AL5)/2</f>
        <v>0.00203486578094021</v>
      </c>
      <c r="BB5" s="41" t="n">
        <f aca="false">AZ5+BA5</f>
        <v>0.622202394976105</v>
      </c>
      <c r="BD5" s="16" t="n">
        <v>5.5</v>
      </c>
      <c r="BE5" s="15" t="n">
        <v>0.63</v>
      </c>
      <c r="BF5" s="15" t="n">
        <v>0.04</v>
      </c>
      <c r="BG5" s="15" t="n">
        <v>0.47</v>
      </c>
      <c r="BH5" s="15" t="n">
        <v>0.05</v>
      </c>
      <c r="BJ5" s="15" t="n">
        <v>0.47</v>
      </c>
      <c r="BK5" s="15" t="s">
        <v>62</v>
      </c>
    </row>
    <row r="6" s="15" customFormat="true" ht="15" hidden="false" customHeight="false" outlineLevel="0" collapsed="false">
      <c r="A6" s="35" t="s">
        <v>63</v>
      </c>
      <c r="B6" s="35" t="s">
        <v>64</v>
      </c>
      <c r="C6" s="35" t="s">
        <v>57</v>
      </c>
      <c r="D6" s="16" t="n">
        <v>20</v>
      </c>
      <c r="E6" s="16" t="n">
        <v>1800</v>
      </c>
      <c r="F6" s="16" t="s">
        <v>65</v>
      </c>
      <c r="G6" s="15" t="s">
        <v>66</v>
      </c>
      <c r="H6" s="16" t="n">
        <v>9.5</v>
      </c>
      <c r="I6" s="17" t="n">
        <v>52.1</v>
      </c>
      <c r="J6" s="16"/>
      <c r="K6" s="43" t="n">
        <v>6.5</v>
      </c>
      <c r="L6" s="16"/>
      <c r="M6" s="36" t="n">
        <f aca="false">BD6-N6</f>
        <v>4.426032</v>
      </c>
      <c r="N6" s="36" t="n">
        <f aca="false">BD6*BJ6*1.113</f>
        <v>0.373968</v>
      </c>
      <c r="O6" s="16"/>
      <c r="P6" s="16" t="n">
        <v>29</v>
      </c>
      <c r="Q6" s="16" t="n">
        <v>6.9</v>
      </c>
      <c r="R6" s="36" t="n">
        <v>0.04</v>
      </c>
      <c r="S6" s="16"/>
      <c r="T6" s="16" t="n">
        <f aca="false">SUM(I6:S6)</f>
        <v>99.34</v>
      </c>
      <c r="U6" s="37" t="n">
        <v>5.6</v>
      </c>
      <c r="W6" s="19" t="n">
        <f aca="false">I6/(2*15.9994+28.0855)</f>
        <v>0.86711503670676</v>
      </c>
      <c r="X6" s="19" t="n">
        <f aca="false">J6/(2*15.9994+47.8671)</f>
        <v>0</v>
      </c>
      <c r="Y6" s="19" t="n">
        <f aca="false">(2*K6)/(2*26.981+3*15.9994)</f>
        <v>0.127500730677264</v>
      </c>
      <c r="Z6" s="19" t="n">
        <f aca="false">(2*L6)/(2*52+3*15.994)</f>
        <v>0</v>
      </c>
      <c r="AA6" s="19" t="n">
        <f aca="false">M6/(55.8452+15.9994)</f>
        <v>0.0616056321560702</v>
      </c>
      <c r="AB6" s="19" t="n">
        <f aca="false">2*N6/(2*55.845+3*15.999)</f>
        <v>0.004683762610607</v>
      </c>
      <c r="AC6" s="19" t="n">
        <f aca="false">O6/(54.938+15.9994)</f>
        <v>0</v>
      </c>
      <c r="AD6" s="19" t="n">
        <f aca="false">P6/(15.9994+24.3051)</f>
        <v>0.719522633949063</v>
      </c>
      <c r="AE6" s="19" t="n">
        <f aca="false">Q6/(40.078+15.9994)</f>
        <v>0.123044221023086</v>
      </c>
      <c r="AF6" s="19" t="n">
        <f aca="false">R6/(22.989+0.5*15.9994)</f>
        <v>0.00129079309554773</v>
      </c>
      <c r="AG6" s="19" t="n">
        <f aca="false">S6/(39.0983+0.5*15.9994)</f>
        <v>0</v>
      </c>
      <c r="AH6" s="19" t="n">
        <f aca="false">SUM(W6:AG6)</f>
        <v>1.9047628102184</v>
      </c>
      <c r="AI6" s="15" t="n">
        <v>12</v>
      </c>
      <c r="AJ6" s="19" t="n">
        <f aca="false">AI6/(2*W6+2*X6+1.5*Y6+AA6+AC6+AD6+AE6+0.5*AF6+0.5*AG6+1.5*Z6+1.5*AB6)</f>
        <v>4.22933618157902</v>
      </c>
      <c r="AK6" s="38" t="n">
        <f aca="false">$AJ6*W6</f>
        <v>3.66732099833512</v>
      </c>
      <c r="AL6" s="19" t="n">
        <f aca="false">$AJ6*X6</f>
        <v>0</v>
      </c>
      <c r="AM6" s="19" t="n">
        <f aca="false">$AJ6*Y6</f>
        <v>0.539243453431116</v>
      </c>
      <c r="AN6" s="19" t="n">
        <f aca="false">$AJ6*Z6</f>
        <v>0</v>
      </c>
      <c r="AO6" s="19" t="n">
        <f aca="false">$AJ6*AA6</f>
        <v>0.260550929066716</v>
      </c>
      <c r="AP6" s="19" t="n">
        <f aca="false">$AJ6*AB6</f>
        <v>0.0198092066749672</v>
      </c>
      <c r="AQ6" s="19" t="n">
        <f aca="false">$AJ6*AC6</f>
        <v>0</v>
      </c>
      <c r="AR6" s="19" t="n">
        <f aca="false">$AJ6*AD6</f>
        <v>3.04310310922581</v>
      </c>
      <c r="AS6" s="19" t="n">
        <f aca="false">$AJ6*AE6</f>
        <v>0.520395375907143</v>
      </c>
      <c r="AT6" s="19" t="n">
        <f aca="false">$AJ6*AF6</f>
        <v>0.00545919794193241</v>
      </c>
      <c r="AU6" s="19" t="n">
        <f aca="false">$AJ6*AG6</f>
        <v>0</v>
      </c>
      <c r="AV6" s="19" t="n">
        <f aca="false">SUM(AK6:AU6)</f>
        <v>8.0558822705828</v>
      </c>
      <c r="AW6" s="19" t="n">
        <f aca="false">AO6+AP6</f>
        <v>0.280360135741683</v>
      </c>
      <c r="AX6" s="39" t="n">
        <f aca="false">AR6/(AO6+AR6)</f>
        <v>0.921132501755123</v>
      </c>
      <c r="AY6" s="40" t="n">
        <f aca="false">AS6/(AS6+AR6+AO6)</f>
        <v>0.136084898373641</v>
      </c>
      <c r="AZ6" s="40" t="n">
        <f aca="false">(AK6-2*BA6)-3</f>
        <v>0.66186180039319</v>
      </c>
      <c r="BA6" s="40" t="n">
        <f aca="false">(AT6+AU6-AL6)/2</f>
        <v>0.0027295989709662</v>
      </c>
      <c r="BB6" s="41" t="n">
        <f aca="false">AZ6+BA6</f>
        <v>0.664591399364156</v>
      </c>
      <c r="BD6" s="16" t="n">
        <v>4.8</v>
      </c>
      <c r="BE6" s="21" t="n">
        <v>0.07</v>
      </c>
      <c r="BF6" s="21" t="n">
        <v>0.03</v>
      </c>
      <c r="BG6" s="21"/>
      <c r="BH6" s="21"/>
      <c r="BI6" s="21"/>
      <c r="BJ6" s="21" t="n">
        <v>0.07</v>
      </c>
      <c r="BK6" s="15" t="s">
        <v>67</v>
      </c>
    </row>
    <row r="7" s="21" customFormat="true" ht="15" hidden="false" customHeight="false" outlineLevel="0" collapsed="false">
      <c r="A7" s="35" t="s">
        <v>68</v>
      </c>
      <c r="B7" s="35" t="s">
        <v>64</v>
      </c>
      <c r="C7" s="35" t="s">
        <v>57</v>
      </c>
      <c r="D7" s="16" t="n">
        <v>20</v>
      </c>
      <c r="E7" s="16" t="n">
        <v>1800</v>
      </c>
      <c r="F7" s="16" t="s">
        <v>69</v>
      </c>
      <c r="G7" s="15" t="s">
        <v>70</v>
      </c>
      <c r="H7" s="16" t="n">
        <v>10</v>
      </c>
      <c r="I7" s="17" t="n">
        <v>54.4</v>
      </c>
      <c r="J7" s="16"/>
      <c r="K7" s="43" t="n">
        <v>2.93</v>
      </c>
      <c r="L7" s="16"/>
      <c r="M7" s="36" t="n">
        <f aca="false">BD7-N7</f>
        <v>5.039048</v>
      </c>
      <c r="N7" s="36" t="n">
        <f aca="false">BD7*BJ7*1.113</f>
        <v>0.560952</v>
      </c>
      <c r="O7" s="16"/>
      <c r="P7" s="16" t="n">
        <v>30.4</v>
      </c>
      <c r="Q7" s="16" t="n">
        <v>6.7</v>
      </c>
      <c r="R7" s="36" t="n">
        <v>0.05</v>
      </c>
      <c r="S7" s="16"/>
      <c r="T7" s="16" t="n">
        <f aca="false">SUM(I7:S7)</f>
        <v>100.08</v>
      </c>
      <c r="U7" s="37" t="n">
        <f aca="false">M7+N7</f>
        <v>5.6</v>
      </c>
      <c r="V7" s="15"/>
      <c r="W7" s="19" t="n">
        <f aca="false">I7/(2*15.9994+28.0855)</f>
        <v>0.90539458727155</v>
      </c>
      <c r="X7" s="19" t="n">
        <f aca="false">J7/(2*15.9994+47.8671)</f>
        <v>0</v>
      </c>
      <c r="Y7" s="19" t="n">
        <f aca="false">(2*K7)/(2*26.981+3*15.9994)</f>
        <v>0.0574734062899053</v>
      </c>
      <c r="Z7" s="19" t="n">
        <f aca="false">(2*L7)/(2*52+3*15.994)</f>
        <v>0</v>
      </c>
      <c r="AA7" s="19" t="n">
        <f aca="false">M7/(55.8452+15.9994)</f>
        <v>0.0701381593049443</v>
      </c>
      <c r="AB7" s="19" t="n">
        <f aca="false">2*N7/(2*55.845+3*15.999)</f>
        <v>0.0070256439159105</v>
      </c>
      <c r="AC7" s="19" t="n">
        <f aca="false">O7/(54.938+15.9994)</f>
        <v>0</v>
      </c>
      <c r="AD7" s="19" t="n">
        <f aca="false">P7/(15.9994+24.3051)</f>
        <v>0.754258209381086</v>
      </c>
      <c r="AE7" s="19" t="n">
        <f aca="false">Q7/(40.078+15.9994)</f>
        <v>0.119477721862996</v>
      </c>
      <c r="AF7" s="19" t="n">
        <f aca="false">R7/(22.989+0.5*15.9994)</f>
        <v>0.00161349136943467</v>
      </c>
      <c r="AG7" s="19" t="n">
        <f aca="false">S7/(39.0983+0.5*15.9994)</f>
        <v>0</v>
      </c>
      <c r="AH7" s="19" t="n">
        <f aca="false">SUM(W7:AG7)</f>
        <v>1.91538121939583</v>
      </c>
      <c r="AI7" s="15" t="n">
        <v>12</v>
      </c>
      <c r="AJ7" s="19" t="n">
        <f aca="false">AI7/(2*W7+2*X7+1.5*Y7+AA7+AC7+AD7+AE7+0.5*AF7+0.5*AG7+1.5*Z7+1.5*AB7)</f>
        <v>4.20725117581854</v>
      </c>
      <c r="AK7" s="38" t="n">
        <f aca="false">$AJ7*W7</f>
        <v>3.80922244187797</v>
      </c>
      <c r="AL7" s="19" t="n">
        <f aca="false">$AJ7*X7</f>
        <v>0</v>
      </c>
      <c r="AM7" s="19" t="n">
        <f aca="false">$AJ7*Y7</f>
        <v>0.241805056191501</v>
      </c>
      <c r="AN7" s="19" t="n">
        <f aca="false">$AJ7*Z7</f>
        <v>0</v>
      </c>
      <c r="AO7" s="19" t="n">
        <f aca="false">$AJ7*AA7</f>
        <v>0.295088853205475</v>
      </c>
      <c r="AP7" s="19" t="n">
        <f aca="false">$AJ7*AB7</f>
        <v>0.0295586486260968</v>
      </c>
      <c r="AQ7" s="19" t="n">
        <f aca="false">$AJ7*AC7</f>
        <v>0</v>
      </c>
      <c r="AR7" s="19" t="n">
        <f aca="false">$AJ7*AD7</f>
        <v>3.17335373828936</v>
      </c>
      <c r="AS7" s="19" t="n">
        <f aca="false">$AJ7*AE7</f>
        <v>0.502672785792212</v>
      </c>
      <c r="AT7" s="19" t="n">
        <f aca="false">$AJ7*AF7</f>
        <v>0.00678836346122706</v>
      </c>
      <c r="AU7" s="19" t="n">
        <f aca="false">$AJ7*AG7</f>
        <v>0</v>
      </c>
      <c r="AV7" s="19" t="n">
        <f aca="false">SUM(AK7:AU7)</f>
        <v>8.05848988744384</v>
      </c>
      <c r="AW7" s="19" t="n">
        <f aca="false">AO7+AP7</f>
        <v>0.324647501831572</v>
      </c>
      <c r="AX7" s="39" t="n">
        <f aca="false">AR7/(AO7+AR7)</f>
        <v>0.91492179979306</v>
      </c>
      <c r="AY7" s="40" t="n">
        <f aca="false">AS7/(AS7+AR7+AO7)</f>
        <v>0.126582266702013</v>
      </c>
      <c r="AZ7" s="40" t="n">
        <f aca="false">(AK7-2*BA7)-3</f>
        <v>0.802434078416743</v>
      </c>
      <c r="BA7" s="40" t="n">
        <f aca="false">(AT7+AU7-AL7)/2</f>
        <v>0.00339418173061353</v>
      </c>
      <c r="BB7" s="41" t="n">
        <f aca="false">AZ7+BA7</f>
        <v>0.805828260147357</v>
      </c>
      <c r="BC7" s="15"/>
      <c r="BD7" s="16" t="n">
        <v>5.6</v>
      </c>
      <c r="BE7" s="21" t="n">
        <v>0.09</v>
      </c>
      <c r="BF7" s="21" t="n">
        <v>0.04</v>
      </c>
      <c r="BJ7" s="21" t="n">
        <v>0.09</v>
      </c>
      <c r="BK7" s="15" t="s">
        <v>71</v>
      </c>
    </row>
    <row r="8" s="21" customFormat="true" ht="15" hidden="false" customHeight="false" outlineLevel="0" collapsed="false">
      <c r="A8" s="35" t="s">
        <v>72</v>
      </c>
      <c r="B8" s="35" t="s">
        <v>64</v>
      </c>
      <c r="C8" s="35" t="s">
        <v>57</v>
      </c>
      <c r="D8" s="16" t="n">
        <v>17</v>
      </c>
      <c r="E8" s="16" t="n">
        <v>1600</v>
      </c>
      <c r="F8" s="16" t="s">
        <v>65</v>
      </c>
      <c r="G8" s="15" t="s">
        <v>66</v>
      </c>
      <c r="H8" s="16" t="n">
        <v>11.5</v>
      </c>
      <c r="I8" s="17" t="n">
        <v>48.8</v>
      </c>
      <c r="J8" s="16"/>
      <c r="K8" s="43" t="n">
        <v>13</v>
      </c>
      <c r="L8" s="16"/>
      <c r="M8" s="36" t="n">
        <f aca="false">BD8-N8</f>
        <v>6.103432</v>
      </c>
      <c r="N8" s="36" t="n">
        <f aca="false">BD8*BJ8*1.113</f>
        <v>0.596568</v>
      </c>
      <c r="O8" s="16"/>
      <c r="P8" s="16" t="n">
        <v>25.4</v>
      </c>
      <c r="Q8" s="16" t="n">
        <v>5.8</v>
      </c>
      <c r="R8" s="36"/>
      <c r="S8" s="16"/>
      <c r="T8" s="16" t="n">
        <f aca="false">SUM(I8:S8)</f>
        <v>99.7</v>
      </c>
      <c r="U8" s="37" t="n">
        <f aca="false">M8+N8</f>
        <v>6.7</v>
      </c>
      <c r="V8" s="15"/>
      <c r="W8" s="19" t="n">
        <f aca="false">I8/(2*15.9994+28.0855)</f>
        <v>0.812192203287714</v>
      </c>
      <c r="X8" s="19" t="n">
        <f aca="false">J8/(2*15.9994+47.8671)</f>
        <v>0</v>
      </c>
      <c r="Y8" s="19" t="n">
        <f aca="false">(2*K8)/(2*26.981+3*15.9994)</f>
        <v>0.255001461354529</v>
      </c>
      <c r="Z8" s="19" t="n">
        <f aca="false">(2*L8)/(2*52+3*15.994)</f>
        <v>0</v>
      </c>
      <c r="AA8" s="19" t="n">
        <f aca="false">M8/(55.8452+15.9994)</f>
        <v>0.0849532463121793</v>
      </c>
      <c r="AB8" s="19" t="n">
        <f aca="false">2*N8/(2*55.845+3*15.999)</f>
        <v>0.00747171654549212</v>
      </c>
      <c r="AC8" s="19" t="n">
        <f aca="false">O8/(54.938+15.9994)</f>
        <v>0</v>
      </c>
      <c r="AD8" s="19" t="n">
        <f aca="false">P8/(15.9994+24.3051)</f>
        <v>0.630202582838145</v>
      </c>
      <c r="AE8" s="19" t="n">
        <f aca="false">Q8/(40.078+15.9994)</f>
        <v>0.103428475642594</v>
      </c>
      <c r="AF8" s="19" t="n">
        <f aca="false">R8/(22.989+0.5*15.9994)</f>
        <v>0</v>
      </c>
      <c r="AG8" s="19" t="n">
        <f aca="false">S8/(39.0983+0.5*15.9994)</f>
        <v>0</v>
      </c>
      <c r="AH8" s="19" t="n">
        <f aca="false">SUM(W8:AG8)</f>
        <v>1.89324968598065</v>
      </c>
      <c r="AI8" s="15" t="n">
        <v>12</v>
      </c>
      <c r="AJ8" s="19" t="n">
        <f aca="false">AI8/(2*W8+2*X8+1.5*Y8+AA8+AC8+AD8+AE8+0.5*AF8+0.5*AG8+1.5*Z8+1.5*AB8)</f>
        <v>4.23029965931733</v>
      </c>
      <c r="AK8" s="38" t="n">
        <f aca="false">$AJ8*W8</f>
        <v>3.43581640086821</v>
      </c>
      <c r="AL8" s="19" t="n">
        <f aca="false">$AJ8*X8</f>
        <v>0</v>
      </c>
      <c r="AM8" s="19" t="n">
        <f aca="false">$AJ8*Y8</f>
        <v>1.07873259509348</v>
      </c>
      <c r="AN8" s="19" t="n">
        <f aca="false">$AJ8*Z8</f>
        <v>0</v>
      </c>
      <c r="AO8" s="19" t="n">
        <f aca="false">$AJ8*AA8</f>
        <v>0.359377688932313</v>
      </c>
      <c r="AP8" s="19" t="n">
        <f aca="false">$AJ8*AB8</f>
        <v>0.031607599956911</v>
      </c>
      <c r="AQ8" s="19" t="n">
        <f aca="false">$AJ8*AC8</f>
        <v>0</v>
      </c>
      <c r="AR8" s="19" t="n">
        <f aca="false">$AJ8*AD8</f>
        <v>2.6659457714811</v>
      </c>
      <c r="AS8" s="19" t="n">
        <f aca="false">$AJ8*AE8</f>
        <v>0.437533445274576</v>
      </c>
      <c r="AT8" s="19" t="n">
        <f aca="false">$AJ8*AF8</f>
        <v>0</v>
      </c>
      <c r="AU8" s="19" t="n">
        <f aca="false">$AJ8*AG8</f>
        <v>0</v>
      </c>
      <c r="AV8" s="19" t="n">
        <f aca="false">SUM(AK8:AU8)</f>
        <v>8.0090135016066</v>
      </c>
      <c r="AW8" s="19" t="n">
        <f aca="false">AO8+AP8</f>
        <v>0.390985288889224</v>
      </c>
      <c r="AX8" s="39" t="n">
        <f aca="false">AR8/(AO8+AR8)</f>
        <v>0.881210160290363</v>
      </c>
      <c r="AY8" s="40" t="n">
        <f aca="false">AS8/(AS8+AR8+AO8)</f>
        <v>0.12635042601844</v>
      </c>
      <c r="AZ8" s="40" t="n">
        <f aca="false">(AK8-2*BA8)-3</f>
        <v>0.435816400868208</v>
      </c>
      <c r="BA8" s="40" t="n">
        <f aca="false">(AT8+AU8-AL8)/2</f>
        <v>0</v>
      </c>
      <c r="BB8" s="41" t="n">
        <f aca="false">AZ8+BA8</f>
        <v>0.435816400868208</v>
      </c>
      <c r="BC8" s="15"/>
      <c r="BD8" s="16" t="n">
        <v>6.7</v>
      </c>
      <c r="BE8" s="44" t="n">
        <v>0.08</v>
      </c>
      <c r="BF8" s="44" t="n">
        <v>0.03</v>
      </c>
      <c r="BG8" s="44" t="n">
        <v>0.16</v>
      </c>
      <c r="BH8" s="44" t="n">
        <v>0.04</v>
      </c>
      <c r="BJ8" s="44" t="n">
        <v>0.08</v>
      </c>
      <c r="BK8" s="15" t="s">
        <v>73</v>
      </c>
    </row>
    <row r="9" s="15" customFormat="true" ht="15" hidden="false" customHeight="false" outlineLevel="0" collapsed="false">
      <c r="A9" s="35" t="s">
        <v>74</v>
      </c>
      <c r="B9" s="35" t="s">
        <v>56</v>
      </c>
      <c r="C9" s="35" t="s">
        <v>57</v>
      </c>
      <c r="D9" s="16" t="n">
        <v>17</v>
      </c>
      <c r="E9" s="16" t="n">
        <v>1800</v>
      </c>
      <c r="F9" s="16" t="s">
        <v>69</v>
      </c>
      <c r="G9" s="15" t="s">
        <v>75</v>
      </c>
      <c r="H9" s="16" t="n">
        <v>9.5</v>
      </c>
      <c r="I9" s="17" t="n">
        <v>51.6</v>
      </c>
      <c r="J9" s="16"/>
      <c r="K9" s="16" t="n">
        <v>8.9</v>
      </c>
      <c r="L9" s="16"/>
      <c r="M9" s="36" t="n">
        <f aca="false">BD9-N9</f>
        <v>5.48717</v>
      </c>
      <c r="N9" s="36" t="n">
        <f aca="false">BD9*BJ9*1.113</f>
        <v>1.01283</v>
      </c>
      <c r="O9" s="16"/>
      <c r="P9" s="16" t="n">
        <v>27.7</v>
      </c>
      <c r="Q9" s="16" t="n">
        <v>5.8</v>
      </c>
      <c r="R9" s="16" t="n">
        <v>0.02</v>
      </c>
      <c r="S9" s="16"/>
      <c r="T9" s="16" t="n">
        <f aca="false">SUM(I9:S9)</f>
        <v>100.52</v>
      </c>
      <c r="U9" s="37" t="n">
        <f aca="false">M9+N9</f>
        <v>6.5</v>
      </c>
      <c r="W9" s="19" t="n">
        <f aca="false">I9/(2*15.9994+28.0855)</f>
        <v>0.858793395279632</v>
      </c>
      <c r="X9" s="19" t="n">
        <f aca="false">J9/(2*15.9994+47.8671)</f>
        <v>0</v>
      </c>
      <c r="Y9" s="19" t="n">
        <f aca="false">(2*K9)/(2*26.981+3*15.9994)</f>
        <v>0.174577923542716</v>
      </c>
      <c r="Z9" s="19" t="n">
        <f aca="false">(2*L9)/(2*52+3*15.994)</f>
        <v>0</v>
      </c>
      <c r="AA9" s="19" t="n">
        <f aca="false">M9/(55.8452+15.9994)</f>
        <v>0.0763755383146402</v>
      </c>
      <c r="AB9" s="19" t="n">
        <f aca="false">2*N9/(2*55.845+3*15.999)</f>
        <v>0.0126851904037273</v>
      </c>
      <c r="AC9" s="19" t="n">
        <f aca="false">O9/(54.938+15.9994)</f>
        <v>0</v>
      </c>
      <c r="AD9" s="19" t="n">
        <f aca="false">P9/(15.9994+24.3051)</f>
        <v>0.687268171047898</v>
      </c>
      <c r="AE9" s="19" t="n">
        <f aca="false">Q9/(40.078+15.9994)</f>
        <v>0.103428475642594</v>
      </c>
      <c r="AF9" s="19" t="n">
        <f aca="false">R9/(22.989+0.5*15.9994)</f>
        <v>0.000645396547773866</v>
      </c>
      <c r="AG9" s="19" t="n">
        <f aca="false">S9/(39.0983+0.5*15.9994)</f>
        <v>0</v>
      </c>
      <c r="AH9" s="19" t="n">
        <f aca="false">SUM(W9:AG9)</f>
        <v>1.91377409077898</v>
      </c>
      <c r="AI9" s="15" t="n">
        <v>12</v>
      </c>
      <c r="AJ9" s="19" t="n">
        <f aca="false">AI9/(2*W9+2*X9+1.5*Y9+AA9+AC9+AD9+AE9+0.5*AF9+0.5*AG9+1.5*Z9+1.5*AB9)</f>
        <v>4.18720089649001</v>
      </c>
      <c r="AK9" s="38" t="n">
        <f aca="false">$AJ9*W9</f>
        <v>3.59594047461458</v>
      </c>
      <c r="AL9" s="19" t="n">
        <f aca="false">$AJ9*X9</f>
        <v>0</v>
      </c>
      <c r="AM9" s="19" t="n">
        <f aca="false">$AJ9*Y9</f>
        <v>0.730992837965424</v>
      </c>
      <c r="AN9" s="19" t="n">
        <f aca="false">$AJ9*Z9</f>
        <v>0</v>
      </c>
      <c r="AO9" s="19" t="n">
        <f aca="false">$AJ9*AA9</f>
        <v>0.319799722500969</v>
      </c>
      <c r="AP9" s="19" t="n">
        <f aca="false">$AJ9*AB9</f>
        <v>0.0531154406306334</v>
      </c>
      <c r="AQ9" s="19" t="n">
        <f aca="false">$AJ9*AC9</f>
        <v>0</v>
      </c>
      <c r="AR9" s="19" t="n">
        <f aca="false">$AJ9*AD9</f>
        <v>2.87772990194081</v>
      </c>
      <c r="AS9" s="19" t="n">
        <f aca="false">$AJ9*AE9</f>
        <v>0.433075805933265</v>
      </c>
      <c r="AT9" s="19" t="n">
        <f aca="false">$AJ9*AF9</f>
        <v>0.00270240500343029</v>
      </c>
      <c r="AU9" s="19" t="n">
        <f aca="false">$AJ9*AG9</f>
        <v>0</v>
      </c>
      <c r="AV9" s="19" t="n">
        <f aca="false">SUM(AK9:AU9)</f>
        <v>8.01335658858911</v>
      </c>
      <c r="AW9" s="19" t="n">
        <f aca="false">AO9+AP9</f>
        <v>0.372915163131602</v>
      </c>
      <c r="AX9" s="39" t="n">
        <f aca="false">AR9/(AO9+AR9)</f>
        <v>0.899985376192785</v>
      </c>
      <c r="AY9" s="40" t="n">
        <f aca="false">AS9/(AS9+AR9+AO9)</f>
        <v>0.119284734802076</v>
      </c>
      <c r="AZ9" s="40" t="n">
        <f aca="false">(AK9-2*BA9)-3</f>
        <v>0.593238069611147</v>
      </c>
      <c r="BA9" s="40" t="n">
        <f aca="false">(AT9+AU9-AL9)/2</f>
        <v>0.00135120250171515</v>
      </c>
      <c r="BB9" s="41" t="n">
        <f aca="false">AZ9+BA9</f>
        <v>0.594589272112863</v>
      </c>
      <c r="BD9" s="16" t="n">
        <v>6.5</v>
      </c>
      <c r="BE9" s="21" t="n">
        <v>0.14</v>
      </c>
      <c r="BF9" s="21" t="n">
        <v>0.04</v>
      </c>
      <c r="BG9" s="21" t="n">
        <v>0.14</v>
      </c>
      <c r="BH9" s="21" t="n">
        <v>0.09</v>
      </c>
      <c r="BI9" s="21"/>
      <c r="BJ9" s="21" t="n">
        <v>0.14</v>
      </c>
      <c r="BK9" s="15" t="s">
        <v>76</v>
      </c>
    </row>
    <row r="10" s="15" customFormat="true" ht="15" hidden="false" customHeight="false" outlineLevel="0" collapsed="false">
      <c r="A10" s="35" t="s">
        <v>77</v>
      </c>
      <c r="B10" s="35" t="s">
        <v>56</v>
      </c>
      <c r="C10" s="35" t="s">
        <v>57</v>
      </c>
      <c r="D10" s="16" t="n">
        <v>14</v>
      </c>
      <c r="E10" s="16" t="n">
        <v>1800</v>
      </c>
      <c r="F10" s="16" t="s">
        <v>58</v>
      </c>
      <c r="G10" s="15" t="s">
        <v>59</v>
      </c>
      <c r="H10" s="16" t="n">
        <v>11</v>
      </c>
      <c r="I10" s="17" t="n">
        <v>47.5</v>
      </c>
      <c r="J10" s="16"/>
      <c r="K10" s="43" t="n">
        <v>15</v>
      </c>
      <c r="L10" s="16"/>
      <c r="M10" s="36" t="n">
        <f aca="false">BD10-N10</f>
        <v>3.724765</v>
      </c>
      <c r="N10" s="36" t="n">
        <f aca="false">BD10*BJ10*1.113</f>
        <v>1.775235</v>
      </c>
      <c r="O10" s="16"/>
      <c r="P10" s="16" t="n">
        <v>28.6</v>
      </c>
      <c r="Q10" s="16" t="n">
        <v>3.2</v>
      </c>
      <c r="R10" s="36" t="n">
        <v>0.02</v>
      </c>
      <c r="S10" s="16"/>
      <c r="T10" s="16" t="n">
        <f aca="false">SUM(I10:S10)</f>
        <v>99.82</v>
      </c>
      <c r="U10" s="37" t="n">
        <f aca="false">M10+N10</f>
        <v>5.5</v>
      </c>
      <c r="W10" s="19" t="n">
        <f aca="false">I10/(2*15.9994+28.0855)</f>
        <v>0.790555935577181</v>
      </c>
      <c r="X10" s="19" t="n">
        <f aca="false">J10/(2*15.9994+47.8671)</f>
        <v>0</v>
      </c>
      <c r="Y10" s="19" t="n">
        <f aca="false">(2*K10)/(2*26.981+3*15.9994)</f>
        <v>0.294232455409071</v>
      </c>
      <c r="Z10" s="19" t="n">
        <f aca="false">(2*L10)/(2*52+3*15.994)</f>
        <v>0</v>
      </c>
      <c r="AA10" s="19" t="n">
        <f aca="false">M10/(55.8452+15.9994)</f>
        <v>0.0518447454645165</v>
      </c>
      <c r="AB10" s="19" t="n">
        <f aca="false">2*N10/(2*55.845+3*15.999)</f>
        <v>0.0222339326307088</v>
      </c>
      <c r="AC10" s="19" t="n">
        <f aca="false">O10/(54.938+15.9994)</f>
        <v>0</v>
      </c>
      <c r="AD10" s="19" t="n">
        <f aca="false">P10/(15.9994+24.3051)</f>
        <v>0.709598183825627</v>
      </c>
      <c r="AE10" s="19" t="n">
        <f aca="false">Q10/(40.078+15.9994)</f>
        <v>0.0570639865614312</v>
      </c>
      <c r="AF10" s="19" t="n">
        <f aca="false">R10/(22.989+0.5*15.9994)</f>
        <v>0.000645396547773866</v>
      </c>
      <c r="AG10" s="19" t="n">
        <f aca="false">S10/(39.0983+0.5*15.9994)</f>
        <v>0</v>
      </c>
      <c r="AH10" s="19" t="n">
        <f aca="false">SUM(W10:AG10)</f>
        <v>1.92617463601631</v>
      </c>
      <c r="AI10" s="15" t="n">
        <v>12</v>
      </c>
      <c r="AJ10" s="19" t="n">
        <f aca="false">AI10/(2*W10+2*X10+1.5*Y10+AA10+AC10+AD10+AE10+0.5*AF10+0.5*AG10+1.5*Z10+1.5*AB10)</f>
        <v>4.17443420548713</v>
      </c>
      <c r="AK10" s="38" t="n">
        <f aca="false">$AJ10*W10</f>
        <v>3.30012373882426</v>
      </c>
      <c r="AL10" s="19" t="n">
        <f aca="false">$AJ10*X10</f>
        <v>0</v>
      </c>
      <c r="AM10" s="19" t="n">
        <f aca="false">$AJ10*Y10</f>
        <v>1.22825402622409</v>
      </c>
      <c r="AN10" s="19" t="n">
        <f aca="false">$AJ10*Z10</f>
        <v>0</v>
      </c>
      <c r="AO10" s="19" t="n">
        <f aca="false">$AJ10*AA10</f>
        <v>0.216422478841851</v>
      </c>
      <c r="AP10" s="19" t="n">
        <f aca="false">$AJ10*AB10</f>
        <v>0.0928140888961272</v>
      </c>
      <c r="AQ10" s="19" t="n">
        <f aca="false">$AJ10*AC10</f>
        <v>0</v>
      </c>
      <c r="AR10" s="19" t="n">
        <f aca="false">$AJ10*AD10</f>
        <v>2.96217093071324</v>
      </c>
      <c r="AS10" s="19" t="n">
        <f aca="false">$AJ10*AE10</f>
        <v>0.238209857403496</v>
      </c>
      <c r="AT10" s="19" t="n">
        <f aca="false">$AJ10*AF10</f>
        <v>0.00269416542513053</v>
      </c>
      <c r="AU10" s="19" t="n">
        <f aca="false">$AJ10*AG10</f>
        <v>0</v>
      </c>
      <c r="AV10" s="19" t="n">
        <f aca="false">SUM(AK10:AU10)</f>
        <v>8.0406892863282</v>
      </c>
      <c r="AW10" s="19" t="n">
        <f aca="false">AO10+AP10</f>
        <v>0.309236567737978</v>
      </c>
      <c r="AX10" s="39" t="n">
        <f aca="false">AR10/(AO10+AR10)</f>
        <v>0.931912499978365</v>
      </c>
      <c r="AY10" s="40" t="n">
        <f aca="false">AS10/(AS10+AR10+AO10)</f>
        <v>0.069717170931979</v>
      </c>
      <c r="AZ10" s="40" t="n">
        <f aca="false">(AK10-2*BA10)-3</f>
        <v>0.297429573399129</v>
      </c>
      <c r="BA10" s="40" t="n">
        <f aca="false">(AT10+AU10-AL10)/2</f>
        <v>0.00134708271256527</v>
      </c>
      <c r="BB10" s="41" t="n">
        <f aca="false">AZ10+BA10</f>
        <v>0.298776656111694</v>
      </c>
      <c r="BD10" s="16" t="n">
        <v>5.5</v>
      </c>
      <c r="BE10" s="21"/>
      <c r="BF10" s="21"/>
      <c r="BG10" s="21" t="n">
        <v>0.29</v>
      </c>
      <c r="BH10" s="21" t="n">
        <v>0.04</v>
      </c>
      <c r="BI10" s="21"/>
      <c r="BJ10" s="21" t="n">
        <v>0.29</v>
      </c>
      <c r="BK10" s="15" t="s">
        <v>78</v>
      </c>
    </row>
    <row r="11" s="15" customFormat="true" ht="15" hidden="false" customHeight="false" outlineLevel="0" collapsed="false">
      <c r="A11" s="35" t="s">
        <v>79</v>
      </c>
      <c r="B11" s="35" t="s">
        <v>64</v>
      </c>
      <c r="C11" s="35" t="s">
        <v>57</v>
      </c>
      <c r="D11" s="16" t="n">
        <v>14</v>
      </c>
      <c r="E11" s="16" t="n">
        <v>1800</v>
      </c>
      <c r="F11" s="16" t="s">
        <v>65</v>
      </c>
      <c r="G11" s="15" t="s">
        <v>66</v>
      </c>
      <c r="H11" s="16" t="n">
        <v>10</v>
      </c>
      <c r="I11" s="17" t="n">
        <v>45.3</v>
      </c>
      <c r="J11" s="16"/>
      <c r="K11" s="43" t="n">
        <v>20.1</v>
      </c>
      <c r="L11" s="16"/>
      <c r="M11" s="36" t="n">
        <f aca="false">BD11-N11</f>
        <v>5.4</v>
      </c>
      <c r="N11" s="36" t="n">
        <f aca="false">BD11*BJ11*1.113</f>
        <v>0</v>
      </c>
      <c r="O11" s="16"/>
      <c r="P11" s="16" t="n">
        <v>24.5</v>
      </c>
      <c r="Q11" s="16" t="n">
        <v>4.3</v>
      </c>
      <c r="R11" s="36"/>
      <c r="S11" s="16"/>
      <c r="T11" s="16" t="n">
        <f aca="false">SUM(I11:S11)</f>
        <v>99.6</v>
      </c>
      <c r="U11" s="37" t="n">
        <f aca="false">M11+N11</f>
        <v>5.4</v>
      </c>
      <c r="W11" s="19" t="n">
        <f aca="false">I11/(2*15.9994+28.0855)</f>
        <v>0.753940713297817</v>
      </c>
      <c r="X11" s="19" t="n">
        <f aca="false">J11/(2*15.9994+47.8671)</f>
        <v>0</v>
      </c>
      <c r="Y11" s="19" t="n">
        <f aca="false">(2*K11)/(2*26.981+3*15.9994)</f>
        <v>0.394271490248156</v>
      </c>
      <c r="Z11" s="19" t="n">
        <f aca="false">(2*L11)/(2*52+3*15.994)</f>
        <v>0</v>
      </c>
      <c r="AA11" s="19" t="n">
        <f aca="false">M11/(55.8452+15.9994)</f>
        <v>0.0751622251359184</v>
      </c>
      <c r="AB11" s="19" t="n">
        <f aca="false">2*N11/(2*55.845+3*15.999)</f>
        <v>0</v>
      </c>
      <c r="AC11" s="19" t="n">
        <f aca="false">O11/(54.938+15.9994)</f>
        <v>0</v>
      </c>
      <c r="AD11" s="19" t="n">
        <f aca="false">P11/(15.9994+24.3051)</f>
        <v>0.607872570060415</v>
      </c>
      <c r="AE11" s="19" t="n">
        <f aca="false">Q11/(40.078+15.9994)</f>
        <v>0.0766797319419231</v>
      </c>
      <c r="AF11" s="19" t="n">
        <f aca="false">R11/(22.989+0.5*15.9994)</f>
        <v>0</v>
      </c>
      <c r="AG11" s="19" t="n">
        <f aca="false">S11/(39.0983+0.5*15.9994)</f>
        <v>0</v>
      </c>
      <c r="AH11" s="19" t="n">
        <f aca="false">SUM(W11:AG11)</f>
        <v>1.90792673068423</v>
      </c>
      <c r="AI11" s="15" t="n">
        <v>12</v>
      </c>
      <c r="AJ11" s="19" t="n">
        <f aca="false">AI11/(2*W11+2*X11+1.5*Y11+AA11+AC11+AD11+AE11+0.5*AF11+0.5*AG11+1.5*Z11+1.5*AB11)</f>
        <v>4.19726709145499</v>
      </c>
      <c r="AK11" s="38" t="n">
        <f aca="false">$AJ11*W11</f>
        <v>3.16449054483303</v>
      </c>
      <c r="AL11" s="19" t="n">
        <f aca="false">$AJ11*X11</f>
        <v>0</v>
      </c>
      <c r="AM11" s="19" t="n">
        <f aca="false">$AJ11*Y11</f>
        <v>1.6548627511175</v>
      </c>
      <c r="AN11" s="19" t="n">
        <f aca="false">$AJ11*Z11</f>
        <v>0</v>
      </c>
      <c r="AO11" s="19" t="n">
        <f aca="false">$AJ11*AA11</f>
        <v>0.315475934083521</v>
      </c>
      <c r="AP11" s="19" t="n">
        <f aca="false">$AJ11*AB11</f>
        <v>0</v>
      </c>
      <c r="AQ11" s="19" t="n">
        <f aca="false">$AJ11*AC11</f>
        <v>0</v>
      </c>
      <c r="AR11" s="19" t="n">
        <f aca="false">$AJ11*AD11</f>
        <v>2.55140353411275</v>
      </c>
      <c r="AS11" s="19" t="n">
        <f aca="false">$AJ11*AE11</f>
        <v>0.321845315461424</v>
      </c>
      <c r="AT11" s="19" t="n">
        <f aca="false">$AJ11*AF11</f>
        <v>0</v>
      </c>
      <c r="AU11" s="19" t="n">
        <f aca="false">$AJ11*AG11</f>
        <v>0</v>
      </c>
      <c r="AV11" s="19" t="n">
        <f aca="false">SUM(AK11:AU11)</f>
        <v>8.00807807960822</v>
      </c>
      <c r="AW11" s="19" t="n">
        <f aca="false">AO11+AP11</f>
        <v>0.315475934083521</v>
      </c>
      <c r="AX11" s="39" t="n">
        <f aca="false">AR11/(AO11+AR11)</f>
        <v>0.889958424278644</v>
      </c>
      <c r="AY11" s="40" t="n">
        <f aca="false">AS11/(AS11+AR11+AO11)</f>
        <v>0.100932296544026</v>
      </c>
      <c r="AZ11" s="40" t="n">
        <f aca="false">(AK11-2*BA11)-3</f>
        <v>0.164490544833027</v>
      </c>
      <c r="BA11" s="40" t="n">
        <f aca="false">(AT11+AU11-AL11)/2</f>
        <v>0</v>
      </c>
      <c r="BB11" s="41" t="n">
        <f aca="false">AZ11+BA11</f>
        <v>0.164490544833027</v>
      </c>
      <c r="BD11" s="16" t="n">
        <v>5.4</v>
      </c>
      <c r="BE11" s="45" t="n">
        <v>0</v>
      </c>
      <c r="BF11" s="45" t="n">
        <v>0.02</v>
      </c>
      <c r="BG11" s="21"/>
      <c r="BH11" s="21"/>
      <c r="BI11" s="21"/>
      <c r="BJ11" s="21" t="n">
        <v>0</v>
      </c>
      <c r="BK11" s="15" t="s">
        <v>80</v>
      </c>
    </row>
    <row r="12" s="46" customFormat="true" ht="15" hidden="false" customHeight="false" outlineLevel="0" collapsed="false">
      <c r="A12" s="35" t="s">
        <v>81</v>
      </c>
      <c r="B12" s="35" t="s">
        <v>56</v>
      </c>
      <c r="C12" s="35" t="s">
        <v>57</v>
      </c>
      <c r="D12" s="16" t="n">
        <v>14</v>
      </c>
      <c r="E12" s="16" t="s">
        <v>82</v>
      </c>
      <c r="F12" s="16" t="s">
        <v>69</v>
      </c>
      <c r="G12" s="15" t="s">
        <v>83</v>
      </c>
      <c r="H12" s="16" t="n">
        <v>23</v>
      </c>
      <c r="I12" s="17" t="n">
        <v>50.2</v>
      </c>
      <c r="J12" s="16"/>
      <c r="K12" s="16" t="n">
        <v>8.8</v>
      </c>
      <c r="L12" s="16"/>
      <c r="M12" s="36" t="n">
        <f aca="false">BD12-N12</f>
        <v>6.246932</v>
      </c>
      <c r="N12" s="36" t="n">
        <f aca="false">BD12*BJ12*1.113</f>
        <v>1.153068</v>
      </c>
      <c r="O12" s="16"/>
      <c r="P12" s="16" t="n">
        <v>23.5</v>
      </c>
      <c r="Q12" s="16" t="n">
        <v>10.2</v>
      </c>
      <c r="R12" s="43" t="n">
        <v>0.1</v>
      </c>
      <c r="S12" s="16"/>
      <c r="T12" s="16" t="n">
        <f aca="false">SUM(I12:S12)</f>
        <v>100.2</v>
      </c>
      <c r="U12" s="37" t="n">
        <f aca="false">M12+N12</f>
        <v>7.4</v>
      </c>
      <c r="V12" s="15"/>
      <c r="W12" s="19" t="n">
        <f aca="false">I12/(2*15.9994+28.0855)</f>
        <v>0.835492799283673</v>
      </c>
      <c r="X12" s="19" t="n">
        <f aca="false">J12/(2*15.9994+47.8671)</f>
        <v>0</v>
      </c>
      <c r="Y12" s="19" t="n">
        <f aca="false">(2*K12)/(2*26.981+3*15.9994)</f>
        <v>0.172616373839989</v>
      </c>
      <c r="Z12" s="19" t="n">
        <f aca="false">(2*L12)/(2*52+3*15.994)</f>
        <v>0</v>
      </c>
      <c r="AA12" s="19" t="n">
        <f aca="false">M12/(55.8452+15.9994)</f>
        <v>0.0869506128505135</v>
      </c>
      <c r="AB12" s="19" t="n">
        <f aca="false">2*N12/(2*55.845+3*15.999)</f>
        <v>0.0144416013827049</v>
      </c>
      <c r="AC12" s="19" t="n">
        <f aca="false">O12/(54.938+15.9994)</f>
        <v>0</v>
      </c>
      <c r="AD12" s="19" t="n">
        <f aca="false">P12/(15.9994+24.3051)</f>
        <v>0.583061444751827</v>
      </c>
      <c r="AE12" s="19" t="n">
        <f aca="false">Q12/(40.078+15.9994)</f>
        <v>0.181891457164562</v>
      </c>
      <c r="AF12" s="19" t="n">
        <f aca="false">R12/(22.989+0.5*15.9994)</f>
        <v>0.00322698273886933</v>
      </c>
      <c r="AG12" s="19" t="n">
        <f aca="false">S12/(39.0983+0.5*15.9994)</f>
        <v>0</v>
      </c>
      <c r="AH12" s="19" t="n">
        <f aca="false">SUM(W12:AG12)</f>
        <v>1.87768127201214</v>
      </c>
      <c r="AI12" s="15" t="n">
        <v>12</v>
      </c>
      <c r="AJ12" s="19" t="n">
        <f aca="false">AI12/(2*W12+2*X12+1.5*Y12+AA12+AC12+AD12+AE12+0.5*AF12+0.5*AG12+1.5*Z12+1.5*AB12)</f>
        <v>4.27793826581212</v>
      </c>
      <c r="AK12" s="38" t="n">
        <f aca="false">$AJ12*W12</f>
        <v>3.57418661686611</v>
      </c>
      <c r="AL12" s="19" t="n">
        <f aca="false">$AJ12*X12</f>
        <v>0</v>
      </c>
      <c r="AM12" s="19" t="n">
        <f aca="false">$AJ12*Y12</f>
        <v>0.738442190955817</v>
      </c>
      <c r="AN12" s="19" t="n">
        <f aca="false">$AJ12*Z12</f>
        <v>0</v>
      </c>
      <c r="AO12" s="19" t="n">
        <f aca="false">$AJ12*AA12</f>
        <v>0.371969353949027</v>
      </c>
      <c r="AP12" s="19" t="n">
        <f aca="false">$AJ12*AB12</f>
        <v>0.0617802791746786</v>
      </c>
      <c r="AQ12" s="19" t="n">
        <f aca="false">$AJ12*AC12</f>
        <v>0</v>
      </c>
      <c r="AR12" s="19" t="n">
        <f aca="false">$AJ12*AD12</f>
        <v>2.49430086582354</v>
      </c>
      <c r="AS12" s="19" t="n">
        <f aca="false">$AJ12*AE12</f>
        <v>0.778120424828605</v>
      </c>
      <c r="AT12" s="19" t="n">
        <f aca="false">$AJ12*AF12</f>
        <v>0.0138048329417243</v>
      </c>
      <c r="AU12" s="19" t="n">
        <f aca="false">$AJ12*AG12</f>
        <v>0</v>
      </c>
      <c r="AV12" s="19" t="n">
        <f aca="false">SUM(AK12:AU12)</f>
        <v>8.0326045645395</v>
      </c>
      <c r="AW12" s="19" t="n">
        <f aca="false">AO12+AP12</f>
        <v>0.433749633123705</v>
      </c>
      <c r="AX12" s="39" t="n">
        <f aca="false">AR12/(AO12+AR12)</f>
        <v>0.87022530137492</v>
      </c>
      <c r="AY12" s="40" t="n">
        <f aca="false">AS12/(AS12+AR12+AO12)</f>
        <v>0.213511805047935</v>
      </c>
      <c r="AZ12" s="40" t="n">
        <f aca="false">(AK12-2*BA12)-3</f>
        <v>0.560381783924386</v>
      </c>
      <c r="BA12" s="40" t="n">
        <f aca="false">(AT12+AU12-AL12)/2</f>
        <v>0.00690241647086215</v>
      </c>
      <c r="BB12" s="41" t="n">
        <f aca="false">AZ12+BA12</f>
        <v>0.567284200395249</v>
      </c>
      <c r="BC12" s="15"/>
      <c r="BD12" s="16" t="n">
        <v>7.4</v>
      </c>
      <c r="BE12" s="45"/>
      <c r="BF12" s="45"/>
      <c r="BG12" s="45" t="n">
        <v>0.14</v>
      </c>
      <c r="BH12" s="45" t="n">
        <v>0.4</v>
      </c>
      <c r="BI12" s="45"/>
      <c r="BJ12" s="45" t="n">
        <v>0.14</v>
      </c>
      <c r="BK12" s="46" t="s">
        <v>78</v>
      </c>
    </row>
    <row r="13" s="15" customFormat="true" ht="15" hidden="false" customHeight="false" outlineLevel="0" collapsed="false">
      <c r="E13" s="16"/>
      <c r="F13" s="16"/>
      <c r="I13" s="17"/>
      <c r="J13" s="16"/>
      <c r="K13" s="16"/>
      <c r="L13" s="16"/>
      <c r="M13" s="36"/>
      <c r="N13" s="36"/>
      <c r="O13" s="16"/>
      <c r="P13" s="16"/>
      <c r="Q13" s="16"/>
      <c r="R13" s="16"/>
      <c r="S13" s="16"/>
      <c r="T13" s="16"/>
      <c r="U13" s="37" t="n">
        <f aca="false">M13+N13</f>
        <v>0</v>
      </c>
      <c r="AK13" s="20"/>
      <c r="AW13" s="19"/>
      <c r="AX13" s="39"/>
      <c r="AY13" s="40"/>
      <c r="AZ13" s="40"/>
      <c r="BA13" s="40"/>
      <c r="BB13" s="41"/>
      <c r="BD13" s="16"/>
      <c r="BE13" s="21"/>
      <c r="BF13" s="21"/>
      <c r="BG13" s="21"/>
      <c r="BH13" s="21"/>
      <c r="BI13" s="21"/>
      <c r="BJ13" s="21"/>
    </row>
    <row r="14" s="48" customFormat="true" ht="15" hidden="false" customHeight="false" outlineLevel="0" collapsed="false">
      <c r="A14" s="47" t="s">
        <v>84</v>
      </c>
      <c r="E14" s="49"/>
      <c r="F14" s="49"/>
      <c r="I14" s="50" t="n">
        <v>51.5</v>
      </c>
      <c r="J14" s="51"/>
      <c r="K14" s="51" t="n">
        <v>15.8</v>
      </c>
      <c r="L14" s="51"/>
      <c r="M14" s="52"/>
      <c r="N14" s="52" t="n">
        <v>11.1</v>
      </c>
      <c r="O14" s="51"/>
      <c r="P14" s="51" t="n">
        <v>7.8</v>
      </c>
      <c r="Q14" s="51" t="n">
        <v>11.6</v>
      </c>
      <c r="R14" s="51" t="n">
        <v>2.5</v>
      </c>
      <c r="S14" s="51"/>
      <c r="T14" s="51" t="n">
        <f aca="false">SUM(I14:S14)</f>
        <v>100.3</v>
      </c>
      <c r="U14" s="53" t="n">
        <f aca="false">M14+N14</f>
        <v>11.1</v>
      </c>
      <c r="AK14" s="54"/>
      <c r="AW14" s="55"/>
      <c r="AX14" s="56"/>
      <c r="AY14" s="57"/>
      <c r="AZ14" s="57"/>
      <c r="BA14" s="57"/>
      <c r="BB14" s="58"/>
      <c r="BD14" s="49"/>
      <c r="BE14" s="59"/>
      <c r="BF14" s="59"/>
      <c r="BG14" s="59"/>
      <c r="BH14" s="59"/>
      <c r="BI14" s="59"/>
      <c r="BJ14" s="59"/>
    </row>
    <row r="15" s="15" customFormat="true" ht="15" hidden="false" customHeight="false" outlineLevel="0" collapsed="false">
      <c r="A15" s="35" t="s">
        <v>85</v>
      </c>
      <c r="B15" s="35" t="s">
        <v>86</v>
      </c>
      <c r="C15" s="35" t="s">
        <v>87</v>
      </c>
      <c r="D15" s="16" t="n">
        <v>20</v>
      </c>
      <c r="E15" s="16" t="n">
        <v>1600</v>
      </c>
      <c r="F15" s="16" t="s">
        <v>58</v>
      </c>
      <c r="G15" s="15" t="s">
        <v>59</v>
      </c>
      <c r="H15" s="16" t="n">
        <v>12</v>
      </c>
      <c r="I15" s="17" t="n">
        <v>45.1</v>
      </c>
      <c r="J15" s="16"/>
      <c r="K15" s="16" t="n">
        <v>17.3</v>
      </c>
      <c r="L15" s="16"/>
      <c r="M15" s="36" t="n">
        <f aca="false">BD15-N15</f>
        <v>8.275716</v>
      </c>
      <c r="N15" s="36" t="n">
        <f aca="false">BD15*BJ15*1.113</f>
        <v>2.524284</v>
      </c>
      <c r="O15" s="16"/>
      <c r="P15" s="16" t="n">
        <v>11.1</v>
      </c>
      <c r="Q15" s="16" t="n">
        <v>12.6</v>
      </c>
      <c r="R15" s="16" t="n">
        <v>2.1</v>
      </c>
      <c r="S15" s="16"/>
      <c r="T15" s="16" t="n">
        <f aca="false">SUM(I15:S15)</f>
        <v>99</v>
      </c>
      <c r="U15" s="37" t="n">
        <f aca="false">M15+N15</f>
        <v>10.8</v>
      </c>
      <c r="W15" s="19" t="n">
        <f aca="false">I15/(2*15.9994+28.0855)</f>
        <v>0.750612056726965</v>
      </c>
      <c r="X15" s="19" t="n">
        <f aca="false">J15/(2*15.9994+47.8671)</f>
        <v>0</v>
      </c>
      <c r="Y15" s="19" t="n">
        <f aca="false">(2*K15)/(2*26.981+3*15.9994)</f>
        <v>0.339348098571796</v>
      </c>
      <c r="Z15" s="19" t="n">
        <f aca="false">(2*L15)/(2*52+3*15.994)</f>
        <v>0</v>
      </c>
      <c r="AA15" s="19" t="n">
        <f aca="false">M15/(55.8452+15.9994)</f>
        <v>0.1151891165098</v>
      </c>
      <c r="AB15" s="19" t="n">
        <f aca="false">2*N15/(2*55.845+3*15.999)</f>
        <v>0.0316153976215972</v>
      </c>
      <c r="AC15" s="19" t="n">
        <f aca="false">O15/(54.938+15.9994)</f>
        <v>0</v>
      </c>
      <c r="AD15" s="19" t="n">
        <f aca="false">P15/(15.9994+24.3051)</f>
        <v>0.275403490925331</v>
      </c>
      <c r="AE15" s="19" t="n">
        <f aca="false">Q15/(40.078+15.9994)</f>
        <v>0.224689447085635</v>
      </c>
      <c r="AF15" s="19" t="n">
        <f aca="false">R15/(22.989+0.5*15.9994)</f>
        <v>0.0677666375162559</v>
      </c>
      <c r="AG15" s="19" t="n">
        <f aca="false">S15/(39.0983+0.5*15.9994)</f>
        <v>0</v>
      </c>
      <c r="AH15" s="19" t="n">
        <f aca="false">SUM(W15:AG15)</f>
        <v>1.80462424495738</v>
      </c>
      <c r="AI15" s="15" t="n">
        <v>12</v>
      </c>
      <c r="AJ15" s="19" t="n">
        <f aca="false">AI15/(2*W15+2*X15+1.5*Y15+AA15+AC15+AD15+AE15+0.5*AF15+0.5*AG15+1.5*Z15+1.5*AB15)</f>
        <v>4.4332222660174</v>
      </c>
      <c r="AK15" s="38" t="n">
        <f aca="false">$AJ15*W15</f>
        <v>3.3276300830231</v>
      </c>
      <c r="AL15" s="19" t="n">
        <f aca="false">$AJ15*X15</f>
        <v>0</v>
      </c>
      <c r="AM15" s="19" t="n">
        <f aca="false">$AJ15*Y15</f>
        <v>1.50440554651915</v>
      </c>
      <c r="AN15" s="19" t="n">
        <f aca="false">$AJ15*Z15</f>
        <v>0</v>
      </c>
      <c r="AO15" s="19" t="n">
        <f aca="false">$AJ15*AA15</f>
        <v>0.510658956114119</v>
      </c>
      <c r="AP15" s="19" t="n">
        <f aca="false">$AJ15*AB15</f>
        <v>0.140158084685058</v>
      </c>
      <c r="AQ15" s="19" t="n">
        <f aca="false">$AJ15*AC15</f>
        <v>0</v>
      </c>
      <c r="AR15" s="19" t="n">
        <f aca="false">$AJ15*AD15</f>
        <v>1.2209248881091</v>
      </c>
      <c r="AS15" s="19" t="n">
        <f aca="false">$AJ15*AE15</f>
        <v>0.996098259759176</v>
      </c>
      <c r="AT15" s="19" t="n">
        <f aca="false">$AJ15*AF15</f>
        <v>0.300424566330196</v>
      </c>
      <c r="AU15" s="19" t="n">
        <f aca="false">$AJ15*AG15</f>
        <v>0</v>
      </c>
      <c r="AV15" s="19" t="n">
        <f aca="false">SUM(AK15:AU15)</f>
        <v>8.00030038453989</v>
      </c>
      <c r="AW15" s="19" t="n">
        <f aca="false">AO15+AP15</f>
        <v>0.650817040799178</v>
      </c>
      <c r="AX15" s="39" t="n">
        <f aca="false">AR15/(AO15+AR15)</f>
        <v>0.705091406449799</v>
      </c>
      <c r="AY15" s="40" t="n">
        <f aca="false">AS15/(AS15+AR15+AO15)</f>
        <v>0.365181213127762</v>
      </c>
      <c r="AZ15" s="40" t="n">
        <f aca="false">(AK15-2*BA15)-3</f>
        <v>0.0272055166929013</v>
      </c>
      <c r="BA15" s="40" t="n">
        <f aca="false">(AT15+AU15-AL15)/2</f>
        <v>0.150212283165098</v>
      </c>
      <c r="BB15" s="41" t="n">
        <f aca="false">AZ15+BA15</f>
        <v>0.177417799857999</v>
      </c>
      <c r="BD15" s="16" t="n">
        <v>10.8</v>
      </c>
      <c r="BE15" s="21" t="n">
        <v>0.21</v>
      </c>
      <c r="BF15" s="21" t="n">
        <v>0.03</v>
      </c>
      <c r="BG15" s="21" t="n">
        <v>0.22</v>
      </c>
      <c r="BH15" s="21"/>
      <c r="BI15" s="21"/>
      <c r="BJ15" s="21" t="n">
        <v>0.21</v>
      </c>
      <c r="BK15" s="15" t="s">
        <v>88</v>
      </c>
    </row>
    <row r="16" s="15" customFormat="true" ht="15" hidden="false" customHeight="false" outlineLevel="0" collapsed="false">
      <c r="A16" s="35" t="s">
        <v>89</v>
      </c>
      <c r="B16" s="35" t="s">
        <v>86</v>
      </c>
      <c r="C16" s="35" t="s">
        <v>87</v>
      </c>
      <c r="D16" s="16" t="n">
        <v>20</v>
      </c>
      <c r="E16" s="16" t="n">
        <v>1800</v>
      </c>
      <c r="F16" s="16" t="s">
        <v>58</v>
      </c>
      <c r="G16" s="15" t="s">
        <v>59</v>
      </c>
      <c r="H16" s="16" t="n">
        <v>6</v>
      </c>
      <c r="I16" s="17" t="n">
        <v>45.3</v>
      </c>
      <c r="J16" s="16"/>
      <c r="K16" s="16" t="n">
        <v>17.8</v>
      </c>
      <c r="L16" s="16"/>
      <c r="M16" s="36" t="n">
        <f aca="false">BD16-N16</f>
        <v>8.913635</v>
      </c>
      <c r="N16" s="36" t="n">
        <f aca="false">BD16*BJ16*1.113</f>
        <v>1.786365</v>
      </c>
      <c r="O16" s="16"/>
      <c r="P16" s="16" t="n">
        <v>8.8</v>
      </c>
      <c r="Q16" s="16" t="n">
        <v>13.2</v>
      </c>
      <c r="R16" s="43" t="n">
        <v>2.6</v>
      </c>
      <c r="S16" s="16"/>
      <c r="T16" s="16" t="n">
        <f aca="false">SUM(I16:S16)</f>
        <v>98.4</v>
      </c>
      <c r="U16" s="37" t="n">
        <f aca="false">M16+N16</f>
        <v>10.7</v>
      </c>
      <c r="W16" s="19" t="n">
        <f aca="false">I16/(2*15.9994+28.0855)</f>
        <v>0.753940713297817</v>
      </c>
      <c r="X16" s="19" t="n">
        <f aca="false">J16/(2*15.9994+47.8671)</f>
        <v>0</v>
      </c>
      <c r="Y16" s="19" t="n">
        <f aca="false">(2*K16)/(2*26.981+3*15.9994)</f>
        <v>0.349155847085431</v>
      </c>
      <c r="Z16" s="19" t="n">
        <f aca="false">(2*L16)/(2*52+3*15.994)</f>
        <v>0</v>
      </c>
      <c r="AA16" s="19" t="n">
        <f aca="false">M16/(55.8452+15.9994)</f>
        <v>0.124068266786926</v>
      </c>
      <c r="AB16" s="19" t="n">
        <f aca="false">2*N16/(2*55.845+3*15.999)</f>
        <v>0.0223733303274531</v>
      </c>
      <c r="AC16" s="19" t="n">
        <f aca="false">O16/(54.938+15.9994)</f>
        <v>0</v>
      </c>
      <c r="AD16" s="19" t="n">
        <f aca="false">P16/(15.9994+24.3051)</f>
        <v>0.218337902715578</v>
      </c>
      <c r="AE16" s="19" t="n">
        <f aca="false">Q16/(40.078+15.9994)</f>
        <v>0.235388944565904</v>
      </c>
      <c r="AF16" s="19" t="n">
        <f aca="false">R16/(22.989+0.5*15.9994)</f>
        <v>0.0839015512106026</v>
      </c>
      <c r="AG16" s="19" t="n">
        <f aca="false">S16/(39.0983+0.5*15.9994)</f>
        <v>0</v>
      </c>
      <c r="AH16" s="19" t="n">
        <f aca="false">SUM(W16:AG16)</f>
        <v>1.78716655598971</v>
      </c>
      <c r="AI16" s="15" t="n">
        <v>12</v>
      </c>
      <c r="AJ16" s="19" t="n">
        <f aca="false">AI16/(2*W16+2*X16+1.5*Y16+AA16+AC16+AD16+AE16+0.5*AF16+0.5*AG16+1.5*Z16+1.5*AB16)</f>
        <v>4.46940510792372</v>
      </c>
      <c r="AK16" s="38" t="n">
        <f aca="false">$AJ16*W16</f>
        <v>3.36966647508491</v>
      </c>
      <c r="AL16" s="19" t="n">
        <f aca="false">$AJ16*X16</f>
        <v>0</v>
      </c>
      <c r="AM16" s="19" t="n">
        <f aca="false">$AJ16*Y16</f>
        <v>1.56051892642506</v>
      </c>
      <c r="AN16" s="19" t="n">
        <f aca="false">$AJ16*Z16</f>
        <v>0</v>
      </c>
      <c r="AO16" s="19" t="n">
        <f aca="false">$AJ16*AA16</f>
        <v>0.554511345308731</v>
      </c>
      <c r="AP16" s="19" t="n">
        <f aca="false">$AJ16*AB16</f>
        <v>0.0999954768467835</v>
      </c>
      <c r="AQ16" s="19" t="n">
        <f aca="false">$AJ16*AC16</f>
        <v>0</v>
      </c>
      <c r="AR16" s="19" t="n">
        <f aca="false">$AJ16*AD16</f>
        <v>0.975840537650355</v>
      </c>
      <c r="AS16" s="19" t="n">
        <f aca="false">$AJ16*AE16</f>
        <v>1.05204855119162</v>
      </c>
      <c r="AT16" s="19" t="n">
        <f aca="false">$AJ16*AF16</f>
        <v>0.374990021543391</v>
      </c>
      <c r="AU16" s="19" t="n">
        <f aca="false">$AJ16*AG16</f>
        <v>0</v>
      </c>
      <c r="AV16" s="19" t="n">
        <f aca="false">SUM(AK16:AU16)</f>
        <v>7.98757133405086</v>
      </c>
      <c r="AW16" s="19" t="n">
        <f aca="false">AO16+AP16</f>
        <v>0.654506822155514</v>
      </c>
      <c r="AX16" s="39" t="n">
        <f aca="false">AR16/(AO16+AR16)</f>
        <v>0.637657618823895</v>
      </c>
      <c r="AY16" s="40" t="n">
        <f aca="false">AS16/(AS16+AR16+AO16)</f>
        <v>0.407391718681157</v>
      </c>
      <c r="AZ16" s="40" t="n">
        <f aca="false">(AK16-2*BA16)-3</f>
        <v>-0.00532354645847599</v>
      </c>
      <c r="BA16" s="40" t="n">
        <f aca="false">(AT16+AU16-AL16)/2</f>
        <v>0.187495010771695</v>
      </c>
      <c r="BB16" s="41" t="n">
        <f aca="false">AZ16+BA16</f>
        <v>0.182171464313219</v>
      </c>
      <c r="BD16" s="16" t="n">
        <v>10.7</v>
      </c>
      <c r="BE16" s="21" t="n">
        <v>0.15</v>
      </c>
      <c r="BF16" s="21" t="n">
        <v>0.02</v>
      </c>
      <c r="BG16" s="21" t="n">
        <v>0.11</v>
      </c>
      <c r="BH16" s="21"/>
      <c r="BI16" s="21"/>
      <c r="BJ16" s="21" t="n">
        <v>0.15</v>
      </c>
      <c r="BK16" s="15" t="s">
        <v>90</v>
      </c>
    </row>
    <row r="17" s="15" customFormat="true" ht="15" hidden="false" customHeight="false" outlineLevel="0" collapsed="false">
      <c r="A17" s="35" t="s">
        <v>91</v>
      </c>
      <c r="B17" s="35" t="s">
        <v>86</v>
      </c>
      <c r="C17" s="35" t="s">
        <v>87</v>
      </c>
      <c r="D17" s="16" t="n">
        <v>20</v>
      </c>
      <c r="E17" s="16" t="n">
        <v>1800</v>
      </c>
      <c r="F17" s="16" t="s">
        <v>65</v>
      </c>
      <c r="G17" s="15" t="s">
        <v>66</v>
      </c>
      <c r="H17" s="16" t="n">
        <v>9.5</v>
      </c>
      <c r="I17" s="17" t="n">
        <v>49.4</v>
      </c>
      <c r="J17" s="16"/>
      <c r="K17" s="16" t="n">
        <v>16.8</v>
      </c>
      <c r="L17" s="16"/>
      <c r="M17" s="36" t="n">
        <f aca="false">BD17-N17</f>
        <v>9.291792</v>
      </c>
      <c r="N17" s="36" t="n">
        <f aca="false">BD17*BJ17*1.113</f>
        <v>0.908208</v>
      </c>
      <c r="O17" s="16"/>
      <c r="P17" s="16" t="n">
        <v>8.1</v>
      </c>
      <c r="Q17" s="16" t="n">
        <v>12.1</v>
      </c>
      <c r="R17" s="16" t="n">
        <v>2.4</v>
      </c>
      <c r="S17" s="16"/>
      <c r="T17" s="16" t="n">
        <f aca="false">SUM(I17:S17)</f>
        <v>99</v>
      </c>
      <c r="U17" s="37" t="n">
        <f aca="false">M17+N17</f>
        <v>10.2</v>
      </c>
      <c r="W17" s="19" t="n">
        <f aca="false">I17/(2*15.9994+28.0855)</f>
        <v>0.822178173000268</v>
      </c>
      <c r="X17" s="19" t="n">
        <f aca="false">J17/(2*15.9994+47.8671)</f>
        <v>0</v>
      </c>
      <c r="Y17" s="19" t="n">
        <f aca="false">(2*K17)/(2*26.981+3*15.9994)</f>
        <v>0.32954035005816</v>
      </c>
      <c r="Z17" s="19" t="n">
        <f aca="false">(2*L17)/(2*52+3*15.994)</f>
        <v>0</v>
      </c>
      <c r="AA17" s="19" t="n">
        <f aca="false">M17/(55.8452+15.9994)</f>
        <v>0.129331807818542</v>
      </c>
      <c r="AB17" s="19" t="n">
        <f aca="false">2*N17/(2*55.845+3*15.999)</f>
        <v>0.0113748520543313</v>
      </c>
      <c r="AC17" s="19" t="n">
        <f aca="false">O17/(54.938+15.9994)</f>
        <v>0</v>
      </c>
      <c r="AD17" s="19" t="n">
        <f aca="false">P17/(15.9994+24.3051)</f>
        <v>0.200970114999566</v>
      </c>
      <c r="AE17" s="19" t="n">
        <f aca="false">Q17/(40.078+15.9994)</f>
        <v>0.215773199185412</v>
      </c>
      <c r="AF17" s="19" t="n">
        <f aca="false">R17/(22.989+0.5*15.9994)</f>
        <v>0.0774475857328639</v>
      </c>
      <c r="AG17" s="19" t="n">
        <f aca="false">S17/(39.0983+0.5*15.9994)</f>
        <v>0</v>
      </c>
      <c r="AH17" s="19" t="n">
        <f aca="false">SUM(W17:AG17)</f>
        <v>1.78661608284914</v>
      </c>
      <c r="AI17" s="15" t="n">
        <v>12</v>
      </c>
      <c r="AJ17" s="19" t="n">
        <f aca="false">AI17/(2*W17+2*X17+1.5*Y17+AA17+AC17+AD17+AE17+0.5*AF17+0.5*AG17+1.5*Z17+1.5*AB17)</f>
        <v>4.37871815927087</v>
      </c>
      <c r="AK17" s="38" t="n">
        <f aca="false">$AJ17*W17</f>
        <v>3.60008649627242</v>
      </c>
      <c r="AL17" s="19" t="n">
        <f aca="false">$AJ17*X17</f>
        <v>0</v>
      </c>
      <c r="AM17" s="19" t="n">
        <f aca="false">$AJ17*Y17</f>
        <v>1.44296431501215</v>
      </c>
      <c r="AN17" s="19" t="n">
        <f aca="false">$AJ17*Z17</f>
        <v>0</v>
      </c>
      <c r="AO17" s="19" t="n">
        <f aca="false">$AJ17*AA17</f>
        <v>0.566307535466379</v>
      </c>
      <c r="AP17" s="19" t="n">
        <f aca="false">$AJ17*AB17</f>
        <v>0.04980727124932</v>
      </c>
      <c r="AQ17" s="19" t="n">
        <f aca="false">$AJ17*AC17</f>
        <v>0</v>
      </c>
      <c r="AR17" s="19" t="n">
        <f aca="false">$AJ17*AD17</f>
        <v>0.879991492019354</v>
      </c>
      <c r="AS17" s="19" t="n">
        <f aca="false">$AJ17*AE17</f>
        <v>0.944810025557133</v>
      </c>
      <c r="AT17" s="19" t="n">
        <f aca="false">$AJ17*AF17</f>
        <v>0.339121150040179</v>
      </c>
      <c r="AU17" s="19" t="n">
        <f aca="false">$AJ17*AG17</f>
        <v>0</v>
      </c>
      <c r="AV17" s="60" t="n">
        <f aca="false">SUM(AK17:AU17)</f>
        <v>7.82308828561693</v>
      </c>
      <c r="AW17" s="19" t="n">
        <f aca="false">AO17+AP17</f>
        <v>0.616114806715699</v>
      </c>
      <c r="AX17" s="39" t="n">
        <f aca="false">AR17/(AO17+AR17)</f>
        <v>0.60844367264019</v>
      </c>
      <c r="AY17" s="40" t="n">
        <f aca="false">AS17/(AS17+AR17+AO17)</f>
        <v>0.395134644467508</v>
      </c>
      <c r="AZ17" s="40" t="n">
        <f aca="false">(AK17-2*BA17)-3</f>
        <v>0.260965346232244</v>
      </c>
      <c r="BA17" s="40" t="n">
        <f aca="false">(AT17+AU17-AL17)/2</f>
        <v>0.169560575020089</v>
      </c>
      <c r="BB17" s="41" t="n">
        <f aca="false">AZ17+BA17</f>
        <v>0.430525921252333</v>
      </c>
      <c r="BD17" s="16" t="n">
        <v>10.2</v>
      </c>
      <c r="BE17" s="21" t="n">
        <v>0.08</v>
      </c>
      <c r="BF17" s="21" t="n">
        <v>0.04</v>
      </c>
      <c r="BG17" s="21"/>
      <c r="BH17" s="21"/>
      <c r="BI17" s="21"/>
      <c r="BJ17" s="21" t="n">
        <v>0.08</v>
      </c>
      <c r="BK17" s="15" t="s">
        <v>92</v>
      </c>
    </row>
    <row r="18" s="21" customFormat="true" ht="15" hidden="false" customHeight="false" outlineLevel="0" collapsed="false">
      <c r="A18" s="35" t="s">
        <v>93</v>
      </c>
      <c r="B18" s="35" t="s">
        <v>86</v>
      </c>
      <c r="C18" s="35" t="s">
        <v>87</v>
      </c>
      <c r="D18" s="16" t="n">
        <v>20</v>
      </c>
      <c r="E18" s="16" t="n">
        <v>1800</v>
      </c>
      <c r="F18" s="16" t="s">
        <v>69</v>
      </c>
      <c r="G18" s="15" t="s">
        <v>70</v>
      </c>
      <c r="H18" s="16" t="n">
        <v>10</v>
      </c>
      <c r="I18" s="17" t="n">
        <v>49.9</v>
      </c>
      <c r="J18" s="16"/>
      <c r="K18" s="16" t="n">
        <v>16.4</v>
      </c>
      <c r="L18" s="16"/>
      <c r="M18" s="36" t="n">
        <f aca="false">BD18-N18</f>
        <v>8.951214</v>
      </c>
      <c r="N18" s="36" t="n">
        <f aca="false">BD18*BJ18*1.113</f>
        <v>1.248786</v>
      </c>
      <c r="O18" s="16"/>
      <c r="P18" s="16" t="n">
        <v>8.1</v>
      </c>
      <c r="Q18" s="16" t="n">
        <v>12.4</v>
      </c>
      <c r="R18" s="16" t="n">
        <v>2.5</v>
      </c>
      <c r="S18" s="16"/>
      <c r="T18" s="16" t="n">
        <f aca="false">SUM(I18:S18)</f>
        <v>99.5</v>
      </c>
      <c r="U18" s="37" t="n">
        <f aca="false">M18+N18</f>
        <v>10.2</v>
      </c>
      <c r="V18" s="15"/>
      <c r="W18" s="19" t="n">
        <f aca="false">I18/(2*15.9994+28.0855)</f>
        <v>0.830499814427396</v>
      </c>
      <c r="X18" s="19" t="n">
        <f aca="false">J18/(2*15.9994+47.8671)</f>
        <v>0</v>
      </c>
      <c r="Y18" s="19" t="n">
        <f aca="false">(2*K18)/(2*26.981+3*15.9994)</f>
        <v>0.321694151247251</v>
      </c>
      <c r="Z18" s="19" t="n">
        <f aca="false">(2*L18)/(2*52+3*15.994)</f>
        <v>0</v>
      </c>
      <c r="AA18" s="19" t="n">
        <f aca="false">M18/(55.8452+15.9994)</f>
        <v>0.124591326279219</v>
      </c>
      <c r="AB18" s="19" t="n">
        <f aca="false">2*N18/(2*55.845+3*15.999)</f>
        <v>0.0156404215747055</v>
      </c>
      <c r="AC18" s="19" t="n">
        <f aca="false">O18/(54.938+15.9994)</f>
        <v>0</v>
      </c>
      <c r="AD18" s="19" t="n">
        <f aca="false">P18/(15.9994+24.3051)</f>
        <v>0.200970114999566</v>
      </c>
      <c r="AE18" s="19" t="n">
        <f aca="false">Q18/(40.078+15.9994)</f>
        <v>0.221122947925546</v>
      </c>
      <c r="AF18" s="19" t="n">
        <f aca="false">R18/(22.989+0.5*15.9994)</f>
        <v>0.0806745684717332</v>
      </c>
      <c r="AG18" s="19" t="n">
        <f aca="false">S18/(39.0983+0.5*15.9994)</f>
        <v>0</v>
      </c>
      <c r="AH18" s="19" t="n">
        <f aca="false">SUM(W18:AG18)</f>
        <v>1.79519334492542</v>
      </c>
      <c r="AI18" s="15" t="n">
        <v>12</v>
      </c>
      <c r="AJ18" s="19" t="n">
        <f aca="false">AI18/(2*W18+2*X18+1.5*Y18+AA18+AC18+AD18+AE18+0.5*AF18+0.5*AG18+1.5*Z18+1.5*AB18)</f>
        <v>4.35726182975979</v>
      </c>
      <c r="AK18" s="38" t="n">
        <f aca="false">$AJ18*W18</f>
        <v>3.61870514102708</v>
      </c>
      <c r="AL18" s="19" t="n">
        <f aca="false">$AJ18*X18</f>
        <v>0</v>
      </c>
      <c r="AM18" s="19" t="n">
        <f aca="false">$AJ18*Y18</f>
        <v>1.40170564608662</v>
      </c>
      <c r="AN18" s="19" t="n">
        <f aca="false">$AJ18*Z18</f>
        <v>0</v>
      </c>
      <c r="AO18" s="19" t="n">
        <f aca="false">$AJ18*AA18</f>
        <v>0.54287703031559</v>
      </c>
      <c r="AP18" s="19" t="n">
        <f aca="false">$AJ18*AB18</f>
        <v>0.0681494119288158</v>
      </c>
      <c r="AQ18" s="19" t="n">
        <f aca="false">$AJ18*AC18</f>
        <v>0</v>
      </c>
      <c r="AR18" s="19" t="n">
        <f aca="false">$AJ18*AD18</f>
        <v>0.875679411010043</v>
      </c>
      <c r="AS18" s="19" t="n">
        <f aca="false">$AJ18*AE18</f>
        <v>0.963490580679941</v>
      </c>
      <c r="AT18" s="19" t="n">
        <f aca="false">$AJ18*AF18</f>
        <v>0.351520217834226</v>
      </c>
      <c r="AU18" s="19" t="n">
        <f aca="false">$AJ18*AG18</f>
        <v>0</v>
      </c>
      <c r="AV18" s="60" t="n">
        <f aca="false">SUM(AK18:AU18)</f>
        <v>7.82212743888231</v>
      </c>
      <c r="AW18" s="19" t="n">
        <f aca="false">AO18+AP18</f>
        <v>0.611026442244406</v>
      </c>
      <c r="AX18" s="39" t="n">
        <f aca="false">AR18/(AO18+AR18)</f>
        <v>0.617303186182515</v>
      </c>
      <c r="AY18" s="40" t="n">
        <f aca="false">AS18/(AS18+AR18+AO18)</f>
        <v>0.404480084473197</v>
      </c>
      <c r="AZ18" s="40" t="n">
        <f aca="false">(AK18-2*BA18)-3</f>
        <v>0.267184923192854</v>
      </c>
      <c r="BA18" s="40" t="n">
        <f aca="false">(AT18+AU18-AL18)/2</f>
        <v>0.175760108917113</v>
      </c>
      <c r="BB18" s="41" t="n">
        <f aca="false">AZ18+BA18</f>
        <v>0.442945032109966</v>
      </c>
      <c r="BC18" s="15"/>
      <c r="BD18" s="16" t="n">
        <v>10.2</v>
      </c>
      <c r="BE18" s="21" t="n">
        <v>0.11</v>
      </c>
      <c r="BF18" s="21" t="n">
        <v>0.06</v>
      </c>
      <c r="BJ18" s="21" t="n">
        <v>0.11</v>
      </c>
      <c r="BK18" s="15" t="s">
        <v>92</v>
      </c>
    </row>
    <row r="19" s="15" customFormat="true" ht="15" hidden="false" customHeight="false" outlineLevel="0" collapsed="false">
      <c r="A19" s="35" t="s">
        <v>94</v>
      </c>
      <c r="B19" s="35" t="s">
        <v>86</v>
      </c>
      <c r="C19" s="35" t="s">
        <v>87</v>
      </c>
      <c r="D19" s="16" t="n">
        <v>17</v>
      </c>
      <c r="E19" s="16" t="n">
        <v>1800</v>
      </c>
      <c r="F19" s="16" t="s">
        <v>69</v>
      </c>
      <c r="G19" s="15" t="s">
        <v>75</v>
      </c>
      <c r="H19" s="16" t="n">
        <v>9.5</v>
      </c>
      <c r="I19" s="17" t="n">
        <v>46.2</v>
      </c>
      <c r="J19" s="16"/>
      <c r="K19" s="16" t="n">
        <v>15.8</v>
      </c>
      <c r="L19" s="16"/>
      <c r="M19" s="36" t="n">
        <f aca="false">BD19-N19</f>
        <v>16.529031</v>
      </c>
      <c r="N19" s="36" t="n">
        <f aca="false">BD19*BJ19*1.113</f>
        <v>0.570969</v>
      </c>
      <c r="O19" s="16"/>
      <c r="P19" s="16" t="n">
        <v>7.3</v>
      </c>
      <c r="Q19" s="16" t="n">
        <v>10.9</v>
      </c>
      <c r="R19" s="16" t="n">
        <v>1.9</v>
      </c>
      <c r="S19" s="16"/>
      <c r="T19" s="16" t="n">
        <f aca="false">SUM(I19:S19)</f>
        <v>99.2</v>
      </c>
      <c r="U19" s="37" t="n">
        <f aca="false">M19+N19</f>
        <v>17.1</v>
      </c>
      <c r="W19" s="19" t="n">
        <f aca="false">I19/(2*15.9994+28.0855)</f>
        <v>0.768919667866647</v>
      </c>
      <c r="X19" s="19" t="n">
        <f aca="false">J19/(2*15.9994+47.8671)</f>
        <v>0</v>
      </c>
      <c r="Y19" s="19" t="n">
        <f aca="false">(2*K19)/(2*26.981+3*15.9994)</f>
        <v>0.309924853030888</v>
      </c>
      <c r="Z19" s="19" t="n">
        <f aca="false">(2*L19)/(2*52+3*15.994)</f>
        <v>0</v>
      </c>
      <c r="AA19" s="19" t="n">
        <f aca="false">M19/(55.8452+15.9994)</f>
        <v>0.230066435055662</v>
      </c>
      <c r="AB19" s="19" t="n">
        <f aca="false">2*N19/(2*55.845+3*15.999)</f>
        <v>0.00715110184298033</v>
      </c>
      <c r="AC19" s="19" t="n">
        <f aca="false">O19/(54.938+15.9994)</f>
        <v>0</v>
      </c>
      <c r="AD19" s="19" t="n">
        <f aca="false">P19/(15.9994+24.3051)</f>
        <v>0.181121214752695</v>
      </c>
      <c r="AE19" s="19" t="n">
        <f aca="false">Q19/(40.078+15.9994)</f>
        <v>0.194374204224875</v>
      </c>
      <c r="AF19" s="19" t="n">
        <f aca="false">R19/(22.989+0.5*15.9994)</f>
        <v>0.0613126720385173</v>
      </c>
      <c r="AG19" s="19" t="n">
        <f aca="false">S19/(39.0983+0.5*15.9994)</f>
        <v>0</v>
      </c>
      <c r="AH19" s="19" t="n">
        <f aca="false">SUM(W19:AG19)</f>
        <v>1.75287014881227</v>
      </c>
      <c r="AI19" s="15" t="n">
        <v>12</v>
      </c>
      <c r="AJ19" s="19" t="n">
        <f aca="false">AI19/(2*W19+2*X19+1.5*Y19+AA19+AC19+AD19+AE19+0.5*AF19+0.5*AG19+1.5*Z19+1.5*AB19)</f>
        <v>4.52886336656254</v>
      </c>
      <c r="AK19" s="38" t="n">
        <f aca="false">$AJ19*W19</f>
        <v>3.4823321156307</v>
      </c>
      <c r="AL19" s="19" t="n">
        <f aca="false">$AJ19*X19</f>
        <v>0</v>
      </c>
      <c r="AM19" s="19" t="n">
        <f aca="false">$AJ19*Y19</f>
        <v>1.40360731327887</v>
      </c>
      <c r="AN19" s="19" t="n">
        <f aca="false">$AJ19*Z19</f>
        <v>0</v>
      </c>
      <c r="AO19" s="19" t="n">
        <f aca="false">$AJ19*AA19</f>
        <v>1.04193944959923</v>
      </c>
      <c r="AP19" s="19" t="n">
        <f aca="false">$AJ19*AB19</f>
        <v>0.0323863631672315</v>
      </c>
      <c r="AQ19" s="19" t="n">
        <f aca="false">$AJ19*AC19</f>
        <v>0</v>
      </c>
      <c r="AR19" s="19" t="n">
        <f aca="false">$AJ19*AD19</f>
        <v>0.820273234400788</v>
      </c>
      <c r="AS19" s="19" t="n">
        <f aca="false">$AJ19*AE19</f>
        <v>0.880294212918782</v>
      </c>
      <c r="AT19" s="19" t="n">
        <f aca="false">$AJ19*AF19</f>
        <v>0.277676714301304</v>
      </c>
      <c r="AU19" s="19" t="n">
        <f aca="false">$AJ19*AG19</f>
        <v>0</v>
      </c>
      <c r="AV19" s="19" t="n">
        <f aca="false">SUM(AK19:AU19)</f>
        <v>7.9385094032969</v>
      </c>
      <c r="AW19" s="19" t="n">
        <f aca="false">AO19+AP19</f>
        <v>1.07432581276646</v>
      </c>
      <c r="AX19" s="39" t="n">
        <f aca="false">AR19/(AO19+AR19)</f>
        <v>0.440483109930735</v>
      </c>
      <c r="AY19" s="40" t="n">
        <f aca="false">AS19/(AS19+AR19+AO19)</f>
        <v>0.320981585828569</v>
      </c>
      <c r="AZ19" s="40" t="n">
        <f aca="false">(AK19-2*BA19)-3</f>
        <v>0.204655401329393</v>
      </c>
      <c r="BA19" s="40" t="n">
        <f aca="false">(AT19+AU19-AL19)/2</f>
        <v>0.138838357150652</v>
      </c>
      <c r="BB19" s="41" t="n">
        <f aca="false">AZ19+BA19</f>
        <v>0.343493758480045</v>
      </c>
      <c r="BD19" s="16" t="n">
        <v>17.1</v>
      </c>
      <c r="BE19" s="44" t="n">
        <v>0.03</v>
      </c>
      <c r="BF19" s="44" t="n">
        <v>0.01</v>
      </c>
      <c r="BG19" s="44" t="n">
        <v>0.19</v>
      </c>
      <c r="BH19" s="44" t="n">
        <v>0.07</v>
      </c>
      <c r="BI19" s="21"/>
      <c r="BJ19" s="44" t="n">
        <v>0.03</v>
      </c>
      <c r="BK19" s="15" t="s">
        <v>95</v>
      </c>
      <c r="BL19" s="15" t="s">
        <v>96</v>
      </c>
    </row>
    <row r="20" s="15" customFormat="true" ht="15" hidden="false" customHeight="false" outlineLevel="0" collapsed="false">
      <c r="A20" s="35" t="s">
        <v>97</v>
      </c>
      <c r="B20" s="35" t="s">
        <v>86</v>
      </c>
      <c r="C20" s="35" t="s">
        <v>87</v>
      </c>
      <c r="D20" s="16" t="n">
        <v>14</v>
      </c>
      <c r="E20" s="16" t="n">
        <v>1800</v>
      </c>
      <c r="F20" s="16" t="s">
        <v>58</v>
      </c>
      <c r="G20" s="15" t="s">
        <v>59</v>
      </c>
      <c r="H20" s="16" t="n">
        <v>11</v>
      </c>
      <c r="I20" s="17" t="n">
        <v>41.7</v>
      </c>
      <c r="J20" s="16"/>
      <c r="K20" s="16" t="n">
        <v>20.7</v>
      </c>
      <c r="L20" s="16"/>
      <c r="M20" s="36" t="n">
        <f aca="false">BD20-N20</f>
        <v>9.300125</v>
      </c>
      <c r="N20" s="36" t="n">
        <f aca="false">BD20*BJ20*1.113</f>
        <v>3.199875</v>
      </c>
      <c r="O20" s="16"/>
      <c r="P20" s="16" t="n">
        <v>11.3</v>
      </c>
      <c r="Q20" s="16" t="n">
        <v>12.3</v>
      </c>
      <c r="R20" s="43" t="n">
        <v>0.59</v>
      </c>
      <c r="S20" s="16"/>
      <c r="T20" s="16" t="n">
        <f aca="false">SUM(I20:S20)</f>
        <v>99.09</v>
      </c>
      <c r="U20" s="37" t="n">
        <f aca="false">M20+N20</f>
        <v>12.5</v>
      </c>
      <c r="W20" s="19" t="n">
        <f aca="false">I20/(2*15.9994+28.0855)</f>
        <v>0.694024895022493</v>
      </c>
      <c r="X20" s="19" t="n">
        <f aca="false">J20/(2*15.9994+47.8671)</f>
        <v>0</v>
      </c>
      <c r="Y20" s="19" t="n">
        <f aca="false">(2*K20)/(2*26.981+3*15.9994)</f>
        <v>0.406040788464518</v>
      </c>
      <c r="Z20" s="19" t="n">
        <f aca="false">(2*L20)/(2*52+3*15.994)</f>
        <v>0</v>
      </c>
      <c r="AA20" s="19" t="n">
        <f aca="false">M20/(55.8452+15.9994)</f>
        <v>0.129447794267071</v>
      </c>
      <c r="AB20" s="19" t="n">
        <f aca="false">2*N20/(2*55.845+3*15.999)</f>
        <v>0.0400768378139736</v>
      </c>
      <c r="AC20" s="19" t="n">
        <f aca="false">O20/(54.938+15.9994)</f>
        <v>0</v>
      </c>
      <c r="AD20" s="19" t="n">
        <f aca="false">P20/(15.9994+24.3051)</f>
        <v>0.280365715987049</v>
      </c>
      <c r="AE20" s="19" t="n">
        <f aca="false">Q20/(40.078+15.9994)</f>
        <v>0.219339698345501</v>
      </c>
      <c r="AF20" s="19" t="n">
        <f aca="false">R20/(22.989+0.5*15.9994)</f>
        <v>0.019039198159329</v>
      </c>
      <c r="AG20" s="19" t="n">
        <f aca="false">S20/(39.0983+0.5*15.9994)</f>
        <v>0</v>
      </c>
      <c r="AH20" s="19" t="n">
        <f aca="false">SUM(W20:AG20)</f>
        <v>1.78833492805994</v>
      </c>
      <c r="AI20" s="15" t="n">
        <v>12</v>
      </c>
      <c r="AJ20" s="19" t="n">
        <f aca="false">AI20/(2*W20+2*X20+1.5*Y20+AA20+AC20+AD20+AE20+0.5*AF20+0.5*AG20+1.5*Z20+1.5*AB20)</f>
        <v>4.45120526943824</v>
      </c>
      <c r="AK20" s="38" t="n">
        <f aca="false">$AJ20*W20</f>
        <v>3.08924726984545</v>
      </c>
      <c r="AL20" s="19" t="n">
        <f aca="false">$AJ20*X20</f>
        <v>0</v>
      </c>
      <c r="AM20" s="19" t="n">
        <f aca="false">$AJ20*Y20</f>
        <v>1.80737089722012</v>
      </c>
      <c r="AN20" s="19" t="n">
        <f aca="false">$AJ20*Z20</f>
        <v>0</v>
      </c>
      <c r="AO20" s="19" t="n">
        <f aca="false">$AJ20*AA20</f>
        <v>0.576198703958744</v>
      </c>
      <c r="AP20" s="19" t="n">
        <f aca="false">$AJ20*AB20</f>
        <v>0.178390231659981</v>
      </c>
      <c r="AQ20" s="19" t="n">
        <f aca="false">$AJ20*AC20</f>
        <v>0</v>
      </c>
      <c r="AR20" s="19" t="n">
        <f aca="false">$AJ20*AD20</f>
        <v>1.24796535237138</v>
      </c>
      <c r="AS20" s="19" t="n">
        <f aca="false">$AJ20*AE20</f>
        <v>0.976326021072489</v>
      </c>
      <c r="AT20" s="19" t="n">
        <f aca="false">$AJ20*AF20</f>
        <v>0.0847473791726843</v>
      </c>
      <c r="AU20" s="19" t="n">
        <f aca="false">$AJ20*AG20</f>
        <v>0</v>
      </c>
      <c r="AV20" s="19" t="n">
        <f aca="false">SUM(AK20:AU20)</f>
        <v>7.96024585530084</v>
      </c>
      <c r="AW20" s="19" t="n">
        <f aca="false">AO20+AP20</f>
        <v>0.754588935618725</v>
      </c>
      <c r="AX20" s="39" t="n">
        <f aca="false">AR20/(AO20+AR20)</f>
        <v>0.684129998089126</v>
      </c>
      <c r="AY20" s="40" t="n">
        <f aca="false">AS20/(AS20+AR20+AO20)</f>
        <v>0.348626845333446</v>
      </c>
      <c r="AZ20" s="40" t="n">
        <f aca="false">(AK20-2*BA20)-3</f>
        <v>0.0044998906727618</v>
      </c>
      <c r="BA20" s="40" t="n">
        <f aca="false">(AT20+AU20-AL20)/2</f>
        <v>0.0423736895863422</v>
      </c>
      <c r="BB20" s="41" t="n">
        <f aca="false">AZ20+BA20</f>
        <v>0.046873580259104</v>
      </c>
      <c r="BD20" s="16" t="n">
        <v>12.5</v>
      </c>
      <c r="BE20" s="21"/>
      <c r="BF20" s="21"/>
      <c r="BG20" s="21" t="n">
        <v>0.23</v>
      </c>
      <c r="BH20" s="21" t="n">
        <v>0.03</v>
      </c>
      <c r="BI20" s="21"/>
      <c r="BJ20" s="21" t="n">
        <v>0.23</v>
      </c>
      <c r="BK20" s="15" t="s">
        <v>98</v>
      </c>
    </row>
    <row r="21" s="15" customFormat="true" ht="15" hidden="false" customHeight="false" outlineLevel="0" collapsed="false">
      <c r="A21" s="35" t="s">
        <v>99</v>
      </c>
      <c r="B21" s="35" t="s">
        <v>86</v>
      </c>
      <c r="C21" s="35" t="s">
        <v>87</v>
      </c>
      <c r="D21" s="16" t="n">
        <v>14</v>
      </c>
      <c r="E21" s="16" t="n">
        <v>1600</v>
      </c>
      <c r="F21" s="16" t="s">
        <v>65</v>
      </c>
      <c r="G21" s="15" t="s">
        <v>66</v>
      </c>
      <c r="H21" s="16" t="n">
        <v>10</v>
      </c>
      <c r="I21" s="17" t="n">
        <v>41.94</v>
      </c>
      <c r="J21" s="16"/>
      <c r="K21" s="16" t="n">
        <v>20.09</v>
      </c>
      <c r="L21" s="16"/>
      <c r="M21" s="36" t="n">
        <f aca="false">BD21-N21</f>
        <v>10.3982839</v>
      </c>
      <c r="N21" s="36" t="n">
        <f aca="false">BD21*BJ21*1.113</f>
        <v>3.1717161</v>
      </c>
      <c r="O21" s="16"/>
      <c r="P21" s="16" t="n">
        <v>8.83</v>
      </c>
      <c r="Q21" s="16" t="n">
        <v>13.68</v>
      </c>
      <c r="R21" s="16" t="n">
        <v>0.74</v>
      </c>
      <c r="S21" s="16"/>
      <c r="T21" s="16" t="n">
        <f aca="false">SUM(I21:S21)</f>
        <v>98.85</v>
      </c>
      <c r="U21" s="37" t="n">
        <f aca="false">M21+N21</f>
        <v>13.57</v>
      </c>
      <c r="W21" s="19" t="n">
        <f aca="false">I21/(2*15.9994+28.0855)</f>
        <v>0.698019282907515</v>
      </c>
      <c r="X21" s="19" t="n">
        <f aca="false">J21/(2*15.9994+47.8671)</f>
        <v>0</v>
      </c>
      <c r="Y21" s="19" t="n">
        <f aca="false">(2*K21)/(2*26.981+3*15.9994)</f>
        <v>0.394075335277883</v>
      </c>
      <c r="Z21" s="19" t="n">
        <f aca="false">(2*L21)/(2*52+3*15.994)</f>
        <v>0</v>
      </c>
      <c r="AA21" s="19" t="n">
        <f aca="false">M21/(55.8452+15.9994)</f>
        <v>0.144732991762777</v>
      </c>
      <c r="AB21" s="19" t="n">
        <f aca="false">2*N21/(2*55.845+3*15.999)</f>
        <v>0.0397241616412106</v>
      </c>
      <c r="AC21" s="19" t="n">
        <f aca="false">O21/(54.938+15.9994)</f>
        <v>0</v>
      </c>
      <c r="AD21" s="19" t="n">
        <f aca="false">P21/(15.9994+24.3051)</f>
        <v>0.219082236474835</v>
      </c>
      <c r="AE21" s="19" t="n">
        <f aca="false">Q21/(40.078+15.9994)</f>
        <v>0.243948542550118</v>
      </c>
      <c r="AF21" s="19" t="n">
        <f aca="false">R21/(22.989+0.5*15.9994)</f>
        <v>0.023879672267633</v>
      </c>
      <c r="AG21" s="19" t="n">
        <f aca="false">S21/(39.0983+0.5*15.9994)</f>
        <v>0</v>
      </c>
      <c r="AH21" s="19" t="n">
        <f aca="false">SUM(W21:AG21)</f>
        <v>1.76346222288197</v>
      </c>
      <c r="AI21" s="15" t="n">
        <v>12</v>
      </c>
      <c r="AJ21" s="19" t="n">
        <f aca="false">AI21/(2*W21+2*X21+1.5*Y21+AA21+AC21+AD21+AE21+0.5*AF21+0.5*AG21+1.5*Z21+1.5*AB21)</f>
        <v>4.50038013904023</v>
      </c>
      <c r="AK21" s="38" t="n">
        <f aca="false">$AJ21*W21</f>
        <v>3.14135211746409</v>
      </c>
      <c r="AL21" s="19" t="n">
        <f aca="false">$AJ21*X21</f>
        <v>0</v>
      </c>
      <c r="AM21" s="19" t="n">
        <f aca="false">$AJ21*Y21</f>
        <v>1.77348881217021</v>
      </c>
      <c r="AN21" s="19" t="n">
        <f aca="false">$AJ21*Z21</f>
        <v>0</v>
      </c>
      <c r="AO21" s="19" t="n">
        <f aca="false">$AJ21*AA21</f>
        <v>0.651353481593075</v>
      </c>
      <c r="AP21" s="19" t="n">
        <f aca="false">$AJ21*AB21</f>
        <v>0.178773828090128</v>
      </c>
      <c r="AQ21" s="19" t="n">
        <f aca="false">$AJ21*AC21</f>
        <v>0</v>
      </c>
      <c r="AR21" s="19" t="n">
        <f aca="false">$AJ21*AD21</f>
        <v>0.985953345847865</v>
      </c>
      <c r="AS21" s="19" t="n">
        <f aca="false">$AJ21*AE21</f>
        <v>1.09786117584036</v>
      </c>
      <c r="AT21" s="19" t="n">
        <f aca="false">$AJ21*AF21</f>
        <v>0.107467602800046</v>
      </c>
      <c r="AU21" s="19" t="n">
        <f aca="false">$AJ21*AG21</f>
        <v>0</v>
      </c>
      <c r="AV21" s="19" t="n">
        <f aca="false">SUM(AK21:AU21)</f>
        <v>7.93625036380577</v>
      </c>
      <c r="AW21" s="19" t="n">
        <f aca="false">AO21+AP21</f>
        <v>0.830127309683203</v>
      </c>
      <c r="AX21" s="39" t="n">
        <f aca="false">AR21/(AO21+AR21)</f>
        <v>0.602179951444336</v>
      </c>
      <c r="AY21" s="40" t="n">
        <f aca="false">AS21/(AS21+AR21+AO21)</f>
        <v>0.401387108405513</v>
      </c>
      <c r="AZ21" s="40" t="n">
        <f aca="false">(AK21-2*BA21)-3</f>
        <v>0.0338845146640407</v>
      </c>
      <c r="BA21" s="40" t="n">
        <f aca="false">(AT21+AU21-AL21)/2</f>
        <v>0.0537338014000228</v>
      </c>
      <c r="BB21" s="41" t="n">
        <f aca="false">AZ21+BA21</f>
        <v>0.0876183160640635</v>
      </c>
      <c r="BD21" s="16" t="n">
        <v>13.57</v>
      </c>
      <c r="BE21" s="44" t="n">
        <v>0</v>
      </c>
      <c r="BF21" s="44" t="n">
        <v>0.02</v>
      </c>
      <c r="BG21" s="44" t="n">
        <v>0.21</v>
      </c>
      <c r="BH21" s="44" t="n">
        <v>0.02</v>
      </c>
      <c r="BI21" s="21"/>
      <c r="BJ21" s="44" t="n">
        <v>0.21</v>
      </c>
    </row>
    <row r="22" s="15" customFormat="true" ht="15" hidden="false" customHeight="false" outlineLevel="0" collapsed="false">
      <c r="A22" s="35" t="s">
        <v>100</v>
      </c>
      <c r="B22" s="35" t="s">
        <v>86</v>
      </c>
      <c r="C22" s="35" t="s">
        <v>87</v>
      </c>
      <c r="D22" s="16" t="n">
        <v>14</v>
      </c>
      <c r="E22" s="16" t="n">
        <v>1800</v>
      </c>
      <c r="F22" s="16" t="s">
        <v>69</v>
      </c>
      <c r="G22" s="15" t="s">
        <v>75</v>
      </c>
      <c r="H22" s="16" t="n">
        <v>9.5</v>
      </c>
      <c r="I22" s="17" t="n">
        <v>42.3</v>
      </c>
      <c r="J22" s="16"/>
      <c r="K22" s="16" t="n">
        <v>19.3</v>
      </c>
      <c r="L22" s="16"/>
      <c r="M22" s="36" t="n">
        <f aca="false">BD22-N22</f>
        <v>14.487263</v>
      </c>
      <c r="N22" s="36" t="n">
        <f aca="false">BD22*BJ22*1.113</f>
        <v>1.612737</v>
      </c>
      <c r="O22" s="16"/>
      <c r="P22" s="16" t="n">
        <v>8.07</v>
      </c>
      <c r="Q22" s="16" t="n">
        <v>12.21</v>
      </c>
      <c r="R22" s="43" t="n">
        <v>1</v>
      </c>
      <c r="S22" s="16"/>
      <c r="T22" s="16" t="n">
        <f aca="false">SUM(I22:S22)</f>
        <v>98.98</v>
      </c>
      <c r="U22" s="37" t="n">
        <f aca="false">M22+N22</f>
        <v>16.1</v>
      </c>
      <c r="W22" s="19" t="n">
        <f aca="false">I22/(2*15.9994+28.0855)</f>
        <v>0.704010864735047</v>
      </c>
      <c r="X22" s="19" t="n">
        <f aca="false">J22/(2*15.9994+47.8671)</f>
        <v>0</v>
      </c>
      <c r="Y22" s="19" t="n">
        <f aca="false">(2*K22)/(2*26.981+3*15.9994)</f>
        <v>0.378579092626338</v>
      </c>
      <c r="Z22" s="19" t="n">
        <f aca="false">(2*L22)/(2*52+3*15.994)</f>
        <v>0</v>
      </c>
      <c r="AA22" s="19" t="n">
        <f aca="false">M22/(55.8452+15.9994)</f>
        <v>0.201647208001715</v>
      </c>
      <c r="AB22" s="19" t="n">
        <f aca="false">2*N22/(2*55.845+3*15.999)</f>
        <v>0.0201987262582427</v>
      </c>
      <c r="AC22" s="19" t="n">
        <f aca="false">O22/(54.938+15.9994)</f>
        <v>0</v>
      </c>
      <c r="AD22" s="19" t="n">
        <f aca="false">P22/(15.9994+24.3051)</f>
        <v>0.200225781240308</v>
      </c>
      <c r="AE22" s="19" t="n">
        <f aca="false">Q22/(40.078+15.9994)</f>
        <v>0.217734773723461</v>
      </c>
      <c r="AF22" s="19" t="n">
        <f aca="false">R22/(22.989+0.5*15.9994)</f>
        <v>0.0322698273886933</v>
      </c>
      <c r="AG22" s="19" t="n">
        <f aca="false">S22/(39.0983+0.5*15.9994)</f>
        <v>0</v>
      </c>
      <c r="AH22" s="19" t="n">
        <f aca="false">SUM(W22:AG22)</f>
        <v>1.75466627397381</v>
      </c>
      <c r="AI22" s="15" t="n">
        <v>12</v>
      </c>
      <c r="AJ22" s="19" t="n">
        <f aca="false">AI22/(2*W22+2*X22+1.5*Y22+AA22+AC22+AD22+AE22+0.5*AF22+0.5*AG22+1.5*Z22+1.5*AB22)</f>
        <v>4.54213201982924</v>
      </c>
      <c r="AK22" s="38" t="n">
        <f aca="false">$AJ22*W22</f>
        <v>3.19771029102073</v>
      </c>
      <c r="AL22" s="19" t="n">
        <f aca="false">$AJ22*X22</f>
        <v>0</v>
      </c>
      <c r="AM22" s="19" t="n">
        <f aca="false">$AJ22*Y22</f>
        <v>1.71955621865599</v>
      </c>
      <c r="AN22" s="19" t="n">
        <f aca="false">$AJ22*Z22</f>
        <v>0</v>
      </c>
      <c r="AO22" s="19" t="n">
        <f aca="false">$AJ22*AA22</f>
        <v>0.915908240173756</v>
      </c>
      <c r="AP22" s="19" t="n">
        <f aca="false">$AJ22*AB22</f>
        <v>0.0917452812973297</v>
      </c>
      <c r="AQ22" s="19" t="n">
        <f aca="false">$AJ22*AC22</f>
        <v>0</v>
      </c>
      <c r="AR22" s="19" t="n">
        <f aca="false">$AJ22*AD22</f>
        <v>0.909451932166928</v>
      </c>
      <c r="AS22" s="19" t="n">
        <f aca="false">$AJ22*AE22</f>
        <v>0.988980087559605</v>
      </c>
      <c r="AT22" s="19" t="n">
        <f aca="false">$AJ22*AF22</f>
        <v>0.146573816256546</v>
      </c>
      <c r="AU22" s="19" t="n">
        <f aca="false">$AJ22*AG22</f>
        <v>0</v>
      </c>
      <c r="AV22" s="19" t="n">
        <f aca="false">SUM(AK22:AU22)</f>
        <v>7.96992586713088</v>
      </c>
      <c r="AW22" s="19" t="n">
        <f aca="false">AO22+AP22</f>
        <v>1.00765352147109</v>
      </c>
      <c r="AX22" s="39" t="n">
        <f aca="false">AR22/(AO22+AR22)</f>
        <v>0.498231497513571</v>
      </c>
      <c r="AY22" s="40" t="n">
        <f aca="false">AS22/(AS22+AR22+AO22)</f>
        <v>0.35140743344042</v>
      </c>
      <c r="AZ22" s="40" t="n">
        <f aca="false">(AK22-2*BA22)-3</f>
        <v>0.0511364747641823</v>
      </c>
      <c r="BA22" s="40" t="n">
        <f aca="false">(AT22+AU22-AL22)/2</f>
        <v>0.0732869081282732</v>
      </c>
      <c r="BB22" s="41" t="n">
        <f aca="false">AZ22+BA22</f>
        <v>0.124423382892455</v>
      </c>
      <c r="BD22" s="16" t="n">
        <v>16.1</v>
      </c>
      <c r="BE22" s="21"/>
      <c r="BF22" s="21"/>
      <c r="BG22" s="45" t="n">
        <v>0.09</v>
      </c>
      <c r="BH22" s="45" t="n">
        <v>0.02</v>
      </c>
      <c r="BI22" s="45"/>
      <c r="BJ22" s="45" t="n">
        <v>0.09</v>
      </c>
      <c r="BK22" s="46" t="s">
        <v>101</v>
      </c>
    </row>
    <row r="23" s="15" customFormat="true" ht="15" hidden="false" customHeight="false" outlineLevel="0" collapsed="false">
      <c r="A23" s="35" t="s">
        <v>102</v>
      </c>
      <c r="B23" s="35" t="s">
        <v>86</v>
      </c>
      <c r="C23" s="35" t="s">
        <v>87</v>
      </c>
      <c r="D23" s="16" t="n">
        <v>14</v>
      </c>
      <c r="E23" s="16" t="n">
        <v>1800</v>
      </c>
      <c r="F23" s="16" t="s">
        <v>69</v>
      </c>
      <c r="G23" s="15" t="s">
        <v>75</v>
      </c>
      <c r="H23" s="16" t="n">
        <v>9.5</v>
      </c>
      <c r="I23" s="17" t="n">
        <v>42.3</v>
      </c>
      <c r="J23" s="16"/>
      <c r="K23" s="16" t="n">
        <v>18</v>
      </c>
      <c r="L23" s="16"/>
      <c r="M23" s="36" t="n">
        <f aca="false">BD23-N23</f>
        <v>17.816634</v>
      </c>
      <c r="N23" s="36" t="n">
        <f aca="false">BD23*BJ23*1.113</f>
        <v>1.983366</v>
      </c>
      <c r="O23" s="16"/>
      <c r="P23" s="16" t="n">
        <v>7.5</v>
      </c>
      <c r="Q23" s="16" t="n">
        <v>10.5</v>
      </c>
      <c r="R23" s="43" t="n">
        <v>1</v>
      </c>
      <c r="S23" s="16"/>
      <c r="T23" s="16" t="n">
        <f aca="false">SUM(I23:S23)</f>
        <v>99.1</v>
      </c>
      <c r="U23" s="37" t="n">
        <f aca="false">M23+N23</f>
        <v>19.8</v>
      </c>
      <c r="W23" s="19" t="n">
        <f aca="false">I23/(2*15.9994+28.0855)</f>
        <v>0.704010864735047</v>
      </c>
      <c r="X23" s="19" t="n">
        <f aca="false">J23/(2*15.9994+47.8671)</f>
        <v>0</v>
      </c>
      <c r="Y23" s="19" t="n">
        <f aca="false">(2*K23)/(2*26.981+3*15.9994)</f>
        <v>0.353078946490886</v>
      </c>
      <c r="Z23" s="19" t="n">
        <f aca="false">(2*L23)/(2*52+3*15.994)</f>
        <v>0</v>
      </c>
      <c r="AA23" s="19" t="n">
        <f aca="false">M23/(55.8452+15.9994)</f>
        <v>0.247988491828196</v>
      </c>
      <c r="AB23" s="19" t="n">
        <f aca="false">2*N23/(2*55.845+3*15.999)</f>
        <v>0.0248406695598264</v>
      </c>
      <c r="AC23" s="19" t="n">
        <f aca="false">O23/(54.938+15.9994)</f>
        <v>0</v>
      </c>
      <c r="AD23" s="19" t="n">
        <f aca="false">P23/(15.9994+24.3051)</f>
        <v>0.186083439814413</v>
      </c>
      <c r="AE23" s="19" t="n">
        <f aca="false">Q23/(40.078+15.9994)</f>
        <v>0.187241205904696</v>
      </c>
      <c r="AF23" s="19" t="n">
        <f aca="false">R23/(22.989+0.5*15.9994)</f>
        <v>0.0322698273886933</v>
      </c>
      <c r="AG23" s="19" t="n">
        <f aca="false">S23/(39.0983+0.5*15.9994)</f>
        <v>0</v>
      </c>
      <c r="AH23" s="19" t="n">
        <f aca="false">SUM(W23:AG23)</f>
        <v>1.73551344572176</v>
      </c>
      <c r="AI23" s="15" t="n">
        <v>12</v>
      </c>
      <c r="AJ23" s="19" t="n">
        <f aca="false">AI23/(2*W23+2*X23+1.5*Y23+AA23+AC23+AD23+AE23+0.5*AF23+0.5*AG23+1.5*Z23+1.5*AB23)</f>
        <v>4.59356657908019</v>
      </c>
      <c r="AK23" s="38" t="n">
        <f aca="false">$AJ23*W23</f>
        <v>3.23392077955625</v>
      </c>
      <c r="AL23" s="19" t="n">
        <f aca="false">$AJ23*X23</f>
        <v>0</v>
      </c>
      <c r="AM23" s="19" t="n">
        <f aca="false">$AJ23*Y23</f>
        <v>1.62189164837737</v>
      </c>
      <c r="AN23" s="19" t="n">
        <f aca="false">$AJ23*Z23</f>
        <v>0</v>
      </c>
      <c r="AO23" s="19" t="n">
        <f aca="false">$AJ23*AA23</f>
        <v>1.1391516480585</v>
      </c>
      <c r="AP23" s="19" t="n">
        <f aca="false">$AJ23*AB23</f>
        <v>0.114107269491993</v>
      </c>
      <c r="AQ23" s="19" t="n">
        <f aca="false">$AJ23*AC23</f>
        <v>0</v>
      </c>
      <c r="AR23" s="19" t="n">
        <f aca="false">$AJ23*AD23</f>
        <v>0.854786670051766</v>
      </c>
      <c r="AS23" s="19" t="n">
        <f aca="false">$AJ23*AE23</f>
        <v>0.860104945670483</v>
      </c>
      <c r="AT23" s="19" t="n">
        <f aca="false">$AJ23*AF23</f>
        <v>0.148233600605388</v>
      </c>
      <c r="AU23" s="19" t="n">
        <f aca="false">$AJ23*AG23</f>
        <v>0</v>
      </c>
      <c r="AV23" s="19" t="n">
        <f aca="false">SUM(AK23:AU23)</f>
        <v>7.97219656181176</v>
      </c>
      <c r="AW23" s="19" t="n">
        <f aca="false">AO23+AP23</f>
        <v>1.25325891755049</v>
      </c>
      <c r="AX23" s="39" t="n">
        <f aca="false">AR23/(AO23+AR23)</f>
        <v>0.428692634214423</v>
      </c>
      <c r="AY23" s="40" t="n">
        <f aca="false">AS23/(AS23+AR23+AO23)</f>
        <v>0.301363667673034</v>
      </c>
      <c r="AZ23" s="40" t="n">
        <f aca="false">(AK23-2*BA23)-3</f>
        <v>0.0856871789508658</v>
      </c>
      <c r="BA23" s="40" t="n">
        <f aca="false">(AT23+AU23-AL23)/2</f>
        <v>0.0741168003026939</v>
      </c>
      <c r="BB23" s="41" t="n">
        <f aca="false">AZ23+BA23</f>
        <v>0.15980397925356</v>
      </c>
      <c r="BD23" s="16" t="n">
        <v>19.8</v>
      </c>
      <c r="BE23" s="21"/>
      <c r="BF23" s="21"/>
      <c r="BG23" s="45" t="n">
        <v>0.09</v>
      </c>
      <c r="BH23" s="45" t="n">
        <v>0.02</v>
      </c>
      <c r="BI23" s="45"/>
      <c r="BJ23" s="45" t="n">
        <v>0.09</v>
      </c>
      <c r="BK23" s="46" t="s">
        <v>101</v>
      </c>
    </row>
    <row r="24" s="15" customFormat="true" ht="15" hidden="false" customHeight="false" outlineLevel="0" collapsed="false">
      <c r="A24" s="35"/>
      <c r="B24" s="35"/>
      <c r="C24" s="35"/>
      <c r="D24" s="16"/>
      <c r="E24" s="16"/>
      <c r="F24" s="16"/>
      <c r="H24" s="16"/>
      <c r="I24" s="17"/>
      <c r="J24" s="16"/>
      <c r="K24" s="16"/>
      <c r="L24" s="16"/>
      <c r="M24" s="36"/>
      <c r="N24" s="36"/>
      <c r="O24" s="16"/>
      <c r="P24" s="16"/>
      <c r="Q24" s="16"/>
      <c r="R24" s="43"/>
      <c r="S24" s="16"/>
      <c r="T24" s="16"/>
      <c r="U24" s="37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J24" s="19"/>
      <c r="AK24" s="38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39"/>
      <c r="AY24" s="40"/>
      <c r="AZ24" s="40"/>
      <c r="BA24" s="40"/>
      <c r="BB24" s="41"/>
      <c r="BD24" s="16"/>
      <c r="BE24" s="21"/>
      <c r="BF24" s="21"/>
      <c r="BG24" s="21"/>
      <c r="BH24" s="21"/>
      <c r="BI24" s="21"/>
      <c r="BJ24" s="21"/>
    </row>
    <row r="25" s="62" customFormat="true" ht="15" hidden="false" customHeight="false" outlineLevel="0" collapsed="false">
      <c r="A25" s="61" t="s">
        <v>103</v>
      </c>
      <c r="E25" s="63"/>
      <c r="F25" s="63"/>
      <c r="I25" s="64" t="n">
        <v>43.68</v>
      </c>
      <c r="J25" s="65"/>
      <c r="K25" s="65"/>
      <c r="L25" s="65"/>
      <c r="M25" s="66" t="n">
        <f aca="false">BD25-N25</f>
        <v>18.71</v>
      </c>
      <c r="N25" s="66"/>
      <c r="O25" s="65"/>
      <c r="P25" s="65" t="n">
        <v>31.5</v>
      </c>
      <c r="Q25" s="65" t="n">
        <v>2.49</v>
      </c>
      <c r="R25" s="65" t="n">
        <v>0.5</v>
      </c>
      <c r="S25" s="65"/>
      <c r="T25" s="67" t="n">
        <f aca="false">SUM(I25:S25)</f>
        <v>96.88</v>
      </c>
      <c r="U25" s="68" t="n">
        <f aca="false">M25+N25</f>
        <v>18.71</v>
      </c>
      <c r="AK25" s="69"/>
      <c r="AW25" s="70"/>
      <c r="AX25" s="71"/>
      <c r="AY25" s="72"/>
      <c r="AZ25" s="72"/>
      <c r="BA25" s="72"/>
      <c r="BB25" s="73"/>
      <c r="BD25" s="63" t="n">
        <v>18.71</v>
      </c>
      <c r="BE25" s="74"/>
      <c r="BF25" s="74"/>
      <c r="BG25" s="74"/>
      <c r="BH25" s="74"/>
      <c r="BI25" s="74"/>
      <c r="BJ25" s="74"/>
    </row>
    <row r="26" s="45" customFormat="true" ht="15" hidden="false" customHeight="false" outlineLevel="0" collapsed="false">
      <c r="A26" s="35" t="s">
        <v>104</v>
      </c>
      <c r="B26" s="35" t="s">
        <v>105</v>
      </c>
      <c r="C26" s="35" t="s">
        <v>106</v>
      </c>
      <c r="D26" s="16" t="n">
        <v>20</v>
      </c>
      <c r="E26" s="16" t="n">
        <v>1800</v>
      </c>
      <c r="F26" s="16" t="s">
        <v>65</v>
      </c>
      <c r="G26" s="15" t="s">
        <v>66</v>
      </c>
      <c r="H26" s="16" t="n">
        <v>9.5</v>
      </c>
      <c r="I26" s="17" t="n">
        <v>52.1</v>
      </c>
      <c r="J26" s="16"/>
      <c r="K26" s="16" t="n">
        <v>7.3</v>
      </c>
      <c r="L26" s="16"/>
      <c r="M26" s="36" t="n">
        <f aca="false">BD26-N26</f>
        <v>6.04384</v>
      </c>
      <c r="N26" s="36" t="n">
        <f aca="false">BD26*BJ26*1.113</f>
        <v>0.35616</v>
      </c>
      <c r="O26" s="16"/>
      <c r="P26" s="16" t="n">
        <v>29.6</v>
      </c>
      <c r="Q26" s="16" t="n">
        <v>4.1</v>
      </c>
      <c r="R26" s="16" t="n">
        <v>0.34</v>
      </c>
      <c r="S26" s="16"/>
      <c r="T26" s="16" t="n">
        <f aca="false">SUM(I26:S26)</f>
        <v>99.84</v>
      </c>
      <c r="U26" s="37" t="n">
        <f aca="false">M26+N26</f>
        <v>6.4</v>
      </c>
      <c r="V26" s="15"/>
      <c r="W26" s="19" t="n">
        <f aca="false">I26/(2*15.9994+28.0855)</f>
        <v>0.86711503670676</v>
      </c>
      <c r="X26" s="19" t="n">
        <f aca="false">J26/(2*15.9994+47.8671)</f>
        <v>0</v>
      </c>
      <c r="Y26" s="19" t="n">
        <f aca="false">(2*K26)/(2*26.981+3*15.9994)</f>
        <v>0.143193128299081</v>
      </c>
      <c r="Z26" s="19" t="n">
        <f aca="false">(2*L26)/(2*52+3*15.994)</f>
        <v>0</v>
      </c>
      <c r="AA26" s="19" t="n">
        <f aca="false">M26/(55.8452+15.9994)</f>
        <v>0.0841237894010127</v>
      </c>
      <c r="AB26" s="19" t="n">
        <f aca="false">2*N26/(2*55.845+3*15.999)</f>
        <v>0.00446072629581619</v>
      </c>
      <c r="AC26" s="19" t="n">
        <f aca="false">O26/(54.938+15.9994)</f>
        <v>0</v>
      </c>
      <c r="AD26" s="19" t="n">
        <f aca="false">P26/(15.9994+24.3051)</f>
        <v>0.734409309134216</v>
      </c>
      <c r="AE26" s="19" t="n">
        <f aca="false">Q26/(40.078+15.9994)</f>
        <v>0.0731132327818337</v>
      </c>
      <c r="AF26" s="19" t="n">
        <f aca="false">R26/(22.989+0.5*15.9994)</f>
        <v>0.0109717413121557</v>
      </c>
      <c r="AG26" s="19" t="n">
        <f aca="false">S26/(39.0983+0.5*15.9994)</f>
        <v>0</v>
      </c>
      <c r="AH26" s="19" t="n">
        <f aca="false">SUM(W26:AG26)</f>
        <v>1.91738696393088</v>
      </c>
      <c r="AI26" s="15" t="n">
        <v>12</v>
      </c>
      <c r="AJ26" s="19" t="n">
        <f aca="false">AI26/(2*W26+2*X26+1.5*Y26+AA26+AC26+AD26+AE26+0.5*AF26+0.5*AG26+1.5*Z26+1.5*AB26)</f>
        <v>4.20633023235614</v>
      </c>
      <c r="AK26" s="38" t="n">
        <f aca="false">$AJ26*W26</f>
        <v>3.64737219383025</v>
      </c>
      <c r="AL26" s="19" t="n">
        <f aca="false">$AJ26*X26</f>
        <v>0</v>
      </c>
      <c r="AM26" s="19" t="n">
        <f aca="false">$AJ26*Y26</f>
        <v>0.602317584630077</v>
      </c>
      <c r="AN26" s="19" t="n">
        <f aca="false">$AJ26*Z26</f>
        <v>0</v>
      </c>
      <c r="AO26" s="19" t="n">
        <f aca="false">$AJ26*AA26</f>
        <v>0.353852438617841</v>
      </c>
      <c r="AP26" s="19" t="n">
        <f aca="false">$AJ26*AB26</f>
        <v>0.0187632878763576</v>
      </c>
      <c r="AQ26" s="19" t="n">
        <f aca="false">$AJ26*AC26</f>
        <v>0</v>
      </c>
      <c r="AR26" s="19" t="n">
        <f aca="false">$AJ26*AD26</f>
        <v>3.08916807993504</v>
      </c>
      <c r="AS26" s="19" t="n">
        <f aca="false">$AJ26*AE26</f>
        <v>0.307538401435519</v>
      </c>
      <c r="AT26" s="19" t="n">
        <f aca="false">$AJ26*AF26</f>
        <v>0.0461507671829114</v>
      </c>
      <c r="AU26" s="19" t="n">
        <f aca="false">$AJ26*AG26</f>
        <v>0</v>
      </c>
      <c r="AV26" s="19" t="n">
        <f aca="false">SUM(AK26:AU26)</f>
        <v>8.06516275350799</v>
      </c>
      <c r="AW26" s="19" t="n">
        <f aca="false">AO26+AP26</f>
        <v>0.372615726494198</v>
      </c>
      <c r="AX26" s="39" t="n">
        <f aca="false">AR26/(AO26+AR26)</f>
        <v>0.897226160369626</v>
      </c>
      <c r="AY26" s="40" t="n">
        <f aca="false">AS26/(AS26+AR26+AO26)</f>
        <v>0.08199801896099</v>
      </c>
      <c r="AZ26" s="40" t="n">
        <f aca="false">(AK26-2*BA26)-3</f>
        <v>0.601221426647337</v>
      </c>
      <c r="BA26" s="40" t="n">
        <f aca="false">(AT26+AU26-AL26)/2</f>
        <v>0.0230753835914557</v>
      </c>
      <c r="BB26" s="41" t="n">
        <f aca="false">AZ26+BA26</f>
        <v>0.624296810238792</v>
      </c>
      <c r="BC26" s="15"/>
      <c r="BD26" s="75" t="n">
        <v>6.4</v>
      </c>
      <c r="BE26" s="21" t="n">
        <v>0.05</v>
      </c>
      <c r="BF26" s="21" t="n">
        <v>0.02</v>
      </c>
      <c r="BJ26" s="21" t="n">
        <v>0.05</v>
      </c>
      <c r="BK26" s="15" t="s">
        <v>107</v>
      </c>
      <c r="BL26" s="21"/>
    </row>
    <row r="27" s="15" customFormat="true" ht="15" hidden="false" customHeight="false" outlineLevel="0" collapsed="false">
      <c r="A27" s="35" t="s">
        <v>108</v>
      </c>
      <c r="B27" s="35" t="s">
        <v>105</v>
      </c>
      <c r="C27" s="35" t="s">
        <v>106</v>
      </c>
      <c r="D27" s="16" t="n">
        <v>20</v>
      </c>
      <c r="E27" s="16" t="n">
        <v>1800</v>
      </c>
      <c r="F27" s="16" t="s">
        <v>69</v>
      </c>
      <c r="G27" s="15" t="s">
        <v>70</v>
      </c>
      <c r="H27" s="16" t="n">
        <v>10</v>
      </c>
      <c r="I27" s="17" t="n">
        <v>48.2</v>
      </c>
      <c r="J27" s="16"/>
      <c r="K27" s="16" t="n">
        <v>13.4</v>
      </c>
      <c r="L27" s="16"/>
      <c r="M27" s="36" t="n">
        <f aca="false">BD27-N27</f>
        <v>7.378776</v>
      </c>
      <c r="N27" s="36" t="n">
        <f aca="false">BD27*BJ27*1.113</f>
        <v>0.721224</v>
      </c>
      <c r="O27" s="16"/>
      <c r="P27" s="16" t="n">
        <v>23.8</v>
      </c>
      <c r="Q27" s="16" t="n">
        <v>5.4</v>
      </c>
      <c r="R27" s="16" t="n">
        <v>0.7</v>
      </c>
      <c r="S27" s="16"/>
      <c r="T27" s="16" t="n">
        <f aca="false">SUM(I27:S27)</f>
        <v>99.6</v>
      </c>
      <c r="U27" s="37" t="n">
        <f aca="false">M27+N27</f>
        <v>8.1</v>
      </c>
      <c r="W27" s="19" t="n">
        <f aca="false">I27/(2*15.9994+28.0855)</f>
        <v>0.80220623357516</v>
      </c>
      <c r="X27" s="19" t="n">
        <f aca="false">J27/(2*15.9994+47.8671)</f>
        <v>0</v>
      </c>
      <c r="Y27" s="19" t="n">
        <f aca="false">(2*K27)/(2*26.981+3*15.9994)</f>
        <v>0.262847660165437</v>
      </c>
      <c r="Z27" s="19" t="n">
        <f aca="false">(2*L27)/(2*52+3*15.994)</f>
        <v>0</v>
      </c>
      <c r="AA27" s="19" t="n">
        <f aca="false">M27/(55.8452+15.9994)</f>
        <v>0.102704670914724</v>
      </c>
      <c r="AB27" s="19" t="n">
        <f aca="false">2*N27/(2*55.845+3*15.999)</f>
        <v>0.00903297074902778</v>
      </c>
      <c r="AC27" s="19" t="n">
        <f aca="false">O27/(54.938+15.9994)</f>
        <v>0</v>
      </c>
      <c r="AD27" s="19" t="n">
        <f aca="false">P27/(15.9994+24.3051)</f>
        <v>0.590504782344403</v>
      </c>
      <c r="AE27" s="19" t="n">
        <f aca="false">Q27/(40.078+15.9994)</f>
        <v>0.0962954773224151</v>
      </c>
      <c r="AF27" s="19" t="n">
        <f aca="false">R27/(22.989+0.5*15.9994)</f>
        <v>0.0225888791720853</v>
      </c>
      <c r="AG27" s="19" t="n">
        <f aca="false">S27/(39.0983+0.5*15.9994)</f>
        <v>0</v>
      </c>
      <c r="AH27" s="19" t="n">
        <f aca="false">SUM(W27:AG27)</f>
        <v>1.88618067424325</v>
      </c>
      <c r="AI27" s="15" t="n">
        <v>12</v>
      </c>
      <c r="AJ27" s="19" t="n">
        <f aca="false">AI27/(2*W27+2*X27+1.5*Y27+AA27+AC27+AD27+AE27+0.5*AF27+0.5*AG27+1.5*Z27+1.5*AB27)</f>
        <v>4.26585856715849</v>
      </c>
      <c r="AK27" s="38" t="n">
        <f aca="false">$AJ27*W27</f>
        <v>3.42209833412455</v>
      </c>
      <c r="AL27" s="19" t="n">
        <f aca="false">$AJ27*X27</f>
        <v>0</v>
      </c>
      <c r="AM27" s="19" t="n">
        <f aca="false">$AJ27*Y27</f>
        <v>1.12127094297429</v>
      </c>
      <c r="AN27" s="19" t="n">
        <f aca="false">$AJ27*Z27</f>
        <v>0</v>
      </c>
      <c r="AO27" s="19" t="n">
        <f aca="false">$AJ27*AA27</f>
        <v>0.43812360030877</v>
      </c>
      <c r="AP27" s="19" t="n">
        <f aca="false">$AJ27*AB27</f>
        <v>0.0385333756566322</v>
      </c>
      <c r="AQ27" s="19" t="n">
        <f aca="false">$AJ27*AC27</f>
        <v>0</v>
      </c>
      <c r="AR27" s="19" t="n">
        <f aca="false">$AJ27*AD27</f>
        <v>2.51900988471193</v>
      </c>
      <c r="AS27" s="19" t="n">
        <f aca="false">$AJ27*AE27</f>
        <v>0.410782886914441</v>
      </c>
      <c r="AT27" s="19" t="n">
        <f aca="false">$AJ27*AF27</f>
        <v>0.0963609637387482</v>
      </c>
      <c r="AU27" s="19" t="n">
        <f aca="false">$AJ27*AG27</f>
        <v>0</v>
      </c>
      <c r="AV27" s="19" t="n">
        <f aca="false">SUM(AK27:AU27)</f>
        <v>8.04617998842937</v>
      </c>
      <c r="AW27" s="19" t="n">
        <f aca="false">AO27+AP27</f>
        <v>0.476656975965403</v>
      </c>
      <c r="AX27" s="39" t="n">
        <f aca="false">AR27/(AO27+AR27)</f>
        <v>0.851841791204869</v>
      </c>
      <c r="AY27" s="40" t="n">
        <f aca="false">AS27/(AS27+AR27+AO27)</f>
        <v>0.121969443878564</v>
      </c>
      <c r="AZ27" s="40" t="n">
        <f aca="false">(AK27-2*BA27)-3</f>
        <v>0.325737370385797</v>
      </c>
      <c r="BA27" s="40" t="n">
        <f aca="false">(AT27+AU27-AL27)/2</f>
        <v>0.0481804818693741</v>
      </c>
      <c r="BB27" s="41" t="n">
        <f aca="false">AZ27+BA27</f>
        <v>0.373917852255171</v>
      </c>
      <c r="BD27" s="16" t="n">
        <v>8.1</v>
      </c>
      <c r="BE27" s="21" t="n">
        <v>0.08</v>
      </c>
      <c r="BF27" s="21" t="n">
        <v>0.02</v>
      </c>
      <c r="BG27" s="21"/>
      <c r="BH27" s="21"/>
      <c r="BI27" s="21"/>
      <c r="BJ27" s="21" t="n">
        <v>0.08</v>
      </c>
      <c r="BK27" s="15" t="s">
        <v>107</v>
      </c>
    </row>
    <row r="28" s="21" customFormat="true" ht="15" hidden="false" customHeight="false" outlineLevel="0" collapsed="false">
      <c r="A28" s="35" t="s">
        <v>109</v>
      </c>
      <c r="B28" s="35" t="s">
        <v>105</v>
      </c>
      <c r="C28" s="35" t="s">
        <v>106</v>
      </c>
      <c r="D28" s="16" t="n">
        <v>17</v>
      </c>
      <c r="E28" s="16" t="n">
        <v>1600</v>
      </c>
      <c r="F28" s="16" t="s">
        <v>65</v>
      </c>
      <c r="G28" s="15" t="s">
        <v>66</v>
      </c>
      <c r="H28" s="16" t="n">
        <v>11.5</v>
      </c>
      <c r="I28" s="17" t="n">
        <v>46</v>
      </c>
      <c r="J28" s="16"/>
      <c r="K28" s="16" t="n">
        <v>17.4</v>
      </c>
      <c r="L28" s="16"/>
      <c r="M28" s="36" t="n">
        <f aca="false">BD28-N28</f>
        <v>10.04231</v>
      </c>
      <c r="N28" s="36" t="n">
        <f aca="false">BD28*BJ28*1.113</f>
        <v>1.25769</v>
      </c>
      <c r="O28" s="16"/>
      <c r="P28" s="16" t="n">
        <v>20.4</v>
      </c>
      <c r="Q28" s="16" t="n">
        <v>4.7</v>
      </c>
      <c r="R28" s="16" t="n">
        <v>0.5</v>
      </c>
      <c r="S28" s="16"/>
      <c r="T28" s="16" t="n">
        <f aca="false">SUM(I28:S28)</f>
        <v>100.3</v>
      </c>
      <c r="U28" s="37" t="n">
        <f aca="false">M28+N28</f>
        <v>11.3</v>
      </c>
      <c r="V28" s="15"/>
      <c r="W28" s="19" t="n">
        <f aca="false">I28/(2*15.9994+28.0855)</f>
        <v>0.765591011295796</v>
      </c>
      <c r="X28" s="19" t="n">
        <f aca="false">J28/(2*15.9994+47.8671)</f>
        <v>0</v>
      </c>
      <c r="Y28" s="19" t="n">
        <f aca="false">(2*K28)/(2*26.981+3*15.9994)</f>
        <v>0.341309648274523</v>
      </c>
      <c r="Z28" s="19" t="n">
        <f aca="false">(2*L28)/(2*52+3*15.994)</f>
        <v>0</v>
      </c>
      <c r="AA28" s="19" t="n">
        <f aca="false">M28/(55.8452+15.9994)</f>
        <v>0.139778215760127</v>
      </c>
      <c r="AB28" s="19" t="n">
        <f aca="false">2*N28/(2*55.845+3*15.999)</f>
        <v>0.0157519397321009</v>
      </c>
      <c r="AC28" s="19" t="n">
        <f aca="false">O28/(54.938+15.9994)</f>
        <v>0</v>
      </c>
      <c r="AD28" s="19" t="n">
        <f aca="false">P28/(15.9994+24.3051)</f>
        <v>0.506146956295203</v>
      </c>
      <c r="AE28" s="19" t="n">
        <f aca="false">Q28/(40.078+15.9994)</f>
        <v>0.083812730262102</v>
      </c>
      <c r="AF28" s="19" t="n">
        <f aca="false">R28/(22.989+0.5*15.9994)</f>
        <v>0.0161349136943466</v>
      </c>
      <c r="AG28" s="19" t="n">
        <f aca="false">S28/(39.0983+0.5*15.9994)</f>
        <v>0</v>
      </c>
      <c r="AH28" s="19" t="n">
        <f aca="false">SUM(W28:AG28)</f>
        <v>1.8685254153142</v>
      </c>
      <c r="AI28" s="15" t="n">
        <v>12</v>
      </c>
      <c r="AJ28" s="19" t="n">
        <f aca="false">AI28/(2*W28+2*X28+1.5*Y28+AA28+AC28+AD28+AE28+0.5*AF28+0.5*AG28+1.5*Z28+1.5*AB28)</f>
        <v>4.2787158900005</v>
      </c>
      <c r="AK28" s="38" t="n">
        <f aca="false">$AJ28*W28</f>
        <v>3.27574642527287</v>
      </c>
      <c r="AL28" s="19" t="n">
        <f aca="false">$AJ28*X28</f>
        <v>0</v>
      </c>
      <c r="AM28" s="19" t="n">
        <f aca="false">$AJ28*Y28</f>
        <v>1.46036701548268</v>
      </c>
      <c r="AN28" s="19" t="n">
        <f aca="false">$AJ28*Z28</f>
        <v>0</v>
      </c>
      <c r="AO28" s="19" t="n">
        <f aca="false">$AJ28*AA28</f>
        <v>0.598071272848773</v>
      </c>
      <c r="AP28" s="19" t="n">
        <f aca="false">$AJ28*AB28</f>
        <v>0.0673980748300704</v>
      </c>
      <c r="AQ28" s="19" t="n">
        <f aca="false">$AJ28*AC28</f>
        <v>0</v>
      </c>
      <c r="AR28" s="19" t="n">
        <f aca="false">$AJ28*AD28</f>
        <v>2.16565902457567</v>
      </c>
      <c r="AS28" s="19" t="n">
        <f aca="false">$AJ28*AE28</f>
        <v>0.358610860756782</v>
      </c>
      <c r="AT28" s="19" t="n">
        <f aca="false">$AJ28*AF28</f>
        <v>0.0690367116077877</v>
      </c>
      <c r="AU28" s="19" t="n">
        <f aca="false">$AJ28*AG28</f>
        <v>0</v>
      </c>
      <c r="AV28" s="19" t="n">
        <f aca="false">SUM(AK28:AU28)</f>
        <v>7.99488938537464</v>
      </c>
      <c r="AW28" s="19" t="n">
        <f aca="false">AO28+AP28</f>
        <v>0.665469347678843</v>
      </c>
      <c r="AX28" s="39" t="n">
        <f aca="false">AR28/(AO28+AR28)</f>
        <v>0.783599986798233</v>
      </c>
      <c r="AY28" s="40" t="n">
        <f aca="false">AS28/(AS28+AR28+AO28)</f>
        <v>0.114853195915873</v>
      </c>
      <c r="AZ28" s="40" t="n">
        <f aca="false">(AK28-2*BA28)-3</f>
        <v>0.206709713665087</v>
      </c>
      <c r="BA28" s="40" t="n">
        <f aca="false">(AT28+AU28-AL28)/2</f>
        <v>0.0345183558038938</v>
      </c>
      <c r="BB28" s="41" t="n">
        <f aca="false">AZ28+BA28</f>
        <v>0.241228069468981</v>
      </c>
      <c r="BC28" s="15"/>
      <c r="BD28" s="16" t="n">
        <v>11.3</v>
      </c>
      <c r="BE28" s="21" t="n">
        <v>0.1</v>
      </c>
      <c r="BF28" s="21" t="n">
        <v>0.04</v>
      </c>
      <c r="BG28" s="21" t="n">
        <v>0.25</v>
      </c>
      <c r="BH28" s="21" t="n">
        <v>0.04</v>
      </c>
      <c r="BJ28" s="21" t="n">
        <v>0.1</v>
      </c>
      <c r="BK28" s="15" t="s">
        <v>110</v>
      </c>
    </row>
    <row r="29" s="15" customFormat="true" ht="15" hidden="false" customHeight="false" outlineLevel="0" collapsed="false">
      <c r="A29" s="35" t="s">
        <v>111</v>
      </c>
      <c r="B29" s="35" t="s">
        <v>105</v>
      </c>
      <c r="C29" s="35" t="s">
        <v>106</v>
      </c>
      <c r="D29" s="16" t="n">
        <v>14</v>
      </c>
      <c r="E29" s="16" t="n">
        <v>1800</v>
      </c>
      <c r="F29" s="16" t="s">
        <v>65</v>
      </c>
      <c r="G29" s="15" t="s">
        <v>66</v>
      </c>
      <c r="H29" s="16" t="n">
        <v>10</v>
      </c>
      <c r="I29" s="17" t="n">
        <v>45.7</v>
      </c>
      <c r="J29" s="16"/>
      <c r="K29" s="16" t="n">
        <v>17.2</v>
      </c>
      <c r="L29" s="16"/>
      <c r="M29" s="36" t="n">
        <f aca="false">BD29-N29</f>
        <v>8.712352</v>
      </c>
      <c r="N29" s="36" t="n">
        <f aca="false">BD29*BJ29*1.113</f>
        <v>1.887648</v>
      </c>
      <c r="O29" s="16"/>
      <c r="P29" s="16" t="n">
        <v>24.2</v>
      </c>
      <c r="Q29" s="16" t="n">
        <v>3.1</v>
      </c>
      <c r="R29" s="16" t="n">
        <v>0.15</v>
      </c>
      <c r="S29" s="16"/>
      <c r="T29" s="16" t="n">
        <f aca="false">SUM(I29:S29)</f>
        <v>100.95</v>
      </c>
      <c r="U29" s="37" t="n">
        <f aca="false">M29+N29</f>
        <v>10.6</v>
      </c>
      <c r="W29" s="19" t="n">
        <f aca="false">I29/(2*15.9994+28.0855)</f>
        <v>0.760598026439519</v>
      </c>
      <c r="X29" s="19" t="n">
        <f aca="false">J29/(2*15.9994+47.8671)</f>
        <v>0</v>
      </c>
      <c r="Y29" s="19" t="n">
        <f aca="false">(2*K29)/(2*26.981+3*15.9994)</f>
        <v>0.337386548869068</v>
      </c>
      <c r="Z29" s="19" t="n">
        <f aca="false">(2*L29)/(2*52+3*15.994)</f>
        <v>0</v>
      </c>
      <c r="AA29" s="19" t="n">
        <f aca="false">M29/(55.8452+15.9994)</f>
        <v>0.121266622682846</v>
      </c>
      <c r="AB29" s="19" t="n">
        <f aca="false">2*N29/(2*55.845+3*15.999)</f>
        <v>0.0236418493678258</v>
      </c>
      <c r="AC29" s="19" t="n">
        <f aca="false">O29/(54.938+15.9994)</f>
        <v>0</v>
      </c>
      <c r="AD29" s="19" t="n">
        <f aca="false">P29/(15.9994+24.3051)</f>
        <v>0.600429232467839</v>
      </c>
      <c r="AE29" s="19" t="n">
        <f aca="false">Q29/(40.078+15.9994)</f>
        <v>0.0552807369813864</v>
      </c>
      <c r="AF29" s="19" t="n">
        <f aca="false">R29/(22.989+0.5*15.9994)</f>
        <v>0.00484047410830399</v>
      </c>
      <c r="AG29" s="19" t="n">
        <f aca="false">S29/(39.0983+0.5*15.9994)</f>
        <v>0</v>
      </c>
      <c r="AH29" s="19" t="n">
        <f aca="false">SUM(W29:AG29)</f>
        <v>1.90344349091679</v>
      </c>
      <c r="AI29" s="15" t="n">
        <v>12</v>
      </c>
      <c r="AJ29" s="19" t="n">
        <f aca="false">AI29/(2*W29+2*X29+1.5*Y29+AA29+AC29+AD29+AE29+0.5*AF29+0.5*AG29+1.5*Z29+1.5*AB29)</f>
        <v>4.22217733351906</v>
      </c>
      <c r="AK29" s="38" t="n">
        <f aca="false">$AJ29*W29</f>
        <v>3.21137974715227</v>
      </c>
      <c r="AL29" s="19" t="n">
        <f aca="false">$AJ29*X29</f>
        <v>0</v>
      </c>
      <c r="AM29" s="19" t="n">
        <f aca="false">$AJ29*Y29</f>
        <v>1.4245058392692</v>
      </c>
      <c r="AN29" s="19" t="n">
        <f aca="false">$AJ29*Z29</f>
        <v>0</v>
      </c>
      <c r="AO29" s="19" t="n">
        <f aca="false">$AJ29*AA29</f>
        <v>0.512009185603921</v>
      </c>
      <c r="AP29" s="19" t="n">
        <f aca="false">$AJ29*AB29</f>
        <v>0.0998200805233061</v>
      </c>
      <c r="AQ29" s="19" t="n">
        <f aca="false">$AJ29*AC29</f>
        <v>0</v>
      </c>
      <c r="AR29" s="19" t="n">
        <f aca="false">$AJ29*AD29</f>
        <v>2.53511869570795</v>
      </c>
      <c r="AS29" s="19" t="n">
        <f aca="false">$AJ29*AE29</f>
        <v>0.233405074663039</v>
      </c>
      <c r="AT29" s="19" t="n">
        <f aca="false">$AJ29*AF29</f>
        <v>0.020437340063567</v>
      </c>
      <c r="AU29" s="19" t="n">
        <f aca="false">$AJ29*AG29</f>
        <v>0</v>
      </c>
      <c r="AV29" s="19" t="n">
        <f aca="false">SUM(AK29:AU29)</f>
        <v>8.03667596298326</v>
      </c>
      <c r="AW29" s="19" t="n">
        <f aca="false">AO29+AP29</f>
        <v>0.611829266127227</v>
      </c>
      <c r="AX29" s="39" t="n">
        <f aca="false">AR29/(AO29+AR29)</f>
        <v>0.831969905580895</v>
      </c>
      <c r="AY29" s="40" t="n">
        <f aca="false">AS29/(AS29+AR29+AO29)</f>
        <v>0.0711485230587098</v>
      </c>
      <c r="AZ29" s="40" t="n">
        <f aca="false">(AK29-2*BA29)-3</f>
        <v>0.190942407088703</v>
      </c>
      <c r="BA29" s="40" t="n">
        <f aca="false">(AT29+AU29-AL29)/2</f>
        <v>0.0102186700317835</v>
      </c>
      <c r="BB29" s="41" t="n">
        <f aca="false">AZ29+BA29</f>
        <v>0.201161077120486</v>
      </c>
      <c r="BD29" s="16" t="n">
        <v>10.6</v>
      </c>
      <c r="BE29" s="21" t="n">
        <v>0</v>
      </c>
      <c r="BF29" s="21" t="n">
        <v>0.02</v>
      </c>
      <c r="BG29" s="21" t="n">
        <v>0.16</v>
      </c>
      <c r="BH29" s="21" t="n">
        <v>0.03</v>
      </c>
      <c r="BI29" s="21"/>
      <c r="BJ29" s="21" t="n">
        <v>0.16</v>
      </c>
      <c r="BK29" s="15" t="s">
        <v>80</v>
      </c>
    </row>
    <row r="30" s="76" customFormat="true" ht="15.75" hidden="false" customHeight="false" outlineLevel="0" collapsed="false">
      <c r="A30" s="76" t="s">
        <v>112</v>
      </c>
      <c r="E30" s="77"/>
      <c r="F30" s="77"/>
      <c r="I30" s="78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9" t="n">
        <f aca="false">M30+N30</f>
        <v>0</v>
      </c>
      <c r="AK30" s="80"/>
      <c r="AV30" s="81"/>
      <c r="AW30" s="82"/>
      <c r="AX30" s="83"/>
      <c r="AY30" s="81"/>
      <c r="AZ30" s="81"/>
      <c r="BA30" s="81"/>
      <c r="BB30" s="84"/>
      <c r="BE30" s="81"/>
      <c r="BF30" s="81"/>
      <c r="BG30" s="81"/>
      <c r="BH30" s="81"/>
      <c r="BI30" s="81"/>
      <c r="BJ30" s="81"/>
    </row>
    <row r="31" s="15" customFormat="true" ht="15.75" hidden="false" customHeight="false" outlineLevel="0" collapsed="false">
      <c r="A31" s="85" t="s">
        <v>113</v>
      </c>
      <c r="B31" s="35"/>
      <c r="C31" s="35"/>
      <c r="D31" s="16"/>
      <c r="E31" s="16"/>
      <c r="F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75" t="n">
        <f aca="false">M31+N31</f>
        <v>0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86"/>
      <c r="AW31" s="60"/>
      <c r="AX31" s="86"/>
      <c r="AY31" s="86"/>
      <c r="AZ31" s="86"/>
      <c r="BA31" s="86"/>
      <c r="BB31" s="86"/>
      <c r="BC31" s="19"/>
      <c r="BD31" s="19"/>
    </row>
    <row r="32" s="15" customFormat="true" ht="15" hidden="false" customHeight="false" outlineLevel="0" collapsed="false">
      <c r="A32" s="35" t="s">
        <v>114</v>
      </c>
      <c r="C32" s="15" t="s">
        <v>115</v>
      </c>
      <c r="D32" s="87" t="n">
        <v>18</v>
      </c>
      <c r="E32" s="87" t="n">
        <v>1800</v>
      </c>
      <c r="F32" s="87" t="s">
        <v>65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 t="n">
        <f aca="false">SUM(I32:S32)</f>
        <v>0</v>
      </c>
      <c r="U32" s="75" t="n">
        <f aca="false">M32+N32</f>
        <v>0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J32" s="19"/>
      <c r="AK32" s="19" t="n">
        <v>4</v>
      </c>
      <c r="AL32" s="19"/>
      <c r="AM32" s="19"/>
      <c r="AN32" s="88"/>
      <c r="AO32" s="19" t="n">
        <v>0.8</v>
      </c>
      <c r="AP32" s="19" t="n">
        <f aca="false">$AJ32*AB32</f>
        <v>0</v>
      </c>
      <c r="AQ32" s="19"/>
      <c r="AR32" s="19" t="n">
        <v>3.2</v>
      </c>
      <c r="AS32" s="19"/>
      <c r="AT32" s="19"/>
      <c r="AU32" s="19"/>
      <c r="AV32" s="86"/>
      <c r="AW32" s="60" t="n">
        <f aca="false">AO32+AP32</f>
        <v>0.8</v>
      </c>
      <c r="AX32" s="86"/>
      <c r="AY32" s="86"/>
      <c r="AZ32" s="86"/>
      <c r="BA32" s="86"/>
      <c r="BB32" s="86"/>
      <c r="BE32" s="15" t="n">
        <v>0.08</v>
      </c>
      <c r="BJ32" s="15" t="n">
        <v>0.08</v>
      </c>
    </row>
    <row r="33" s="15" customFormat="true" ht="15" hidden="false" customHeight="false" outlineLevel="0" collapsed="false">
      <c r="A33" s="35" t="s">
        <v>116</v>
      </c>
      <c r="C33" s="15" t="s">
        <v>115</v>
      </c>
      <c r="D33" s="87" t="n">
        <v>18</v>
      </c>
      <c r="E33" s="87" t="n">
        <v>1800</v>
      </c>
      <c r="F33" s="87" t="s">
        <v>65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 t="n">
        <f aca="false">SUM(I33:S33)</f>
        <v>0</v>
      </c>
      <c r="U33" s="75" t="n">
        <f aca="false">M33+N33</f>
        <v>0</v>
      </c>
      <c r="W33" s="19" t="n">
        <f aca="false">I33/(2*15.9994+28.0855)</f>
        <v>0</v>
      </c>
      <c r="X33" s="19" t="n">
        <f aca="false">J33/(2*15.9994+47.8671)</f>
        <v>0</v>
      </c>
      <c r="Y33" s="19" t="n">
        <f aca="false">(2*K33)/(2*26.981+3*15.9994)</f>
        <v>0</v>
      </c>
      <c r="Z33" s="19" t="n">
        <f aca="false">(2*L33)/(2*52+3*15.994)</f>
        <v>0</v>
      </c>
      <c r="AA33" s="19" t="n">
        <f aca="false">M33/(55.8452+15.9994)</f>
        <v>0</v>
      </c>
      <c r="AB33" s="19" t="n">
        <f aca="false">2*N33/(2*55.845+3*15.999)</f>
        <v>0</v>
      </c>
      <c r="AC33" s="19" t="n">
        <f aca="false">O33/(54.938+15.9994)</f>
        <v>0</v>
      </c>
      <c r="AD33" s="19" t="n">
        <f aca="false">P33/(15.9994+24.3051)</f>
        <v>0</v>
      </c>
      <c r="AE33" s="19" t="n">
        <f aca="false">Q33/(40.078+15.9994)</f>
        <v>0</v>
      </c>
      <c r="AF33" s="19" t="n">
        <f aca="false">R33/(22.989+0.5*15.9994)</f>
        <v>0</v>
      </c>
      <c r="AG33" s="19" t="n">
        <f aca="false">S33/(39.0983+0.5*15.9994)</f>
        <v>0</v>
      </c>
      <c r="AH33" s="19" t="n">
        <f aca="false">SUM(W33:AG33)</f>
        <v>0</v>
      </c>
      <c r="AI33" s="15" t="n">
        <v>12</v>
      </c>
      <c r="AJ33" s="19"/>
      <c r="AK33" s="19" t="n">
        <v>4</v>
      </c>
      <c r="AL33" s="19"/>
      <c r="AM33" s="19"/>
      <c r="AN33" s="88"/>
      <c r="AO33" s="19" t="n">
        <v>0.4</v>
      </c>
      <c r="AP33" s="19" t="n">
        <f aca="false">$AJ33*AB33</f>
        <v>0</v>
      </c>
      <c r="AQ33" s="19"/>
      <c r="AR33" s="19" t="n">
        <v>3.6</v>
      </c>
      <c r="AS33" s="88"/>
      <c r="AT33" s="88"/>
      <c r="AU33" s="88"/>
      <c r="AV33" s="86" t="n">
        <f aca="false">SUM(AK33:AU33)</f>
        <v>8</v>
      </c>
      <c r="AW33" s="60" t="n">
        <f aca="false">AO33+AP33</f>
        <v>0.4</v>
      </c>
      <c r="AX33" s="86"/>
      <c r="AY33" s="86"/>
      <c r="AZ33" s="86"/>
      <c r="BA33" s="86"/>
      <c r="BB33" s="86"/>
      <c r="BE33" s="15" t="n">
        <v>0.07</v>
      </c>
      <c r="BJ33" s="15" t="n">
        <v>0.07</v>
      </c>
    </row>
    <row r="34" s="15" customFormat="true" ht="15" hidden="false" customHeight="false" outlineLevel="0" collapsed="false">
      <c r="A34" s="35" t="s">
        <v>117</v>
      </c>
      <c r="C34" s="15" t="s">
        <v>115</v>
      </c>
      <c r="D34" s="87" t="n">
        <v>18</v>
      </c>
      <c r="E34" s="87" t="s">
        <v>118</v>
      </c>
      <c r="F34" s="87" t="s">
        <v>69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 t="n">
        <f aca="false">SUM(I34:S34)</f>
        <v>0</v>
      </c>
      <c r="U34" s="75" t="n">
        <f aca="false">M34+N34</f>
        <v>0</v>
      </c>
      <c r="W34" s="19" t="n">
        <f aca="false">I34/(2*15.9994+28.0855)</f>
        <v>0</v>
      </c>
      <c r="X34" s="19" t="n">
        <f aca="false">J34/(2*15.9994+47.8671)</f>
        <v>0</v>
      </c>
      <c r="Y34" s="19" t="n">
        <f aca="false">(2*K34)/(2*26.981+3*15.9994)</f>
        <v>0</v>
      </c>
      <c r="Z34" s="19" t="n">
        <f aca="false">(2*L34)/(2*52+3*15.994)</f>
        <v>0</v>
      </c>
      <c r="AA34" s="19" t="n">
        <f aca="false">M34/(55.8452+15.9994)</f>
        <v>0</v>
      </c>
      <c r="AB34" s="19" t="n">
        <f aca="false">2*N34/(2*55.845+3*15.999)</f>
        <v>0</v>
      </c>
      <c r="AC34" s="19" t="n">
        <f aca="false">O34/(54.938+15.9994)</f>
        <v>0</v>
      </c>
      <c r="AD34" s="19" t="n">
        <f aca="false">P34/(15.9994+24.3051)</f>
        <v>0</v>
      </c>
      <c r="AE34" s="19" t="n">
        <f aca="false">Q34/(40.078+15.9994)</f>
        <v>0</v>
      </c>
      <c r="AF34" s="19" t="n">
        <f aca="false">R34/(22.989+0.5*15.9994)</f>
        <v>0</v>
      </c>
      <c r="AG34" s="19" t="n">
        <f aca="false">S34/(39.0983+0.5*15.9994)</f>
        <v>0</v>
      </c>
      <c r="AH34" s="19" t="n">
        <f aca="false">SUM(W34:AG34)</f>
        <v>0</v>
      </c>
      <c r="AI34" s="15" t="n">
        <v>12</v>
      </c>
      <c r="AJ34" s="19"/>
      <c r="AK34" s="19" t="n">
        <v>4</v>
      </c>
      <c r="AL34" s="19"/>
      <c r="AM34" s="19"/>
      <c r="AN34" s="88"/>
      <c r="AO34" s="19" t="n">
        <v>0.6</v>
      </c>
      <c r="AP34" s="19" t="n">
        <f aca="false">$AJ34*AB34</f>
        <v>0</v>
      </c>
      <c r="AQ34" s="19"/>
      <c r="AR34" s="19" t="n">
        <v>3.4</v>
      </c>
      <c r="AS34" s="88"/>
      <c r="AT34" s="88"/>
      <c r="AU34" s="88"/>
      <c r="AV34" s="86" t="n">
        <f aca="false">SUM(AK34:AU34)</f>
        <v>8</v>
      </c>
      <c r="AW34" s="60" t="n">
        <f aca="false">AO34+AP34</f>
        <v>0.6</v>
      </c>
      <c r="AX34" s="86"/>
      <c r="AY34" s="86"/>
      <c r="AZ34" s="86"/>
      <c r="BA34" s="86"/>
      <c r="BB34" s="86"/>
      <c r="BE34" s="15" t="n">
        <v>0.09</v>
      </c>
      <c r="BJ34" s="15" t="n">
        <v>0.09</v>
      </c>
    </row>
    <row r="35" s="15" customFormat="true" ht="15" hidden="false" customHeight="false" outlineLevel="0" collapsed="false">
      <c r="A35" s="35" t="s">
        <v>119</v>
      </c>
      <c r="C35" s="15" t="s">
        <v>115</v>
      </c>
      <c r="D35" s="87" t="n">
        <v>20</v>
      </c>
      <c r="E35" s="87" t="s">
        <v>120</v>
      </c>
      <c r="F35" s="87" t="s">
        <v>69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 t="n">
        <f aca="false">SUM(I35:S35)</f>
        <v>0</v>
      </c>
      <c r="U35" s="75" t="n">
        <f aca="false">M35+N35</f>
        <v>0</v>
      </c>
      <c r="W35" s="19" t="n">
        <f aca="false">I35/(2*15.9994+28.0855)</f>
        <v>0</v>
      </c>
      <c r="X35" s="19" t="n">
        <f aca="false">J35/(2*15.9994+47.8671)</f>
        <v>0</v>
      </c>
      <c r="Y35" s="19" t="n">
        <f aca="false">(2*K35)/(2*26.981+3*15.9994)</f>
        <v>0</v>
      </c>
      <c r="Z35" s="19" t="n">
        <f aca="false">(2*L35)/(2*52+3*15.994)</f>
        <v>0</v>
      </c>
      <c r="AA35" s="19" t="n">
        <f aca="false">M35/(55.8452+15.9994)</f>
        <v>0</v>
      </c>
      <c r="AB35" s="19" t="n">
        <f aca="false">2*N35/(2*55.845+3*15.999)</f>
        <v>0</v>
      </c>
      <c r="AC35" s="19" t="n">
        <f aca="false">O35/(54.938+15.9994)</f>
        <v>0</v>
      </c>
      <c r="AD35" s="19" t="n">
        <f aca="false">P35/(15.9994+24.3051)</f>
        <v>0</v>
      </c>
      <c r="AE35" s="19" t="n">
        <f aca="false">Q35/(40.078+15.9994)</f>
        <v>0</v>
      </c>
      <c r="AF35" s="19" t="n">
        <f aca="false">R35/(22.989+0.5*15.9994)</f>
        <v>0</v>
      </c>
      <c r="AG35" s="19" t="n">
        <f aca="false">S35/(39.0983+0.5*15.9994)</f>
        <v>0</v>
      </c>
      <c r="AH35" s="19" t="n">
        <f aca="false">SUM(W35:AG35)</f>
        <v>0</v>
      </c>
      <c r="AI35" s="15" t="n">
        <v>12</v>
      </c>
      <c r="AJ35" s="19"/>
      <c r="AK35" s="19" t="n">
        <v>4</v>
      </c>
      <c r="AL35" s="19"/>
      <c r="AM35" s="19"/>
      <c r="AN35" s="88"/>
      <c r="AO35" s="19" t="n">
        <v>0.6</v>
      </c>
      <c r="AP35" s="19" t="n">
        <f aca="false">$AJ35*AB35</f>
        <v>0</v>
      </c>
      <c r="AQ35" s="19"/>
      <c r="AR35" s="19" t="n">
        <v>3.4</v>
      </c>
      <c r="AS35" s="88"/>
      <c r="AT35" s="88"/>
      <c r="AU35" s="88"/>
      <c r="AV35" s="86" t="n">
        <f aca="false">SUM(AK35:AU35)</f>
        <v>8</v>
      </c>
      <c r="AW35" s="60" t="n">
        <f aca="false">AO35+AP35</f>
        <v>0.6</v>
      </c>
      <c r="AX35" s="86"/>
      <c r="AY35" s="86"/>
      <c r="AZ35" s="86"/>
      <c r="BA35" s="86"/>
      <c r="BB35" s="86"/>
      <c r="BE35" s="15" t="n">
        <v>0.1</v>
      </c>
      <c r="BJ35" s="15" t="n">
        <v>0.1</v>
      </c>
    </row>
    <row r="36" s="15" customFormat="true" ht="15" hidden="false" customHeight="false" outlineLevel="0" collapsed="false">
      <c r="A36" s="35" t="s">
        <v>121</v>
      </c>
      <c r="C36" s="15" t="s">
        <v>115</v>
      </c>
      <c r="D36" s="87" t="n">
        <v>19</v>
      </c>
      <c r="E36" s="87" t="s">
        <v>118</v>
      </c>
      <c r="F36" s="87" t="s">
        <v>69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 t="n">
        <f aca="false">SUM(I36:S36)</f>
        <v>0</v>
      </c>
      <c r="U36" s="75" t="n">
        <f aca="false">M36+N36</f>
        <v>0</v>
      </c>
      <c r="W36" s="19" t="n">
        <f aca="false">I36/(2*15.9994+28.0855)</f>
        <v>0</v>
      </c>
      <c r="X36" s="19" t="n">
        <f aca="false">J36/(2*15.9994+47.8671)</f>
        <v>0</v>
      </c>
      <c r="Y36" s="19" t="n">
        <f aca="false">(2*K36)/(2*26.981+3*15.9994)</f>
        <v>0</v>
      </c>
      <c r="Z36" s="19" t="n">
        <f aca="false">(2*L36)/(2*52+3*15.994)</f>
        <v>0</v>
      </c>
      <c r="AA36" s="19" t="n">
        <f aca="false">M36/(55.8452+15.9994)</f>
        <v>0</v>
      </c>
      <c r="AB36" s="19" t="n">
        <f aca="false">2*N36/(2*55.845+3*15.999)</f>
        <v>0</v>
      </c>
      <c r="AC36" s="19" t="n">
        <f aca="false">O36/(54.938+15.9994)</f>
        <v>0</v>
      </c>
      <c r="AD36" s="19" t="n">
        <f aca="false">P36/(15.9994+24.3051)</f>
        <v>0</v>
      </c>
      <c r="AE36" s="19" t="n">
        <f aca="false">Q36/(40.078+15.9994)</f>
        <v>0</v>
      </c>
      <c r="AF36" s="19" t="n">
        <f aca="false">R36/(22.989+0.5*15.9994)</f>
        <v>0</v>
      </c>
      <c r="AG36" s="19" t="n">
        <f aca="false">S36/(39.0983+0.5*15.9994)</f>
        <v>0</v>
      </c>
      <c r="AH36" s="19" t="n">
        <f aca="false">SUM(W36:AG36)</f>
        <v>0</v>
      </c>
      <c r="AI36" s="15" t="n">
        <v>12</v>
      </c>
      <c r="AJ36" s="19"/>
      <c r="AK36" s="19" t="n">
        <v>4.012</v>
      </c>
      <c r="AL36" s="19"/>
      <c r="AM36" s="19"/>
      <c r="AN36" s="88"/>
      <c r="AO36" s="19" t="n">
        <v>0.236</v>
      </c>
      <c r="AP36" s="19" t="n">
        <f aca="false">$AJ36*AB36</f>
        <v>0</v>
      </c>
      <c r="AQ36" s="19"/>
      <c r="AR36" s="19" t="n">
        <v>3.744</v>
      </c>
      <c r="AS36" s="88"/>
      <c r="AT36" s="88"/>
      <c r="AU36" s="88"/>
      <c r="AV36" s="86" t="n">
        <f aca="false">SUM(AK36:AU36)</f>
        <v>7.992</v>
      </c>
      <c r="AW36" s="60" t="n">
        <f aca="false">AO36+AP36</f>
        <v>0.236</v>
      </c>
      <c r="AX36" s="86"/>
      <c r="AY36" s="86"/>
      <c r="AZ36" s="86"/>
      <c r="BA36" s="86"/>
      <c r="BB36" s="86"/>
      <c r="BE36" s="15" t="n">
        <v>0.03</v>
      </c>
      <c r="BJ36" s="15" t="n">
        <v>0.03</v>
      </c>
    </row>
    <row r="37" s="15" customFormat="true" ht="15" hidden="false" customHeight="false" outlineLevel="0" collapsed="false">
      <c r="A37" s="35" t="s">
        <v>122</v>
      </c>
      <c r="C37" s="15" t="s">
        <v>115</v>
      </c>
      <c r="D37" s="87" t="n">
        <v>19</v>
      </c>
      <c r="E37" s="87" t="s">
        <v>118</v>
      </c>
      <c r="F37" s="87" t="s">
        <v>69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 t="n">
        <f aca="false">SUM(I37:S37)</f>
        <v>0</v>
      </c>
      <c r="U37" s="75" t="n">
        <f aca="false">M37+N37</f>
        <v>0</v>
      </c>
      <c r="W37" s="19" t="n">
        <f aca="false">I37/(2*15.9994+28.0855)</f>
        <v>0</v>
      </c>
      <c r="X37" s="19" t="n">
        <f aca="false">J37/(2*15.9994+47.8671)</f>
        <v>0</v>
      </c>
      <c r="Y37" s="19" t="n">
        <f aca="false">(2*K37)/(2*26.981+3*15.9994)</f>
        <v>0</v>
      </c>
      <c r="Z37" s="19" t="n">
        <f aca="false">(2*L37)/(2*52+3*15.994)</f>
        <v>0</v>
      </c>
      <c r="AA37" s="19" t="n">
        <f aca="false">M37/(55.8452+15.9994)</f>
        <v>0</v>
      </c>
      <c r="AB37" s="19" t="n">
        <f aca="false">2*N37/(2*55.845+3*15.999)</f>
        <v>0</v>
      </c>
      <c r="AC37" s="19" t="n">
        <f aca="false">O37/(54.938+15.9994)</f>
        <v>0</v>
      </c>
      <c r="AD37" s="19" t="n">
        <f aca="false">P37/(15.9994+24.3051)</f>
        <v>0</v>
      </c>
      <c r="AE37" s="19" t="n">
        <f aca="false">Q37/(40.078+15.9994)</f>
        <v>0</v>
      </c>
      <c r="AF37" s="19" t="n">
        <f aca="false">R37/(22.989+0.5*15.9994)</f>
        <v>0</v>
      </c>
      <c r="AG37" s="19" t="n">
        <f aca="false">S37/(39.0983+0.5*15.9994)</f>
        <v>0</v>
      </c>
      <c r="AH37" s="19" t="n">
        <f aca="false">SUM(W37:AG37)</f>
        <v>0</v>
      </c>
      <c r="AI37" s="15" t="n">
        <v>12</v>
      </c>
      <c r="AJ37" s="19"/>
      <c r="AK37" s="19" t="n">
        <v>4.044</v>
      </c>
      <c r="AL37" s="19"/>
      <c r="AM37" s="19"/>
      <c r="AN37" s="88"/>
      <c r="AO37" s="19" t="n">
        <v>0.46</v>
      </c>
      <c r="AP37" s="19" t="n">
        <f aca="false">$AJ37*AB37</f>
        <v>0</v>
      </c>
      <c r="AQ37" s="19"/>
      <c r="AR37" s="19" t="n">
        <v>3.448</v>
      </c>
      <c r="AS37" s="88"/>
      <c r="AT37" s="88"/>
      <c r="AU37" s="88"/>
      <c r="AV37" s="86" t="n">
        <f aca="false">SUM(AK37:AU37)</f>
        <v>7.952</v>
      </c>
      <c r="AW37" s="60" t="n">
        <f aca="false">AO37+AP37</f>
        <v>0.46</v>
      </c>
      <c r="AX37" s="86"/>
      <c r="AY37" s="86"/>
      <c r="AZ37" s="86"/>
      <c r="BA37" s="86"/>
      <c r="BB37" s="86"/>
      <c r="BE37" s="15" t="n">
        <v>0.05</v>
      </c>
      <c r="BJ37" s="15" t="n">
        <v>0.05</v>
      </c>
    </row>
    <row r="38" s="15" customFormat="true" ht="15" hidden="false" customHeight="false" outlineLevel="0" collapsed="false">
      <c r="A38" s="35" t="s">
        <v>123</v>
      </c>
      <c r="C38" s="15" t="s">
        <v>115</v>
      </c>
      <c r="D38" s="87" t="n">
        <v>19</v>
      </c>
      <c r="E38" s="87" t="n">
        <v>1900</v>
      </c>
      <c r="F38" s="87" t="s">
        <v>69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 t="n">
        <f aca="false">SUM(I38:S38)</f>
        <v>0</v>
      </c>
      <c r="U38" s="75" t="n">
        <f aca="false">M38+N38</f>
        <v>0</v>
      </c>
      <c r="W38" s="19" t="n">
        <f aca="false">I38/(2*15.9994+28.0855)</f>
        <v>0</v>
      </c>
      <c r="X38" s="19" t="n">
        <f aca="false">J38/(2*15.9994+47.8671)</f>
        <v>0</v>
      </c>
      <c r="Y38" s="19" t="n">
        <f aca="false">(2*K38)/(2*26.981+3*15.9994)</f>
        <v>0</v>
      </c>
      <c r="Z38" s="19" t="n">
        <f aca="false">(2*L38)/(2*52+3*15.994)</f>
        <v>0</v>
      </c>
      <c r="AA38" s="19" t="n">
        <f aca="false">M38/(55.8452+15.9994)</f>
        <v>0</v>
      </c>
      <c r="AB38" s="19" t="n">
        <f aca="false">2*N38/(2*55.845+3*15.999)</f>
        <v>0</v>
      </c>
      <c r="AC38" s="19" t="n">
        <f aca="false">O38/(54.938+15.9994)</f>
        <v>0</v>
      </c>
      <c r="AD38" s="19" t="n">
        <f aca="false">P38/(15.9994+24.3051)</f>
        <v>0</v>
      </c>
      <c r="AE38" s="19" t="n">
        <f aca="false">Q38/(40.078+15.9994)</f>
        <v>0</v>
      </c>
      <c r="AF38" s="19" t="n">
        <f aca="false">R38/(22.989+0.5*15.9994)</f>
        <v>0</v>
      </c>
      <c r="AG38" s="19" t="n">
        <f aca="false">S38/(39.0983+0.5*15.9994)</f>
        <v>0</v>
      </c>
      <c r="AH38" s="19" t="n">
        <f aca="false">SUM(W38:AG38)</f>
        <v>0</v>
      </c>
      <c r="AI38" s="15" t="n">
        <v>12</v>
      </c>
      <c r="AJ38" s="19"/>
      <c r="AK38" s="19" t="n">
        <v>4</v>
      </c>
      <c r="AL38" s="19"/>
      <c r="AM38" s="19"/>
      <c r="AN38" s="88"/>
      <c r="AO38" s="19" t="n">
        <v>0.664</v>
      </c>
      <c r="AP38" s="19" t="n">
        <f aca="false">$AJ38*AB38</f>
        <v>0</v>
      </c>
      <c r="AQ38" s="19"/>
      <c r="AR38" s="19" t="n">
        <v>3.34</v>
      </c>
      <c r="AS38" s="88"/>
      <c r="AT38" s="88"/>
      <c r="AU38" s="88"/>
      <c r="AV38" s="86" t="n">
        <f aca="false">SUM(AK38:AU38)</f>
        <v>8.004</v>
      </c>
      <c r="AW38" s="60" t="n">
        <f aca="false">AO38+AP38</f>
        <v>0.664</v>
      </c>
      <c r="AX38" s="86"/>
      <c r="AY38" s="86"/>
      <c r="AZ38" s="86"/>
      <c r="BA38" s="86"/>
      <c r="BB38" s="86"/>
      <c r="BE38" s="15" t="n">
        <v>0.06</v>
      </c>
      <c r="BJ38" s="15" t="n">
        <v>0.06</v>
      </c>
    </row>
    <row r="39" s="15" customFormat="true" ht="15" hidden="false" customHeight="false" outlineLevel="0" collapsed="false">
      <c r="A39" s="35"/>
      <c r="D39" s="87"/>
      <c r="E39" s="87"/>
      <c r="F39" s="87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75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J39" s="19"/>
      <c r="AK39" s="19"/>
      <c r="AL39" s="19"/>
      <c r="AM39" s="19"/>
      <c r="AN39" s="88"/>
      <c r="AO39" s="19"/>
      <c r="AP39" s="19"/>
      <c r="AQ39" s="19"/>
      <c r="AR39" s="19"/>
      <c r="AS39" s="88"/>
      <c r="AT39" s="88"/>
      <c r="AU39" s="88"/>
      <c r="AV39" s="86"/>
      <c r="AW39" s="60"/>
      <c r="AX39" s="86"/>
      <c r="AY39" s="86"/>
      <c r="AZ39" s="86"/>
      <c r="BA39" s="86"/>
      <c r="BB39" s="86"/>
    </row>
    <row r="40" s="15" customFormat="true" ht="15" hidden="false" customHeight="false" outlineLevel="0" collapsed="false">
      <c r="A40" s="35" t="s">
        <v>124</v>
      </c>
      <c r="C40" s="15" t="s">
        <v>115</v>
      </c>
      <c r="D40" s="87" t="n">
        <v>18</v>
      </c>
      <c r="E40" s="87" t="n">
        <v>1800</v>
      </c>
      <c r="F40" s="87" t="s">
        <v>58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 t="n">
        <f aca="false">SUM(I40:S40)</f>
        <v>0</v>
      </c>
      <c r="U40" s="75" t="n">
        <f aca="false">M40+N40</f>
        <v>0</v>
      </c>
      <c r="W40" s="19" t="n">
        <f aca="false">I40/(2*15.9994+28.0855)</f>
        <v>0</v>
      </c>
      <c r="X40" s="19" t="n">
        <f aca="false">J40/(2*15.9994+47.8671)</f>
        <v>0</v>
      </c>
      <c r="Y40" s="19" t="n">
        <f aca="false">(2*K40)/(2*26.981+3*15.9994)</f>
        <v>0</v>
      </c>
      <c r="Z40" s="19" t="n">
        <f aca="false">(2*L40)/(2*52+3*15.994)</f>
        <v>0</v>
      </c>
      <c r="AA40" s="19" t="n">
        <f aca="false">M40/(55.8452+15.9994)</f>
        <v>0</v>
      </c>
      <c r="AB40" s="19" t="n">
        <f aca="false">2*N40/(2*55.845+3*15.999)</f>
        <v>0</v>
      </c>
      <c r="AC40" s="19" t="n">
        <f aca="false">O40/(54.938+15.9994)</f>
        <v>0</v>
      </c>
      <c r="AD40" s="19" t="n">
        <f aca="false">P40/(15.9994+24.3051)</f>
        <v>0</v>
      </c>
      <c r="AE40" s="19" t="n">
        <f aca="false">Q40/(40.078+15.9994)</f>
        <v>0</v>
      </c>
      <c r="AF40" s="19" t="n">
        <f aca="false">R40/(22.989+0.5*15.9994)</f>
        <v>0</v>
      </c>
      <c r="AG40" s="19" t="n">
        <f aca="false">S40/(39.0983+0.5*15.9994)</f>
        <v>0</v>
      </c>
      <c r="AH40" s="19" t="n">
        <f aca="false">SUM(W40:AG40)</f>
        <v>0</v>
      </c>
      <c r="AI40" s="15" t="n">
        <v>12</v>
      </c>
      <c r="AJ40" s="19"/>
      <c r="AK40" s="19" t="n">
        <v>4</v>
      </c>
      <c r="AL40" s="19"/>
      <c r="AM40" s="19"/>
      <c r="AN40" s="88"/>
      <c r="AO40" s="19" t="n">
        <v>0.4</v>
      </c>
      <c r="AP40" s="19" t="n">
        <f aca="false">$AJ40*AB40</f>
        <v>0</v>
      </c>
      <c r="AQ40" s="19"/>
      <c r="AR40" s="19" t="n">
        <v>3.6</v>
      </c>
      <c r="AS40" s="88"/>
      <c r="AT40" s="88"/>
      <c r="AU40" s="88"/>
      <c r="AV40" s="86" t="n">
        <f aca="false">SUM(AK40:AU40)</f>
        <v>8</v>
      </c>
      <c r="AW40" s="60" t="n">
        <f aca="false">AO40+AP40</f>
        <v>0.4</v>
      </c>
      <c r="AX40" s="86"/>
      <c r="AY40" s="86"/>
      <c r="AZ40" s="86"/>
      <c r="BA40" s="86"/>
      <c r="BB40" s="86"/>
      <c r="BE40" s="15" t="n">
        <v>0.12</v>
      </c>
      <c r="BJ40" s="15" t="n">
        <v>0.12</v>
      </c>
    </row>
    <row r="41" s="15" customFormat="true" ht="15" hidden="false" customHeight="false" outlineLevel="0" collapsed="false">
      <c r="A41" s="35" t="s">
        <v>125</v>
      </c>
      <c r="C41" s="15" t="s">
        <v>115</v>
      </c>
      <c r="D41" s="87" t="n">
        <v>19</v>
      </c>
      <c r="E41" s="87" t="s">
        <v>118</v>
      </c>
      <c r="F41" s="87" t="s">
        <v>58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 t="n">
        <f aca="false">SUM(I41:S41)</f>
        <v>0</v>
      </c>
      <c r="U41" s="75" t="n">
        <f aca="false">M41+N41</f>
        <v>0</v>
      </c>
      <c r="W41" s="19" t="n">
        <f aca="false">I41/(2*15.9994+28.0855)</f>
        <v>0</v>
      </c>
      <c r="X41" s="19" t="n">
        <f aca="false">J41/(2*15.9994+47.8671)</f>
        <v>0</v>
      </c>
      <c r="Y41" s="19" t="n">
        <f aca="false">(2*K41)/(2*26.981+3*15.9994)</f>
        <v>0</v>
      </c>
      <c r="Z41" s="19" t="n">
        <f aca="false">(2*L41)/(2*52+3*15.994)</f>
        <v>0</v>
      </c>
      <c r="AA41" s="19" t="n">
        <f aca="false">M41/(55.8452+15.9994)</f>
        <v>0</v>
      </c>
      <c r="AB41" s="19" t="n">
        <f aca="false">2*N41/(2*55.845+3*15.999)</f>
        <v>0</v>
      </c>
      <c r="AC41" s="19" t="n">
        <f aca="false">O41/(54.938+15.9994)</f>
        <v>0</v>
      </c>
      <c r="AD41" s="19" t="n">
        <f aca="false">P41/(15.9994+24.3051)</f>
        <v>0</v>
      </c>
      <c r="AE41" s="19" t="n">
        <f aca="false">Q41/(40.078+15.9994)</f>
        <v>0</v>
      </c>
      <c r="AF41" s="19" t="n">
        <f aca="false">R41/(22.989+0.5*15.9994)</f>
        <v>0</v>
      </c>
      <c r="AG41" s="19" t="n">
        <f aca="false">S41/(39.0983+0.5*15.9994)</f>
        <v>0</v>
      </c>
      <c r="AH41" s="19" t="n">
        <f aca="false">SUM(W41:AG41)</f>
        <v>0</v>
      </c>
      <c r="AI41" s="15" t="n">
        <v>12</v>
      </c>
      <c r="AJ41" s="19"/>
      <c r="AK41" s="19" t="n">
        <v>3.988</v>
      </c>
      <c r="AL41" s="19"/>
      <c r="AM41" s="19"/>
      <c r="AN41" s="88"/>
      <c r="AO41" s="19" t="n">
        <v>0.608</v>
      </c>
      <c r="AP41" s="19" t="n">
        <f aca="false">$AJ41*AB41</f>
        <v>0</v>
      </c>
      <c r="AQ41" s="19"/>
      <c r="AR41" s="19" t="n">
        <v>3.42</v>
      </c>
      <c r="AS41" s="88"/>
      <c r="AT41" s="88"/>
      <c r="AU41" s="88"/>
      <c r="AV41" s="86" t="n">
        <f aca="false">SUM(AK41:AU41)</f>
        <v>8.016</v>
      </c>
      <c r="AW41" s="60" t="n">
        <f aca="false">AO41+AP41</f>
        <v>0.608</v>
      </c>
      <c r="AX41" s="86"/>
      <c r="AY41" s="86"/>
      <c r="AZ41" s="86"/>
      <c r="BA41" s="86"/>
      <c r="BB41" s="86"/>
      <c r="BE41" s="15" t="n">
        <v>0.22</v>
      </c>
      <c r="BJ41" s="15" t="n">
        <v>0.22</v>
      </c>
    </row>
    <row r="42" s="15" customFormat="true" ht="15" hidden="false" customHeight="false" outlineLevel="0" collapsed="false">
      <c r="A42" s="35" t="s">
        <v>126</v>
      </c>
      <c r="C42" s="15" t="s">
        <v>115</v>
      </c>
      <c r="D42" s="87" t="n">
        <v>19</v>
      </c>
      <c r="E42" s="87" t="n">
        <v>1900</v>
      </c>
      <c r="F42" s="87" t="s">
        <v>58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 t="n">
        <f aca="false">SUM(I42:S42)</f>
        <v>0</v>
      </c>
      <c r="U42" s="75" t="n">
        <f aca="false">M42+N42</f>
        <v>0</v>
      </c>
      <c r="W42" s="19" t="n">
        <f aca="false">I42/(2*15.9994+28.0855)</f>
        <v>0</v>
      </c>
      <c r="X42" s="19" t="n">
        <f aca="false">J42/(2*15.9994+47.8671)</f>
        <v>0</v>
      </c>
      <c r="Y42" s="19" t="n">
        <f aca="false">(2*K42)/(2*26.981+3*15.9994)</f>
        <v>0</v>
      </c>
      <c r="Z42" s="19" t="n">
        <f aca="false">(2*L42)/(2*52+3*15.994)</f>
        <v>0</v>
      </c>
      <c r="AA42" s="19" t="n">
        <f aca="false">M42/(55.8452+15.9994)</f>
        <v>0</v>
      </c>
      <c r="AB42" s="19" t="n">
        <f aca="false">2*N42/(2*55.845+3*15.999)</f>
        <v>0</v>
      </c>
      <c r="AC42" s="19" t="n">
        <f aca="false">O42/(54.938+15.9994)</f>
        <v>0</v>
      </c>
      <c r="AD42" s="19" t="n">
        <f aca="false">P42/(15.9994+24.3051)</f>
        <v>0</v>
      </c>
      <c r="AE42" s="19" t="n">
        <f aca="false">Q42/(40.078+15.9994)</f>
        <v>0</v>
      </c>
      <c r="AF42" s="19" t="n">
        <f aca="false">R42/(22.989+0.5*15.9994)</f>
        <v>0</v>
      </c>
      <c r="AG42" s="19" t="n">
        <f aca="false">S42/(39.0983+0.5*15.9994)</f>
        <v>0</v>
      </c>
      <c r="AH42" s="19" t="n">
        <f aca="false">SUM(W42:AG42)</f>
        <v>0</v>
      </c>
      <c r="AI42" s="15" t="n">
        <v>12</v>
      </c>
      <c r="AJ42" s="19"/>
      <c r="AK42" s="19" t="n">
        <v>3.988</v>
      </c>
      <c r="AL42" s="19"/>
      <c r="AM42" s="19"/>
      <c r="AN42" s="88"/>
      <c r="AO42" s="19" t="n">
        <v>0.22</v>
      </c>
      <c r="AP42" s="19" t="n">
        <f aca="false">$AJ42*AB42</f>
        <v>0</v>
      </c>
      <c r="AQ42" s="19"/>
      <c r="AR42" s="19" t="n">
        <v>3.804</v>
      </c>
      <c r="AS42" s="88"/>
      <c r="AT42" s="88"/>
      <c r="AU42" s="88"/>
      <c r="AV42" s="86" t="n">
        <f aca="false">SUM(AK42:AU42)</f>
        <v>8.012</v>
      </c>
      <c r="AW42" s="60" t="n">
        <f aca="false">AO42+AP42</f>
        <v>0.22</v>
      </c>
      <c r="AX42" s="86"/>
      <c r="AY42" s="86"/>
      <c r="AZ42" s="86"/>
      <c r="BA42" s="86"/>
      <c r="BB42" s="86"/>
      <c r="BE42" s="15" t="n">
        <v>0.09</v>
      </c>
      <c r="BJ42" s="15" t="n">
        <v>0.09</v>
      </c>
    </row>
    <row r="43" s="15" customFormat="true" ht="15" hidden="false" customHeight="false" outlineLevel="0" collapsed="false">
      <c r="A43" s="35" t="s">
        <v>127</v>
      </c>
      <c r="C43" s="15" t="s">
        <v>115</v>
      </c>
      <c r="D43" s="87" t="n">
        <v>19</v>
      </c>
      <c r="E43" s="87" t="n">
        <v>1900</v>
      </c>
      <c r="F43" s="87" t="s">
        <v>58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 t="n">
        <f aca="false">SUM(I43:S43)</f>
        <v>0</v>
      </c>
      <c r="U43" s="75" t="n">
        <f aca="false">M43+N43</f>
        <v>0</v>
      </c>
      <c r="W43" s="19" t="n">
        <f aca="false">I43/(2*15.9994+28.0855)</f>
        <v>0</v>
      </c>
      <c r="X43" s="19" t="n">
        <f aca="false">J43/(2*15.9994+47.8671)</f>
        <v>0</v>
      </c>
      <c r="Y43" s="19" t="n">
        <f aca="false">(2*K43)/(2*26.981+3*15.9994)</f>
        <v>0</v>
      </c>
      <c r="Z43" s="19" t="n">
        <f aca="false">(2*L43)/(2*52+3*15.994)</f>
        <v>0</v>
      </c>
      <c r="AA43" s="19" t="n">
        <f aca="false">M43/(55.8452+15.9994)</f>
        <v>0</v>
      </c>
      <c r="AB43" s="19" t="n">
        <f aca="false">2*N43/(2*55.845+3*15.999)</f>
        <v>0</v>
      </c>
      <c r="AC43" s="19" t="n">
        <f aca="false">O43/(54.938+15.9994)</f>
        <v>0</v>
      </c>
      <c r="AD43" s="19" t="n">
        <f aca="false">P43/(15.9994+24.3051)</f>
        <v>0</v>
      </c>
      <c r="AE43" s="19" t="n">
        <f aca="false">Q43/(40.078+15.9994)</f>
        <v>0</v>
      </c>
      <c r="AF43" s="19" t="n">
        <f aca="false">R43/(22.989+0.5*15.9994)</f>
        <v>0</v>
      </c>
      <c r="AG43" s="19" t="n">
        <f aca="false">S43/(39.0983+0.5*15.9994)</f>
        <v>0</v>
      </c>
      <c r="AH43" s="19" t="n">
        <f aca="false">SUM(W43:AG43)</f>
        <v>0</v>
      </c>
      <c r="AI43" s="15" t="n">
        <v>12</v>
      </c>
      <c r="AJ43" s="19"/>
      <c r="AK43" s="19" t="n">
        <v>3.976</v>
      </c>
      <c r="AL43" s="19"/>
      <c r="AM43" s="19"/>
      <c r="AN43" s="88"/>
      <c r="AO43" s="19" t="n">
        <v>0.196</v>
      </c>
      <c r="AP43" s="19" t="n">
        <f aca="false">$AJ43*AB43</f>
        <v>0</v>
      </c>
      <c r="AQ43" s="19"/>
      <c r="AR43" s="19" t="n">
        <v>3.848</v>
      </c>
      <c r="AS43" s="88"/>
      <c r="AT43" s="88"/>
      <c r="AU43" s="88"/>
      <c r="AV43" s="86" t="n">
        <f aca="false">SUM(AK43:AU43)</f>
        <v>8.02</v>
      </c>
      <c r="AW43" s="60" t="n">
        <f aca="false">AO43+AP43</f>
        <v>0.196</v>
      </c>
      <c r="AX43" s="86"/>
      <c r="AY43" s="86"/>
      <c r="AZ43" s="86"/>
      <c r="BA43" s="86"/>
      <c r="BB43" s="86"/>
      <c r="BE43" s="15" t="n">
        <v>0.12</v>
      </c>
      <c r="BJ43" s="15" t="n">
        <v>0.12</v>
      </c>
    </row>
    <row r="44" s="15" customFormat="true" ht="15" hidden="false" customHeight="false" outlineLevel="0" collapsed="false">
      <c r="A44" s="35" t="s">
        <v>128</v>
      </c>
      <c r="C44" s="15" t="s">
        <v>115</v>
      </c>
      <c r="D44" s="87" t="n">
        <v>19</v>
      </c>
      <c r="E44" s="87" t="s">
        <v>118</v>
      </c>
      <c r="F44" s="87" t="s">
        <v>58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 t="n">
        <f aca="false">SUM(I44:S44)</f>
        <v>0</v>
      </c>
      <c r="U44" s="75" t="n">
        <f aca="false">M44+N44</f>
        <v>0</v>
      </c>
      <c r="W44" s="19" t="n">
        <f aca="false">I44/(2*15.9994+28.0855)</f>
        <v>0</v>
      </c>
      <c r="X44" s="19" t="n">
        <f aca="false">J44/(2*15.9994+47.8671)</f>
        <v>0</v>
      </c>
      <c r="Y44" s="19" t="n">
        <f aca="false">(2*K44)/(2*26.981+3*15.9994)</f>
        <v>0</v>
      </c>
      <c r="Z44" s="19" t="n">
        <f aca="false">(2*L44)/(2*52+3*15.994)</f>
        <v>0</v>
      </c>
      <c r="AA44" s="19" t="n">
        <f aca="false">M44/(55.8452+15.9994)</f>
        <v>0</v>
      </c>
      <c r="AB44" s="19" t="n">
        <f aca="false">2*N44/(2*55.845+3*15.999)</f>
        <v>0</v>
      </c>
      <c r="AC44" s="19" t="n">
        <f aca="false">O44/(54.938+15.9994)</f>
        <v>0</v>
      </c>
      <c r="AD44" s="19" t="n">
        <f aca="false">P44/(15.9994+24.3051)</f>
        <v>0</v>
      </c>
      <c r="AE44" s="19" t="n">
        <f aca="false">Q44/(40.078+15.9994)</f>
        <v>0</v>
      </c>
      <c r="AF44" s="19" t="n">
        <f aca="false">R44/(22.989+0.5*15.9994)</f>
        <v>0</v>
      </c>
      <c r="AG44" s="19" t="n">
        <f aca="false">S44/(39.0983+0.5*15.9994)</f>
        <v>0</v>
      </c>
      <c r="AH44" s="19" t="n">
        <f aca="false">SUM(W44:AG44)</f>
        <v>0</v>
      </c>
      <c r="AI44" s="15" t="n">
        <v>12</v>
      </c>
      <c r="AJ44" s="19"/>
      <c r="AK44" s="19" t="n">
        <v>4.008</v>
      </c>
      <c r="AL44" s="19"/>
      <c r="AM44" s="19"/>
      <c r="AN44" s="88"/>
      <c r="AO44" s="19" t="n">
        <v>0.456</v>
      </c>
      <c r="AP44" s="19" t="n">
        <f aca="false">$AJ44*AB44</f>
        <v>0</v>
      </c>
      <c r="AQ44" s="19"/>
      <c r="AR44" s="19" t="n">
        <v>3.528</v>
      </c>
      <c r="AS44" s="88"/>
      <c r="AT44" s="88"/>
      <c r="AU44" s="88"/>
      <c r="AV44" s="86" t="n">
        <f aca="false">SUM(AK44:AU44)</f>
        <v>7.992</v>
      </c>
      <c r="AW44" s="60" t="n">
        <f aca="false">AO44+AP44</f>
        <v>0.456</v>
      </c>
      <c r="AX44" s="86"/>
      <c r="AY44" s="86"/>
      <c r="AZ44" s="86"/>
      <c r="BA44" s="86"/>
      <c r="BB44" s="86"/>
      <c r="BE44" s="15" t="n">
        <v>0.06</v>
      </c>
      <c r="BJ44" s="15" t="n">
        <v>0.06</v>
      </c>
    </row>
    <row r="45" s="15" customFormat="true" ht="15" hidden="false" customHeight="false" outlineLevel="0" collapsed="false">
      <c r="A45" s="35" t="s">
        <v>129</v>
      </c>
      <c r="C45" s="15" t="s">
        <v>115</v>
      </c>
      <c r="D45" s="87" t="n">
        <v>19</v>
      </c>
      <c r="E45" s="87" t="s">
        <v>118</v>
      </c>
      <c r="F45" s="87" t="s">
        <v>58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 t="n">
        <f aca="false">SUM(I45:S45)</f>
        <v>0</v>
      </c>
      <c r="U45" s="75" t="n">
        <f aca="false">M45+N45</f>
        <v>0</v>
      </c>
      <c r="W45" s="19" t="n">
        <f aca="false">I45/(2*15.9994+28.0855)</f>
        <v>0</v>
      </c>
      <c r="X45" s="19" t="n">
        <f aca="false">J45/(2*15.9994+47.8671)</f>
        <v>0</v>
      </c>
      <c r="Y45" s="19" t="n">
        <f aca="false">(2*K45)/(2*26.981+3*15.9994)</f>
        <v>0</v>
      </c>
      <c r="Z45" s="19" t="n">
        <f aca="false">(2*L45)/(2*52+3*15.994)</f>
        <v>0</v>
      </c>
      <c r="AA45" s="19" t="n">
        <f aca="false">M45/(55.8452+15.9994)</f>
        <v>0</v>
      </c>
      <c r="AB45" s="19" t="n">
        <f aca="false">2*N45/(2*55.845+3*15.999)</f>
        <v>0</v>
      </c>
      <c r="AC45" s="19" t="n">
        <f aca="false">O45/(54.938+15.9994)</f>
        <v>0</v>
      </c>
      <c r="AD45" s="19" t="n">
        <f aca="false">P45/(15.9994+24.3051)</f>
        <v>0</v>
      </c>
      <c r="AE45" s="19" t="n">
        <f aca="false">Q45/(40.078+15.9994)</f>
        <v>0</v>
      </c>
      <c r="AF45" s="19" t="n">
        <f aca="false">R45/(22.989+0.5*15.9994)</f>
        <v>0</v>
      </c>
      <c r="AG45" s="19" t="n">
        <f aca="false">S45/(39.0983+0.5*15.9994)</f>
        <v>0</v>
      </c>
      <c r="AH45" s="19" t="n">
        <f aca="false">SUM(W45:AG45)</f>
        <v>0</v>
      </c>
      <c r="AI45" s="15" t="n">
        <v>12</v>
      </c>
      <c r="AJ45" s="19"/>
      <c r="AK45" s="19" t="n">
        <v>4.02</v>
      </c>
      <c r="AL45" s="19"/>
      <c r="AM45" s="19"/>
      <c r="AN45" s="88"/>
      <c r="AO45" s="19" t="n">
        <v>0.4</v>
      </c>
      <c r="AP45" s="19" t="n">
        <f aca="false">$AJ45*AB45</f>
        <v>0</v>
      </c>
      <c r="AQ45" s="19"/>
      <c r="AR45" s="19" t="n">
        <v>3.56</v>
      </c>
      <c r="AS45" s="88"/>
      <c r="AT45" s="88"/>
      <c r="AU45" s="88"/>
      <c r="AV45" s="86" t="n">
        <f aca="false">SUM(AK45:AU45)</f>
        <v>7.98</v>
      </c>
      <c r="AW45" s="60" t="n">
        <f aca="false">AO45+AP45</f>
        <v>0.4</v>
      </c>
      <c r="AX45" s="86"/>
      <c r="AY45" s="86"/>
      <c r="AZ45" s="86"/>
      <c r="BA45" s="86"/>
      <c r="BB45" s="86"/>
      <c r="BE45" s="15" t="n">
        <v>0.15</v>
      </c>
      <c r="BJ45" s="15" t="n">
        <v>0.15</v>
      </c>
    </row>
    <row r="46" s="15" customFormat="true" ht="15" hidden="false" customHeight="false" outlineLevel="0" collapsed="false">
      <c r="A46" s="35" t="s">
        <v>130</v>
      </c>
      <c r="C46" s="15" t="s">
        <v>115</v>
      </c>
      <c r="D46" s="87" t="n">
        <v>19</v>
      </c>
      <c r="E46" s="87" t="s">
        <v>118</v>
      </c>
      <c r="F46" s="87" t="s">
        <v>58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 t="n">
        <f aca="false">SUM(I46:S46)</f>
        <v>0</v>
      </c>
      <c r="U46" s="75" t="n">
        <f aca="false">M46+N46</f>
        <v>0</v>
      </c>
      <c r="W46" s="19" t="n">
        <f aca="false">I46/(2*15.9994+28.0855)</f>
        <v>0</v>
      </c>
      <c r="X46" s="19" t="n">
        <f aca="false">J46/(2*15.9994+47.8671)</f>
        <v>0</v>
      </c>
      <c r="Y46" s="19" t="n">
        <f aca="false">(2*K46)/(2*26.981+3*15.9994)</f>
        <v>0</v>
      </c>
      <c r="Z46" s="19" t="n">
        <f aca="false">(2*L46)/(2*52+3*15.994)</f>
        <v>0</v>
      </c>
      <c r="AA46" s="19" t="n">
        <f aca="false">M46/(55.8452+15.9994)</f>
        <v>0</v>
      </c>
      <c r="AB46" s="19" t="n">
        <f aca="false">2*N46/(2*55.845+3*15.999)</f>
        <v>0</v>
      </c>
      <c r="AC46" s="19" t="n">
        <f aca="false">O46/(54.938+15.9994)</f>
        <v>0</v>
      </c>
      <c r="AD46" s="19" t="n">
        <f aca="false">P46/(15.9994+24.3051)</f>
        <v>0</v>
      </c>
      <c r="AE46" s="19" t="n">
        <f aca="false">Q46/(40.078+15.9994)</f>
        <v>0</v>
      </c>
      <c r="AF46" s="19" t="n">
        <f aca="false">R46/(22.989+0.5*15.9994)</f>
        <v>0</v>
      </c>
      <c r="AG46" s="19" t="n">
        <f aca="false">S46/(39.0983+0.5*15.9994)</f>
        <v>0</v>
      </c>
      <c r="AH46" s="19" t="n">
        <f aca="false">SUM(W46:AG46)</f>
        <v>0</v>
      </c>
      <c r="AI46" s="15" t="n">
        <v>12</v>
      </c>
      <c r="AJ46" s="19"/>
      <c r="AK46" s="19" t="n">
        <v>4.008</v>
      </c>
      <c r="AL46" s="19"/>
      <c r="AM46" s="19"/>
      <c r="AN46" s="88"/>
      <c r="AO46" s="19" t="n">
        <v>0.712</v>
      </c>
      <c r="AP46" s="19" t="n">
        <f aca="false">$AJ46*AB46</f>
        <v>0</v>
      </c>
      <c r="AQ46" s="19"/>
      <c r="AR46" s="19" t="n">
        <v>3.276</v>
      </c>
      <c r="AS46" s="88"/>
      <c r="AT46" s="88"/>
      <c r="AU46" s="88"/>
      <c r="AV46" s="86" t="n">
        <f aca="false">SUM(AK46:AU46)</f>
        <v>7.996</v>
      </c>
      <c r="AW46" s="60" t="n">
        <f aca="false">AO46+AP46</f>
        <v>0.712</v>
      </c>
      <c r="AX46" s="86"/>
      <c r="AY46" s="86"/>
      <c r="AZ46" s="86"/>
      <c r="BA46" s="86"/>
      <c r="BB46" s="86"/>
      <c r="BE46" s="15" t="n">
        <v>0.08</v>
      </c>
      <c r="BJ46" s="15" t="n">
        <v>0.08</v>
      </c>
    </row>
    <row r="47" s="15" customFormat="true" ht="15" hidden="false" customHeight="false" outlineLevel="0" collapsed="false">
      <c r="A47" s="35" t="s">
        <v>131</v>
      </c>
      <c r="C47" s="15" t="s">
        <v>115</v>
      </c>
      <c r="D47" s="87" t="n">
        <v>19</v>
      </c>
      <c r="E47" s="87" t="n">
        <v>1900</v>
      </c>
      <c r="F47" s="87" t="s">
        <v>58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 t="n">
        <f aca="false">SUM(I47:S47)</f>
        <v>0</v>
      </c>
      <c r="U47" s="75" t="n">
        <f aca="false">M47+N47</f>
        <v>0</v>
      </c>
      <c r="W47" s="19" t="n">
        <f aca="false">I47/(2*15.9994+28.0855)</f>
        <v>0</v>
      </c>
      <c r="X47" s="19" t="n">
        <f aca="false">J47/(2*15.9994+47.8671)</f>
        <v>0</v>
      </c>
      <c r="Y47" s="19" t="n">
        <f aca="false">(2*K47)/(2*26.981+3*15.9994)</f>
        <v>0</v>
      </c>
      <c r="Z47" s="19" t="n">
        <f aca="false">(2*L47)/(2*52+3*15.994)</f>
        <v>0</v>
      </c>
      <c r="AA47" s="19" t="n">
        <f aca="false">M47/(55.8452+15.9994)</f>
        <v>0</v>
      </c>
      <c r="AB47" s="19" t="n">
        <f aca="false">2*N47/(2*55.845+3*15.999)</f>
        <v>0</v>
      </c>
      <c r="AC47" s="19" t="n">
        <f aca="false">O47/(54.938+15.9994)</f>
        <v>0</v>
      </c>
      <c r="AD47" s="19" t="n">
        <f aca="false">P47/(15.9994+24.3051)</f>
        <v>0</v>
      </c>
      <c r="AE47" s="19" t="n">
        <f aca="false">Q47/(40.078+15.9994)</f>
        <v>0</v>
      </c>
      <c r="AF47" s="19" t="n">
        <f aca="false">R47/(22.989+0.5*15.9994)</f>
        <v>0</v>
      </c>
      <c r="AG47" s="19" t="n">
        <f aca="false">S47/(39.0983+0.5*15.9994)</f>
        <v>0</v>
      </c>
      <c r="AH47" s="19" t="n">
        <f aca="false">SUM(W47:AG47)</f>
        <v>0</v>
      </c>
      <c r="AI47" s="15" t="n">
        <v>12</v>
      </c>
      <c r="AJ47" s="19"/>
      <c r="AK47" s="19" t="n">
        <v>3.992</v>
      </c>
      <c r="AL47" s="19"/>
      <c r="AM47" s="19"/>
      <c r="AN47" s="88"/>
      <c r="AO47" s="19" t="n">
        <v>0.664</v>
      </c>
      <c r="AP47" s="19" t="n">
        <f aca="false">$AJ47*AB47</f>
        <v>0</v>
      </c>
      <c r="AQ47" s="19"/>
      <c r="AR47" s="19" t="n">
        <v>3.356</v>
      </c>
      <c r="AS47" s="88"/>
      <c r="AT47" s="88"/>
      <c r="AU47" s="88"/>
      <c r="AV47" s="86" t="n">
        <f aca="false">SUM(AK47:AU47)</f>
        <v>8.012</v>
      </c>
      <c r="AW47" s="60" t="n">
        <f aca="false">AO47+AP47</f>
        <v>0.664</v>
      </c>
      <c r="AX47" s="86"/>
      <c r="AY47" s="86"/>
      <c r="AZ47" s="86"/>
      <c r="BA47" s="86"/>
      <c r="BB47" s="86"/>
      <c r="BE47" s="15" t="n">
        <v>0.12</v>
      </c>
      <c r="BJ47" s="15" t="n">
        <v>0.12</v>
      </c>
    </row>
    <row r="48" s="15" customFormat="true" ht="15" hidden="false" customHeight="false" outlineLevel="0" collapsed="false">
      <c r="A48" s="35" t="s">
        <v>132</v>
      </c>
      <c r="C48" s="15" t="s">
        <v>115</v>
      </c>
      <c r="D48" s="87" t="n">
        <v>19</v>
      </c>
      <c r="E48" s="87" t="n">
        <v>1900</v>
      </c>
      <c r="F48" s="87" t="s">
        <v>58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 t="n">
        <f aca="false">SUM(I48:S48)</f>
        <v>0</v>
      </c>
      <c r="U48" s="75" t="n">
        <f aca="false">M48+N48</f>
        <v>0</v>
      </c>
      <c r="W48" s="19" t="n">
        <f aca="false">I48/(2*15.9994+28.0855)</f>
        <v>0</v>
      </c>
      <c r="X48" s="19" t="n">
        <f aca="false">J48/(2*15.9994+47.8671)</f>
        <v>0</v>
      </c>
      <c r="Y48" s="19" t="n">
        <f aca="false">(2*K48)/(2*26.981+3*15.9994)</f>
        <v>0</v>
      </c>
      <c r="Z48" s="19" t="n">
        <f aca="false">(2*L48)/(2*52+3*15.994)</f>
        <v>0</v>
      </c>
      <c r="AA48" s="19" t="n">
        <f aca="false">M48/(55.8452+15.9994)</f>
        <v>0</v>
      </c>
      <c r="AB48" s="19" t="n">
        <f aca="false">2*N48/(2*55.845+3*15.999)</f>
        <v>0</v>
      </c>
      <c r="AC48" s="19" t="n">
        <f aca="false">O48/(54.938+15.9994)</f>
        <v>0</v>
      </c>
      <c r="AD48" s="19" t="n">
        <f aca="false">P48/(15.9994+24.3051)</f>
        <v>0</v>
      </c>
      <c r="AE48" s="19" t="n">
        <f aca="false">Q48/(40.078+15.9994)</f>
        <v>0</v>
      </c>
      <c r="AF48" s="19" t="n">
        <f aca="false">R48/(22.989+0.5*15.9994)</f>
        <v>0</v>
      </c>
      <c r="AG48" s="19" t="n">
        <f aca="false">S48/(39.0983+0.5*15.9994)</f>
        <v>0</v>
      </c>
      <c r="AH48" s="19" t="n">
        <f aca="false">SUM(W48:AG48)</f>
        <v>0</v>
      </c>
      <c r="AI48" s="15" t="n">
        <v>12</v>
      </c>
      <c r="AJ48" s="19"/>
      <c r="AK48" s="19" t="n">
        <v>3.72</v>
      </c>
      <c r="AL48" s="19"/>
      <c r="AM48" s="19"/>
      <c r="AN48" s="88"/>
      <c r="AO48" s="19" t="n">
        <v>0.56</v>
      </c>
      <c r="AP48" s="19" t="n">
        <f aca="false">$AJ48*AB48</f>
        <v>0</v>
      </c>
      <c r="AQ48" s="19"/>
      <c r="AR48" s="19" t="n">
        <v>3.36</v>
      </c>
      <c r="AS48" s="88"/>
      <c r="AT48" s="88"/>
      <c r="AU48" s="88"/>
      <c r="AV48" s="60" t="n">
        <f aca="false">SUM(AK48:AU48)</f>
        <v>7.64</v>
      </c>
      <c r="AW48" s="60" t="n">
        <f aca="false">AO48+AP48</f>
        <v>0.56</v>
      </c>
      <c r="AX48" s="60"/>
      <c r="AY48" s="60"/>
      <c r="AZ48" s="60"/>
      <c r="BA48" s="60"/>
      <c r="BB48" s="60"/>
      <c r="BE48" s="15" t="n">
        <v>0.14</v>
      </c>
      <c r="BJ48" s="15" t="n">
        <v>0.14</v>
      </c>
    </row>
    <row r="49" s="15" customFormat="true" ht="15" hidden="false" customHeight="false" outlineLevel="0" collapsed="false">
      <c r="E49" s="16"/>
      <c r="F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75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J49" s="19"/>
      <c r="AP49" s="19"/>
      <c r="AV49" s="86"/>
      <c r="AW49" s="60"/>
      <c r="AX49" s="86"/>
      <c r="AY49" s="86"/>
      <c r="AZ49" s="86"/>
      <c r="BA49" s="86"/>
      <c r="BB49" s="86"/>
    </row>
    <row r="50" s="15" customFormat="true" ht="15" hidden="false" customHeight="false" outlineLevel="0" collapsed="false">
      <c r="A50" s="21" t="s">
        <v>133</v>
      </c>
      <c r="E50" s="16"/>
      <c r="F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75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86"/>
      <c r="AW50" s="60"/>
      <c r="AX50" s="86"/>
      <c r="AY50" s="86"/>
      <c r="AZ50" s="86"/>
      <c r="BA50" s="86"/>
      <c r="BB50" s="86"/>
    </row>
    <row r="51" s="89" customFormat="true" ht="15" hidden="false" customHeight="false" outlineLevel="0" collapsed="false">
      <c r="A51" s="89" t="s">
        <v>134</v>
      </c>
      <c r="E51" s="75"/>
      <c r="F51" s="75"/>
      <c r="I51" s="90" t="n">
        <v>47.5</v>
      </c>
      <c r="J51" s="90" t="n">
        <v>0.29</v>
      </c>
      <c r="K51" s="90" t="n">
        <v>6.45</v>
      </c>
      <c r="L51" s="90" t="n">
        <v>0.56</v>
      </c>
      <c r="M51" s="90" t="n">
        <v>26.2</v>
      </c>
      <c r="N51" s="90"/>
      <c r="O51" s="90"/>
      <c r="P51" s="90" t="n">
        <v>14.7</v>
      </c>
      <c r="Q51" s="90" t="n">
        <v>3.8</v>
      </c>
      <c r="R51" s="90" t="n">
        <v>0.5</v>
      </c>
      <c r="S51" s="90"/>
      <c r="T51" s="90" t="n">
        <f aca="false">SUM(I51:S51)</f>
        <v>100</v>
      </c>
      <c r="U51" s="90" t="n">
        <f aca="false">M51+N51</f>
        <v>26.2</v>
      </c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2"/>
      <c r="AW51" s="60"/>
      <c r="AX51" s="92"/>
      <c r="AY51" s="92"/>
      <c r="AZ51" s="92"/>
      <c r="BA51" s="92"/>
      <c r="BB51" s="92"/>
    </row>
    <row r="52" s="15" customFormat="true" ht="15" hidden="false" customHeight="false" outlineLevel="0" collapsed="false">
      <c r="A52" s="15" t="s">
        <v>135</v>
      </c>
      <c r="C52" s="15" t="s">
        <v>136</v>
      </c>
      <c r="D52" s="15" t="n">
        <v>10</v>
      </c>
      <c r="E52" s="87" t="n">
        <v>1500</v>
      </c>
      <c r="F52" s="16" t="s">
        <v>137</v>
      </c>
      <c r="G52" s="15" t="s">
        <v>69</v>
      </c>
      <c r="I52" s="16" t="n">
        <v>43.5</v>
      </c>
      <c r="J52" s="16" t="n">
        <v>0.68</v>
      </c>
      <c r="K52" s="16" t="n">
        <v>15.2</v>
      </c>
      <c r="L52" s="16" t="n">
        <v>0.87</v>
      </c>
      <c r="M52" s="16" t="n">
        <v>22.1</v>
      </c>
      <c r="N52" s="16" t="n">
        <v>3.67</v>
      </c>
      <c r="O52" s="16"/>
      <c r="P52" s="16" t="n">
        <v>12.9</v>
      </c>
      <c r="Q52" s="16" t="n">
        <v>2.91</v>
      </c>
      <c r="R52" s="16" t="n">
        <v>0.14</v>
      </c>
      <c r="S52" s="16"/>
      <c r="T52" s="16" t="n">
        <f aca="false">SUM(I52:S52)</f>
        <v>101.97</v>
      </c>
      <c r="U52" s="75" t="n">
        <f aca="false">M52+N52</f>
        <v>25.77</v>
      </c>
      <c r="W52" s="19" t="n">
        <f aca="false">I52/(2*15.9994+28.0855)</f>
        <v>0.723982804160155</v>
      </c>
      <c r="X52" s="19" t="n">
        <f aca="false">J52/(2*15.9994+47.8671)</f>
        <v>0.00851427204852133</v>
      </c>
      <c r="Y52" s="19" t="n">
        <f aca="false">(2*K52)/(2*26.981+3*15.9994)</f>
        <v>0.298155554814526</v>
      </c>
      <c r="Z52" s="19" t="n">
        <f aca="false">(2*L52)/(2*52+3*15.994)</f>
        <v>0.0114487241910226</v>
      </c>
      <c r="AA52" s="19" t="n">
        <f aca="false">M52/(55.8452+15.9994)</f>
        <v>0.307608365834036</v>
      </c>
      <c r="AB52" s="19" t="n">
        <f aca="false">2*N52/(2*55.845+3*15.999)</f>
        <v>0.0459649188725444</v>
      </c>
      <c r="AC52" s="19" t="n">
        <f aca="false">O52/(54.938+15.9994)</f>
        <v>0</v>
      </c>
      <c r="AD52" s="19" t="n">
        <f aca="false">P52/(15.9994+24.3051)</f>
        <v>0.32006351648079</v>
      </c>
      <c r="AE52" s="19" t="n">
        <f aca="false">Q52/(40.078+15.9994)</f>
        <v>0.0518925627793015</v>
      </c>
      <c r="AF52" s="19" t="n">
        <f aca="false">R52/(22.989+0.5*15.9994)</f>
        <v>0.00451777583441706</v>
      </c>
      <c r="AG52" s="19" t="n">
        <f aca="false">S52/(39.0983+0.5*15.9994)</f>
        <v>0</v>
      </c>
      <c r="AH52" s="19" t="n">
        <f aca="false">SUM(W52:AG52)</f>
        <v>1.77214849501531</v>
      </c>
      <c r="AI52" s="15" t="n">
        <v>12</v>
      </c>
      <c r="AJ52" s="19" t="n">
        <f aca="false">AI52/(2*W52+2*X52+1.5*Y52+AA52+AC52+AD52+AE52+0.5*AF52+0.5*AG52+1.5*Z52+1.5*AB52)</f>
        <v>4.4773257886506</v>
      </c>
      <c r="AK52" s="19" t="n">
        <f aca="false">$AJ52*W52</f>
        <v>3.24150687960584</v>
      </c>
      <c r="AL52" s="19" t="n">
        <f aca="false">$AJ52*X52</f>
        <v>0.0381211698144316</v>
      </c>
      <c r="AM52" s="19" t="n">
        <f aca="false">$AJ52*Y52</f>
        <v>1.3349395546005</v>
      </c>
      <c r="AN52" s="19" t="n">
        <f aca="false">$AJ52*Z52</f>
        <v>0.0512596680676136</v>
      </c>
      <c r="AO52" s="19" t="n">
        <f aca="false">$AJ52*AA52</f>
        <v>1.3772628691534</v>
      </c>
      <c r="AP52" s="19" t="n">
        <f aca="false">$AJ52*AB52</f>
        <v>0.205799916641276</v>
      </c>
      <c r="AQ52" s="19" t="n">
        <f aca="false">$AJ52*AC52</f>
        <v>0</v>
      </c>
      <c r="AR52" s="19" t="n">
        <f aca="false">$AJ52*AD52</f>
        <v>1.43302863634564</v>
      </c>
      <c r="AS52" s="19" t="n">
        <f aca="false">$AJ52*AE52</f>
        <v>0.232339909570937</v>
      </c>
      <c r="AT52" s="19" t="n">
        <f aca="false">$AJ52*AF52</f>
        <v>0.020227554250778</v>
      </c>
      <c r="AU52" s="19" t="n">
        <f aca="false">$AJ52*AG52</f>
        <v>0</v>
      </c>
      <c r="AV52" s="86" t="n">
        <f aca="false">SUM(AK52:AU52)</f>
        <v>7.93448615805042</v>
      </c>
      <c r="AW52" s="60" t="n">
        <f aca="false">AO52+AP52</f>
        <v>1.58306278579468</v>
      </c>
      <c r="AX52" s="86"/>
      <c r="AY52" s="86"/>
      <c r="AZ52" s="86"/>
      <c r="BA52" s="86"/>
      <c r="BB52" s="86"/>
      <c r="BG52" s="15" t="n">
        <v>0.13</v>
      </c>
      <c r="BJ52" s="15" t="n">
        <v>0.13</v>
      </c>
    </row>
    <row r="53" s="15" customFormat="true" ht="15" hidden="false" customHeight="false" outlineLevel="0" collapsed="false">
      <c r="A53" s="15" t="s">
        <v>138</v>
      </c>
      <c r="C53" s="15" t="s">
        <v>136</v>
      </c>
      <c r="D53" s="15" t="n">
        <v>12</v>
      </c>
      <c r="E53" s="87" t="n">
        <v>1500</v>
      </c>
      <c r="F53" s="16" t="s">
        <v>137</v>
      </c>
      <c r="G53" s="15" t="s">
        <v>69</v>
      </c>
      <c r="I53" s="16" t="n">
        <v>43.8</v>
      </c>
      <c r="J53" s="16" t="n">
        <v>0.46</v>
      </c>
      <c r="K53" s="16" t="n">
        <v>14</v>
      </c>
      <c r="L53" s="16" t="n">
        <v>1.1</v>
      </c>
      <c r="M53" s="16" t="n">
        <v>20.3</v>
      </c>
      <c r="N53" s="16" t="n">
        <v>4.61</v>
      </c>
      <c r="O53" s="16"/>
      <c r="P53" s="16" t="n">
        <v>12.4</v>
      </c>
      <c r="Q53" s="16" t="n">
        <v>2.72</v>
      </c>
      <c r="R53" s="16" t="n">
        <v>0.32</v>
      </c>
      <c r="S53" s="16"/>
      <c r="T53" s="16" t="n">
        <f aca="false">SUM(I53:S53)</f>
        <v>99.71</v>
      </c>
      <c r="U53" s="75" t="n">
        <f aca="false">M53+N53</f>
        <v>24.91</v>
      </c>
      <c r="W53" s="19" t="n">
        <f aca="false">I53/(2*15.9994+28.0855)</f>
        <v>0.728975789016432</v>
      </c>
      <c r="X53" s="19" t="n">
        <f aca="false">J53/(2*15.9994+47.8671)</f>
        <v>0.00575965462105855</v>
      </c>
      <c r="Y53" s="19" t="n">
        <f aca="false">(2*K53)/(2*26.981+3*15.9994)</f>
        <v>0.2746169583818</v>
      </c>
      <c r="Z53" s="19" t="n">
        <f aca="false">(2*L53)/(2*52+3*15.994)</f>
        <v>0.0144753984024424</v>
      </c>
      <c r="AA53" s="19" t="n">
        <f aca="false">M53/(55.8452+15.9994)</f>
        <v>0.28255429078873</v>
      </c>
      <c r="AB53" s="19" t="n">
        <f aca="false">2*N53/(2*55.845+3*15.999)</f>
        <v>0.0577379498644223</v>
      </c>
      <c r="AC53" s="19" t="n">
        <f aca="false">O53/(54.938+15.9994)</f>
        <v>0</v>
      </c>
      <c r="AD53" s="19" t="n">
        <f aca="false">P53/(15.9994+24.3051)</f>
        <v>0.307657953826496</v>
      </c>
      <c r="AE53" s="19" t="n">
        <f aca="false">Q53/(40.078+15.9994)</f>
        <v>0.0485043885772165</v>
      </c>
      <c r="AF53" s="19" t="n">
        <f aca="false">R53/(22.989+0.5*15.9994)</f>
        <v>0.0103263447643819</v>
      </c>
      <c r="AG53" s="19" t="n">
        <f aca="false">S53/(39.0983+0.5*15.9994)</f>
        <v>0</v>
      </c>
      <c r="AH53" s="19" t="n">
        <f aca="false">SUM(W53:AG53)</f>
        <v>1.73060872824298</v>
      </c>
      <c r="AI53" s="15" t="n">
        <v>12</v>
      </c>
      <c r="AJ53" s="19" t="n">
        <f aca="false">AI53/(2*W53+2*X53+1.5*Y53+AA53+AC53+AD53+AE53+0.5*AF53+0.5*AG53+1.5*Z53+1.5*AB53)</f>
        <v>4.55650726370433</v>
      </c>
      <c r="AK53" s="19" t="n">
        <f aca="false">$AJ53*W53</f>
        <v>3.32158347771797</v>
      </c>
      <c r="AL53" s="19" t="n">
        <f aca="false">$AJ53*X53</f>
        <v>0.0262439081172815</v>
      </c>
      <c r="AM53" s="19" t="n">
        <f aca="false">$AJ53*Y53</f>
        <v>1.25129416560306</v>
      </c>
      <c r="AN53" s="19" t="n">
        <f aca="false">$AJ53*Z53</f>
        <v>0.0659572579657428</v>
      </c>
      <c r="AO53" s="19" t="n">
        <f aca="false">$AJ53*AA53</f>
        <v>1.28746067836967</v>
      </c>
      <c r="AP53" s="19" t="n">
        <f aca="false">$AJ53*AB53</f>
        <v>0.263083387948636</v>
      </c>
      <c r="AQ53" s="19" t="n">
        <f aca="false">$AJ53*AC53</f>
        <v>0</v>
      </c>
      <c r="AR53" s="19" t="n">
        <f aca="false">$AJ53*AD53</f>
        <v>1.40184570134684</v>
      </c>
      <c r="AS53" s="19" t="n">
        <f aca="false">$AJ53*AE53</f>
        <v>0.221010598873624</v>
      </c>
      <c r="AT53" s="19" t="n">
        <f aca="false">$AJ53*AF53</f>
        <v>0.0470520649264211</v>
      </c>
      <c r="AU53" s="19" t="n">
        <f aca="false">$AJ53*AG53</f>
        <v>0</v>
      </c>
      <c r="AV53" s="60" t="n">
        <f aca="false">SUM(AK53:AU53)</f>
        <v>7.88553124086925</v>
      </c>
      <c r="AW53" s="60" t="n">
        <f aca="false">AO53+AP53</f>
        <v>1.55054406631831</v>
      </c>
      <c r="AX53" s="60"/>
      <c r="AY53" s="60"/>
      <c r="AZ53" s="60"/>
      <c r="BA53" s="60"/>
      <c r="BB53" s="60"/>
      <c r="BG53" s="15" t="n">
        <v>0.17</v>
      </c>
      <c r="BJ53" s="15" t="n">
        <v>0.17</v>
      </c>
    </row>
    <row r="54" s="15" customFormat="true" ht="15" hidden="false" customHeight="false" outlineLevel="0" collapsed="false">
      <c r="A54" s="15" t="s">
        <v>139</v>
      </c>
      <c r="C54" s="15" t="s">
        <v>136</v>
      </c>
      <c r="D54" s="15" t="n">
        <v>14</v>
      </c>
      <c r="E54" s="87" t="n">
        <v>1500</v>
      </c>
      <c r="F54" s="16" t="s">
        <v>137</v>
      </c>
      <c r="G54" s="15" t="s">
        <v>69</v>
      </c>
      <c r="I54" s="16" t="n">
        <v>50.5</v>
      </c>
      <c r="J54" s="16" t="n">
        <v>0.36</v>
      </c>
      <c r="K54" s="16" t="n">
        <v>8.4</v>
      </c>
      <c r="L54" s="16" t="n">
        <v>0.69</v>
      </c>
      <c r="M54" s="16" t="n">
        <v>9.77</v>
      </c>
      <c r="N54" s="16" t="n">
        <v>5.59</v>
      </c>
      <c r="O54" s="16"/>
      <c r="P54" s="16" t="n">
        <v>19.4</v>
      </c>
      <c r="Q54" s="16" t="n">
        <v>5.25</v>
      </c>
      <c r="R54" s="16" t="n">
        <v>1.56</v>
      </c>
      <c r="S54" s="16"/>
      <c r="T54" s="16" t="n">
        <f aca="false">SUM(I54:S54)</f>
        <v>101.52</v>
      </c>
      <c r="U54" s="75" t="n">
        <f aca="false">M54+N54</f>
        <v>15.36</v>
      </c>
      <c r="W54" s="19" t="n">
        <f aca="false">I54/(2*15.9994+28.0855)</f>
        <v>0.84048578413995</v>
      </c>
      <c r="X54" s="19" t="n">
        <f aca="false">J54/(2*15.9994+47.8671)</f>
        <v>0.00450755579039365</v>
      </c>
      <c r="Y54" s="19" t="n">
        <f aca="false">(2*K54)/(2*26.981+3*15.9994)</f>
        <v>0.16477017502908</v>
      </c>
      <c r="Z54" s="19" t="n">
        <f aca="false">(2*L54)/(2*52+3*15.994)</f>
        <v>0.00908002263425932</v>
      </c>
      <c r="AA54" s="19" t="n">
        <f aca="false">M54/(55.8452+15.9994)</f>
        <v>0.135987951773689</v>
      </c>
      <c r="AB54" s="19" t="n">
        <f aca="false">2*N54/(2*55.845+3*15.999)</f>
        <v>0.0700119608985077</v>
      </c>
      <c r="AC54" s="19" t="n">
        <f aca="false">O54/(54.938+15.9994)</f>
        <v>0</v>
      </c>
      <c r="AD54" s="19" t="n">
        <f aca="false">P54/(15.9994+24.3051)</f>
        <v>0.481335830986614</v>
      </c>
      <c r="AE54" s="19" t="n">
        <f aca="false">Q54/(40.078+15.9994)</f>
        <v>0.093620602952348</v>
      </c>
      <c r="AF54" s="19" t="n">
        <f aca="false">R54/(22.989+0.5*15.9994)</f>
        <v>0.0503409307263615</v>
      </c>
      <c r="AG54" s="19" t="n">
        <f aca="false">S54/(39.0983+0.5*15.9994)</f>
        <v>0</v>
      </c>
      <c r="AH54" s="19" t="n">
        <f aca="false">SUM(W54:AG54)</f>
        <v>1.8501408149312</v>
      </c>
      <c r="AI54" s="15" t="n">
        <v>12</v>
      </c>
      <c r="AJ54" s="19" t="n">
        <f aca="false">AI54/(2*W54+2*X54+1.5*Y54+AA54+AC54+AD54+AE54+0.5*AF54+0.5*AG54+1.5*Z54+1.5*AB54)</f>
        <v>4.298156267991</v>
      </c>
      <c r="AK54" s="19" t="n">
        <f aca="false">$AJ54*W54</f>
        <v>3.61253924125846</v>
      </c>
      <c r="AL54" s="19" t="n">
        <f aca="false">$AJ54*X54</f>
        <v>0.0193741791737996</v>
      </c>
      <c r="AM54" s="19" t="n">
        <f aca="false">$AJ54*Y54</f>
        <v>0.708207960579215</v>
      </c>
      <c r="AN54" s="19" t="n">
        <f aca="false">$AJ54*Z54</f>
        <v>0.0390273561989419</v>
      </c>
      <c r="AO54" s="19" t="n">
        <f aca="false">$AJ54*AA54</f>
        <v>0.584497467287341</v>
      </c>
      <c r="AP54" s="19" t="n">
        <f aca="false">$AJ54*AB54</f>
        <v>0.300922348570262</v>
      </c>
      <c r="AQ54" s="19" t="n">
        <f aca="false">$AJ54*AC54</f>
        <v>0</v>
      </c>
      <c r="AR54" s="19" t="n">
        <f aca="false">$AJ54*AD54</f>
        <v>2.06885661896378</v>
      </c>
      <c r="AS54" s="19" t="n">
        <f aca="false">$AJ54*AE54</f>
        <v>0.402395981392732</v>
      </c>
      <c r="AT54" s="19" t="n">
        <f aca="false">$AJ54*AF54</f>
        <v>0.216373186938012</v>
      </c>
      <c r="AU54" s="19" t="n">
        <f aca="false">$AJ54*AG54</f>
        <v>0</v>
      </c>
      <c r="AV54" s="86" t="n">
        <f aca="false">SUM(AK54:AU54)</f>
        <v>7.95219434036254</v>
      </c>
      <c r="AW54" s="60" t="n">
        <f aca="false">AO54+AP54</f>
        <v>0.885419815857603</v>
      </c>
      <c r="AX54" s="86"/>
      <c r="AY54" s="86"/>
      <c r="AZ54" s="86"/>
      <c r="BA54" s="86"/>
      <c r="BB54" s="86"/>
      <c r="BG54" s="15" t="n">
        <v>0.34</v>
      </c>
      <c r="BJ54" s="15" t="n">
        <v>0.34</v>
      </c>
    </row>
    <row r="55" s="15" customFormat="true" ht="15" hidden="false" customHeight="false" outlineLevel="0" collapsed="false">
      <c r="E55" s="16"/>
      <c r="F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W55" s="19"/>
      <c r="X55" s="19"/>
      <c r="Y55" s="19"/>
      <c r="Z55" s="19"/>
      <c r="AA55" s="19"/>
      <c r="AB55" s="19" t="n">
        <f aca="false">2*N55/(2*55.845+3*15.999)</f>
        <v>0</v>
      </c>
      <c r="AC55" s="19"/>
      <c r="AD55" s="19"/>
      <c r="AE55" s="19"/>
      <c r="AF55" s="19"/>
      <c r="AG55" s="19"/>
      <c r="AH55" s="19"/>
      <c r="AI55" s="15" t="n">
        <v>12</v>
      </c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86"/>
      <c r="AW55" s="86"/>
      <c r="AX55" s="86"/>
      <c r="AY55" s="86"/>
      <c r="AZ55" s="86"/>
      <c r="BA55" s="86"/>
      <c r="BB55" s="86"/>
    </row>
    <row r="56" s="15" customFormat="true" ht="15" hidden="false" customHeight="false" outlineLevel="0" collapsed="false">
      <c r="A56" s="21" t="s">
        <v>140</v>
      </c>
      <c r="E56" s="16"/>
      <c r="F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W56" s="19"/>
      <c r="X56" s="19"/>
      <c r="Y56" s="19"/>
      <c r="Z56" s="19"/>
      <c r="AA56" s="19"/>
      <c r="AB56" s="19" t="n">
        <f aca="false">2*N56/(2*55.845+3*15.999)</f>
        <v>0</v>
      </c>
      <c r="AC56" s="19"/>
      <c r="AD56" s="19"/>
      <c r="AE56" s="19"/>
      <c r="AF56" s="19"/>
      <c r="AG56" s="19"/>
      <c r="AH56" s="19"/>
      <c r="AI56" s="15" t="n">
        <v>12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86"/>
      <c r="AW56" s="86"/>
      <c r="AX56" s="86"/>
      <c r="AY56" s="86"/>
      <c r="AZ56" s="86"/>
      <c r="BA56" s="86"/>
      <c r="BB56" s="86"/>
    </row>
    <row r="57" s="89" customFormat="true" ht="15" hidden="false" customHeight="false" outlineLevel="0" collapsed="false">
      <c r="A57" s="89" t="s">
        <v>134</v>
      </c>
      <c r="E57" s="75"/>
      <c r="F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2"/>
      <c r="AW57" s="92"/>
      <c r="AX57" s="92"/>
      <c r="AY57" s="92"/>
      <c r="AZ57" s="92"/>
      <c r="BA57" s="92"/>
      <c r="BB57" s="92"/>
    </row>
    <row r="58" s="15" customFormat="true" ht="15" hidden="false" customHeight="false" outlineLevel="0" collapsed="false">
      <c r="A58" s="35" t="n">
        <v>8</v>
      </c>
      <c r="C58" s="15" t="s">
        <v>141</v>
      </c>
      <c r="D58" s="15" t="n">
        <v>8</v>
      </c>
      <c r="E58" s="16" t="n">
        <v>1400</v>
      </c>
      <c r="F58" s="16" t="s">
        <v>142</v>
      </c>
      <c r="G58" s="16" t="s">
        <v>143</v>
      </c>
      <c r="I58" s="93" t="n">
        <v>43.21</v>
      </c>
      <c r="J58" s="43"/>
      <c r="K58" s="93" t="n">
        <v>16.72</v>
      </c>
      <c r="L58" s="93" t="n">
        <v>2.32</v>
      </c>
      <c r="M58" s="93" t="n">
        <v>11.43</v>
      </c>
      <c r="N58" s="93"/>
      <c r="O58" s="43"/>
      <c r="P58" s="93" t="n">
        <v>24.65</v>
      </c>
      <c r="Q58" s="93" t="n">
        <v>1.44</v>
      </c>
      <c r="R58" s="16"/>
      <c r="S58" s="16"/>
      <c r="T58" s="16" t="n">
        <f aca="false">SUM(I58:S58)</f>
        <v>99.77</v>
      </c>
      <c r="U58" s="16"/>
      <c r="W58" s="19" t="n">
        <f aca="false">I58/(2*15.9994+28.0855)</f>
        <v>0.719156252132421</v>
      </c>
      <c r="X58" s="19" t="n">
        <f aca="false">J58/(2*15.9994+47.8671)</f>
        <v>0</v>
      </c>
      <c r="Y58" s="19" t="n">
        <f aca="false">(2*K58)/(2*26.981+3*15.9994)</f>
        <v>0.327971110295978</v>
      </c>
      <c r="Z58" s="19" t="n">
        <f aca="false">(2*L58)/(2*52+3*15.994)</f>
        <v>0.0305299311760603</v>
      </c>
      <c r="AA58" s="19" t="n">
        <f aca="false">M58/(55.8452+15.9994)</f>
        <v>0.159093376537694</v>
      </c>
      <c r="AB58" s="19" t="n">
        <f aca="false">2*N58/(2*55.845+3*15.999)</f>
        <v>0</v>
      </c>
      <c r="AC58" s="19" t="n">
        <f aca="false">O58/(54.938+15.9994)</f>
        <v>0</v>
      </c>
      <c r="AD58" s="19" t="n">
        <f aca="false">P58/(15.9994+24.3051)</f>
        <v>0.611594238856703</v>
      </c>
      <c r="AE58" s="19" t="n">
        <f aca="false">Q58/(40.078+15.9994)</f>
        <v>0.025678793952644</v>
      </c>
      <c r="AF58" s="19" t="n">
        <f aca="false">R58/(22.989+0.5*15.9994)</f>
        <v>0</v>
      </c>
      <c r="AG58" s="19" t="n">
        <f aca="false">S58/(39.0983+0.5*15.9994)</f>
        <v>0</v>
      </c>
      <c r="AH58" s="19" t="n">
        <f aca="false">SUM(W58:AG58)</f>
        <v>1.8740237029515</v>
      </c>
      <c r="AI58" s="15" t="n">
        <v>12</v>
      </c>
      <c r="AJ58" s="19" t="n">
        <f aca="false">AI58/(2*W58+2*X58+1.5*Y58+AA58+AC58+AD58+AE58+0.5*AF58+0.5*AG58+1.5*Z58+1.5*AB58)</f>
        <v>4.32833216365905</v>
      </c>
      <c r="AK58" s="19" t="n">
        <f aca="false">$AJ58*W58</f>
        <v>3.11274713680125</v>
      </c>
      <c r="AL58" s="19" t="n">
        <f aca="false">$AJ58*X58</f>
        <v>0</v>
      </c>
      <c r="AM58" s="19" t="n">
        <f aca="false">$AJ58*Y58</f>
        <v>1.41956790544505</v>
      </c>
      <c r="AN58" s="19" t="n">
        <f aca="false">$AJ58*Z58</f>
        <v>0.132143683063639</v>
      </c>
      <c r="AO58" s="19" t="n">
        <f aca="false">$AJ58*AA58</f>
        <v>0.68860897869322</v>
      </c>
      <c r="AP58" s="19" t="n">
        <f aca="false">$AJ58*AB58</f>
        <v>0</v>
      </c>
      <c r="AQ58" s="19" t="n">
        <f aca="false">$AJ58*AC58</f>
        <v>0</v>
      </c>
      <c r="AR58" s="19" t="n">
        <f aca="false">$AJ58*AD58</f>
        <v>2.64718301515204</v>
      </c>
      <c r="AS58" s="19" t="n">
        <f aca="false">$AJ58*AE58</f>
        <v>0.111146349789203</v>
      </c>
      <c r="AT58" s="19" t="n">
        <f aca="false">$AJ58*AF58</f>
        <v>0</v>
      </c>
      <c r="AU58" s="19" t="n">
        <f aca="false">$AJ58*AG58</f>
        <v>0</v>
      </c>
      <c r="AV58" s="60" t="n">
        <f aca="false">SUM(AK58:AU58)</f>
        <v>8.1113970689444</v>
      </c>
      <c r="AW58" s="60"/>
      <c r="AX58" s="60"/>
      <c r="AY58" s="60"/>
      <c r="AZ58" s="60"/>
      <c r="BA58" s="60"/>
      <c r="BB58" s="60"/>
    </row>
    <row r="59" s="15" customFormat="true" ht="15" hidden="false" customHeight="false" outlineLevel="0" collapsed="false">
      <c r="A59" s="35" t="n">
        <v>10</v>
      </c>
      <c r="C59" s="15" t="s">
        <v>141</v>
      </c>
      <c r="D59" s="15" t="n">
        <v>10</v>
      </c>
      <c r="E59" s="16" t="n">
        <v>1400</v>
      </c>
      <c r="F59" s="16" t="s">
        <v>142</v>
      </c>
      <c r="G59" s="16" t="s">
        <v>143</v>
      </c>
      <c r="I59" s="93" t="n">
        <v>42.14</v>
      </c>
      <c r="J59" s="43"/>
      <c r="K59" s="93" t="n">
        <v>13.44</v>
      </c>
      <c r="L59" s="93" t="n">
        <v>2.19</v>
      </c>
      <c r="M59" s="93" t="n">
        <v>16.06</v>
      </c>
      <c r="N59" s="93"/>
      <c r="O59" s="43"/>
      <c r="P59" s="93" t="n">
        <v>22.32</v>
      </c>
      <c r="Q59" s="93" t="n">
        <v>1.82</v>
      </c>
      <c r="R59" s="16"/>
      <c r="S59" s="16"/>
      <c r="T59" s="16" t="n">
        <f aca="false">SUM(I59:S59)</f>
        <v>97.97</v>
      </c>
      <c r="U59" s="16"/>
      <c r="W59" s="19" t="n">
        <f aca="false">I59/(2*15.9994+28.0855)</f>
        <v>0.701347939478366</v>
      </c>
      <c r="X59" s="19" t="n">
        <f aca="false">J59/(2*15.9994+47.8671)</f>
        <v>0</v>
      </c>
      <c r="Y59" s="19" t="n">
        <f aca="false">(2*K59)/(2*26.981+3*15.9994)</f>
        <v>0.263632280046528</v>
      </c>
      <c r="Z59" s="19" t="n">
        <f aca="false">(2*L59)/(2*52+3*15.994)</f>
        <v>0.0288192022739535</v>
      </c>
      <c r="AA59" s="19" t="n">
        <f aca="false">M59/(55.8452+15.9994)</f>
        <v>0.223538025126453</v>
      </c>
      <c r="AB59" s="19" t="n">
        <f aca="false">2*N59/(2*55.845+3*15.999)</f>
        <v>0</v>
      </c>
      <c r="AC59" s="19" t="n">
        <f aca="false">O59/(54.938+15.9994)</f>
        <v>0</v>
      </c>
      <c r="AD59" s="19" t="n">
        <f aca="false">P59/(15.9994+24.3051)</f>
        <v>0.553784316887692</v>
      </c>
      <c r="AE59" s="19" t="n">
        <f aca="false">Q59/(40.078+15.9994)</f>
        <v>0.032455142356814</v>
      </c>
      <c r="AF59" s="19" t="n">
        <f aca="false">R59/(22.989+0.5*15.9994)</f>
        <v>0</v>
      </c>
      <c r="AG59" s="19" t="n">
        <f aca="false">S59/(39.0983+0.5*15.9994)</f>
        <v>0</v>
      </c>
      <c r="AH59" s="19" t="n">
        <f aca="false">SUM(W59:AG59)</f>
        <v>1.80357690616981</v>
      </c>
      <c r="AI59" s="15" t="n">
        <v>12</v>
      </c>
      <c r="AJ59" s="19" t="n">
        <f aca="false">AI59/(2*W59+2*X59+1.5*Y59+AA59+AC59+AD59+AE59+0.5*AF59+0.5*AG59+1.5*Z59+1.5*AB59)</f>
        <v>4.52633662520324</v>
      </c>
      <c r="AK59" s="19" t="n">
        <f aca="false">$AJ59*W59</f>
        <v>3.17453686547176</v>
      </c>
      <c r="AL59" s="19" t="n">
        <f aca="false">$AJ59*X59</f>
        <v>0</v>
      </c>
      <c r="AM59" s="19" t="n">
        <f aca="false">$AJ59*Y59</f>
        <v>1.19328844476044</v>
      </c>
      <c r="AN59" s="19" t="n">
        <f aca="false">$AJ59*Z59</f>
        <v>0.130445410761736</v>
      </c>
      <c r="AO59" s="19" t="n">
        <f aca="false">$AJ59*AA59</f>
        <v>1.01180835025547</v>
      </c>
      <c r="AP59" s="19" t="n">
        <f aca="false">$AJ59*AB59</f>
        <v>0</v>
      </c>
      <c r="AQ59" s="19" t="n">
        <f aca="false">$AJ59*AC59</f>
        <v>0</v>
      </c>
      <c r="AR59" s="19" t="n">
        <f aca="false">$AJ59*AD59</f>
        <v>2.50661423599192</v>
      </c>
      <c r="AS59" s="19" t="n">
        <f aca="false">$AJ59*AE59</f>
        <v>0.146902899525832</v>
      </c>
      <c r="AT59" s="19" t="n">
        <f aca="false">$AJ59*AF59</f>
        <v>0</v>
      </c>
      <c r="AU59" s="19" t="n">
        <f aca="false">$AJ59*AG59</f>
        <v>0</v>
      </c>
      <c r="AV59" s="60" t="n">
        <f aca="false">SUM(AK59:AU59)</f>
        <v>8.16359620676716</v>
      </c>
      <c r="AW59" s="60"/>
      <c r="AX59" s="60"/>
      <c r="AY59" s="60"/>
      <c r="AZ59" s="60"/>
      <c r="BA59" s="60"/>
      <c r="BB59" s="60"/>
    </row>
    <row r="60" s="15" customFormat="true" ht="15" hidden="false" customHeight="false" outlineLevel="0" collapsed="false">
      <c r="A60" s="35" t="n">
        <v>12.5</v>
      </c>
      <c r="C60" s="15" t="s">
        <v>141</v>
      </c>
      <c r="D60" s="15" t="n">
        <v>12.5</v>
      </c>
      <c r="E60" s="16" t="n">
        <v>1600</v>
      </c>
      <c r="F60" s="16" t="s">
        <v>142</v>
      </c>
      <c r="G60" s="16" t="s">
        <v>143</v>
      </c>
      <c r="I60" s="93" t="n">
        <v>43.89</v>
      </c>
      <c r="J60" s="43"/>
      <c r="K60" s="93" t="n">
        <v>10.75</v>
      </c>
      <c r="L60" s="93" t="n">
        <v>1.69</v>
      </c>
      <c r="M60" s="93" t="n">
        <v>15.94</v>
      </c>
      <c r="N60" s="93"/>
      <c r="O60" s="43"/>
      <c r="P60" s="93" t="n">
        <v>25.1</v>
      </c>
      <c r="Q60" s="93" t="n">
        <v>1.28</v>
      </c>
      <c r="R60" s="16"/>
      <c r="S60" s="16"/>
      <c r="T60" s="16" t="n">
        <f aca="false">SUM(I60:S60)</f>
        <v>98.65</v>
      </c>
      <c r="U60" s="16"/>
      <c r="W60" s="19" t="n">
        <f aca="false">I60/(2*15.9994+28.0855)</f>
        <v>0.730473684473315</v>
      </c>
      <c r="X60" s="19" t="n">
        <f aca="false">J60/(2*15.9994+47.8671)</f>
        <v>0</v>
      </c>
      <c r="Y60" s="19" t="n">
        <f aca="false">(2*K60)/(2*26.981+3*15.9994)</f>
        <v>0.210866593043168</v>
      </c>
      <c r="Z60" s="19" t="n">
        <f aca="false">(2*L60)/(2*52+3*15.994)</f>
        <v>0.0222394757273888</v>
      </c>
      <c r="AA60" s="19" t="n">
        <f aca="false">M60/(55.8452+15.9994)</f>
        <v>0.221867753456766</v>
      </c>
      <c r="AB60" s="19" t="n">
        <f aca="false">2*N60/(2*55.845+3*15.999)</f>
        <v>0</v>
      </c>
      <c r="AC60" s="19" t="n">
        <f aca="false">O60/(54.938+15.9994)</f>
        <v>0</v>
      </c>
      <c r="AD60" s="19" t="n">
        <f aca="false">P60/(15.9994+24.3051)</f>
        <v>0.622759245245568</v>
      </c>
      <c r="AE60" s="19" t="n">
        <f aca="false">Q60/(40.078+15.9994)</f>
        <v>0.0228255946245725</v>
      </c>
      <c r="AF60" s="19" t="n">
        <f aca="false">R60/(22.989+0.5*15.9994)</f>
        <v>0</v>
      </c>
      <c r="AG60" s="19" t="n">
        <f aca="false">S60/(39.0983+0.5*15.9994)</f>
        <v>0</v>
      </c>
      <c r="AH60" s="19" t="n">
        <f aca="false">SUM(W60:AG60)</f>
        <v>1.83103234657078</v>
      </c>
      <c r="AI60" s="15" t="n">
        <v>12</v>
      </c>
      <c r="AJ60" s="19" t="n">
        <f aca="false">AI60/(2*W60+2*X60+1.5*Y60+AA60+AC60+AD60+AE60+0.5*AF60+0.5*AG60+1.5*Z60+1.5*AB60)</f>
        <v>4.48085710838347</v>
      </c>
      <c r="AK60" s="19" t="n">
        <f aca="false">$AJ60*W60</f>
        <v>3.27314820155932</v>
      </c>
      <c r="AL60" s="19" t="n">
        <f aca="false">$AJ60*X60</f>
        <v>0</v>
      </c>
      <c r="AM60" s="19" t="n">
        <f aca="false">$AJ60*Y60</f>
        <v>0.944863072358083</v>
      </c>
      <c r="AN60" s="19" t="n">
        <f aca="false">$AJ60*Z60</f>
        <v>0.0996519128997917</v>
      </c>
      <c r="AO60" s="19" t="n">
        <f aca="false">$AJ60*AA60</f>
        <v>0.994157700197824</v>
      </c>
      <c r="AP60" s="19" t="n">
        <f aca="false">$AJ60*AB60</f>
        <v>0</v>
      </c>
      <c r="AQ60" s="19" t="n">
        <f aca="false">$AJ60*AC60</f>
        <v>0</v>
      </c>
      <c r="AR60" s="19" t="n">
        <f aca="false">$AJ60*AD60</f>
        <v>2.79049519087013</v>
      </c>
      <c r="AS60" s="19" t="n">
        <f aca="false">$AJ60*AE60</f>
        <v>0.102278227926595</v>
      </c>
      <c r="AT60" s="19" t="n">
        <f aca="false">$AJ60*AF60</f>
        <v>0</v>
      </c>
      <c r="AU60" s="19" t="n">
        <f aca="false">$AJ60*AG60</f>
        <v>0</v>
      </c>
      <c r="AV60" s="60" t="n">
        <f aca="false">SUM(AK60:AU60)</f>
        <v>8.20459430581175</v>
      </c>
      <c r="AW60" s="60"/>
      <c r="AX60" s="60"/>
      <c r="AY60" s="60"/>
      <c r="AZ60" s="60"/>
      <c r="BA60" s="60"/>
      <c r="BB60" s="60"/>
    </row>
    <row r="61" s="15" customFormat="true" ht="15" hidden="false" customHeight="false" outlineLevel="0" collapsed="false">
      <c r="A61" s="35" t="n">
        <v>14</v>
      </c>
      <c r="C61" s="15" t="s">
        <v>141</v>
      </c>
      <c r="D61" s="15" t="n">
        <v>14</v>
      </c>
      <c r="E61" s="16" t="n">
        <v>1600</v>
      </c>
      <c r="F61" s="16" t="s">
        <v>142</v>
      </c>
      <c r="G61" s="16" t="s">
        <v>143</v>
      </c>
      <c r="I61" s="93" t="n">
        <v>44.03</v>
      </c>
      <c r="J61" s="43"/>
      <c r="K61" s="93" t="n">
        <v>10.8</v>
      </c>
      <c r="L61" s="93" t="n">
        <v>1.61</v>
      </c>
      <c r="M61" s="93" t="n">
        <v>15.58</v>
      </c>
      <c r="N61" s="93"/>
      <c r="O61" s="43"/>
      <c r="P61" s="93" t="n">
        <v>25.25</v>
      </c>
      <c r="Q61" s="93" t="n">
        <v>1.31</v>
      </c>
      <c r="R61" s="16"/>
      <c r="S61" s="16"/>
      <c r="T61" s="16" t="n">
        <f aca="false">SUM(I61:S61)</f>
        <v>98.58</v>
      </c>
      <c r="U61" s="16"/>
      <c r="W61" s="19" t="n">
        <f aca="false">I61/(2*15.9994+28.0855)</f>
        <v>0.732803744072911</v>
      </c>
      <c r="X61" s="19" t="n">
        <f aca="false">J61/(2*15.9994+47.8671)</f>
        <v>0</v>
      </c>
      <c r="Y61" s="19" t="n">
        <f aca="false">(2*K61)/(2*26.981+3*15.9994)</f>
        <v>0.211847367894531</v>
      </c>
      <c r="Z61" s="19" t="n">
        <f aca="false">(2*L61)/(2*52+3*15.994)</f>
        <v>0.0211867194799384</v>
      </c>
      <c r="AA61" s="19" t="n">
        <f aca="false">M61/(55.8452+15.9994)</f>
        <v>0.216856938447705</v>
      </c>
      <c r="AB61" s="19" t="n">
        <f aca="false">2*N61/(2*55.845+3*15.999)</f>
        <v>0</v>
      </c>
      <c r="AC61" s="19" t="n">
        <f aca="false">O61/(54.938+15.9994)</f>
        <v>0</v>
      </c>
      <c r="AD61" s="19" t="n">
        <f aca="false">P61/(15.9994+24.3051)</f>
        <v>0.626480914041856</v>
      </c>
      <c r="AE61" s="19" t="n">
        <f aca="false">Q61/(40.078+15.9994)</f>
        <v>0.0233605694985859</v>
      </c>
      <c r="AF61" s="19" t="n">
        <f aca="false">R61/(22.989+0.5*15.9994)</f>
        <v>0</v>
      </c>
      <c r="AG61" s="19" t="n">
        <f aca="false">S61/(39.0983+0.5*15.9994)</f>
        <v>0</v>
      </c>
      <c r="AH61" s="19" t="n">
        <f aca="false">SUM(W61:AG61)</f>
        <v>1.83253625343553</v>
      </c>
      <c r="AI61" s="15" t="n">
        <v>12</v>
      </c>
      <c r="AJ61" s="19" t="n">
        <f aca="false">AI61/(2*W61+2*X61+1.5*Y61+AA61+AC61+AD61+AE61+0.5*AF61+0.5*AG61+1.5*Z61+1.5*AB61)</f>
        <v>4.47451143579598</v>
      </c>
      <c r="AK61" s="19" t="n">
        <f aca="false">$AJ61*W61</f>
        <v>3.27893873304835</v>
      </c>
      <c r="AL61" s="19" t="n">
        <f aca="false">$AJ61*X61</f>
        <v>0</v>
      </c>
      <c r="AM61" s="19" t="n">
        <f aca="false">$AJ61*Y61</f>
        <v>0.947913470287358</v>
      </c>
      <c r="AN61" s="19" t="n">
        <f aca="false">$AJ61*Z61</f>
        <v>0.0948002185999858</v>
      </c>
      <c r="AO61" s="19" t="n">
        <f aca="false">$AJ61*AA61</f>
        <v>0.970328851015961</v>
      </c>
      <c r="AP61" s="19" t="n">
        <f aca="false">$AJ61*AB61</f>
        <v>0</v>
      </c>
      <c r="AQ61" s="19" t="n">
        <f aca="false">$AJ61*AC61</f>
        <v>0</v>
      </c>
      <c r="AR61" s="19" t="n">
        <f aca="false">$AJ61*AD61</f>
        <v>2.8031960141882</v>
      </c>
      <c r="AS61" s="19" t="n">
        <f aca="false">$AJ61*AE61</f>
        <v>0.104527135368129</v>
      </c>
      <c r="AT61" s="19" t="n">
        <f aca="false">$AJ61*AF61</f>
        <v>0</v>
      </c>
      <c r="AU61" s="19" t="n">
        <f aca="false">$AJ61*AG61</f>
        <v>0</v>
      </c>
      <c r="AV61" s="60" t="n">
        <f aca="false">SUM(AK61:AU61)</f>
        <v>8.19970442250798</v>
      </c>
      <c r="AW61" s="60"/>
      <c r="AX61" s="60"/>
      <c r="AY61" s="60"/>
      <c r="AZ61" s="60"/>
      <c r="BA61" s="60"/>
      <c r="BB61" s="60"/>
    </row>
    <row r="62" s="15" customFormat="true" ht="15" hidden="false" customHeight="false" outlineLevel="0" collapsed="false">
      <c r="A62" s="35" t="n">
        <v>14</v>
      </c>
      <c r="C62" s="15" t="s">
        <v>141</v>
      </c>
      <c r="D62" s="15" t="n">
        <v>14</v>
      </c>
      <c r="E62" s="16" t="n">
        <v>1400</v>
      </c>
      <c r="F62" s="16" t="s">
        <v>142</v>
      </c>
      <c r="G62" s="16" t="s">
        <v>143</v>
      </c>
      <c r="I62" s="93" t="n">
        <v>43.98</v>
      </c>
      <c r="J62" s="43"/>
      <c r="K62" s="93" t="n">
        <v>11.38</v>
      </c>
      <c r="L62" s="93" t="n">
        <v>1.79</v>
      </c>
      <c r="M62" s="93" t="n">
        <v>16.13</v>
      </c>
      <c r="N62" s="93"/>
      <c r="O62" s="43"/>
      <c r="P62" s="93" t="n">
        <v>23.83</v>
      </c>
      <c r="Q62" s="93" t="n">
        <v>1.41</v>
      </c>
      <c r="R62" s="16"/>
      <c r="S62" s="16"/>
      <c r="T62" s="16" t="n">
        <f aca="false">SUM(I62:S62)</f>
        <v>98.52</v>
      </c>
      <c r="U62" s="16"/>
      <c r="W62" s="19" t="n">
        <f aca="false">I62/(2*15.9994+28.0855)</f>
        <v>0.731971579930198</v>
      </c>
      <c r="X62" s="19" t="n">
        <f aca="false">J62/(2*15.9994+47.8671)</f>
        <v>0</v>
      </c>
      <c r="Y62" s="19" t="n">
        <f aca="false">(2*K62)/(2*26.981+3*15.9994)</f>
        <v>0.223224356170349</v>
      </c>
      <c r="Z62" s="19" t="n">
        <f aca="false">(2*L62)/(2*52+3*15.994)</f>
        <v>0.0235554210367017</v>
      </c>
      <c r="AA62" s="19" t="n">
        <f aca="false">M62/(55.8452+15.9994)</f>
        <v>0.224512350267104</v>
      </c>
      <c r="AB62" s="19" t="n">
        <f aca="false">2*N62/(2*55.845+3*15.999)</f>
        <v>0</v>
      </c>
      <c r="AC62" s="19" t="n">
        <f aca="false">O62/(54.938+15.9994)</f>
        <v>0</v>
      </c>
      <c r="AD62" s="19" t="n">
        <f aca="false">P62/(15.9994+24.3051)</f>
        <v>0.591249116103661</v>
      </c>
      <c r="AE62" s="19" t="n">
        <f aca="false">Q62/(40.078+15.9994)</f>
        <v>0.0251438190786306</v>
      </c>
      <c r="AF62" s="19" t="n">
        <f aca="false">R62/(22.989+0.5*15.9994)</f>
        <v>0</v>
      </c>
      <c r="AG62" s="19" t="n">
        <f aca="false">S62/(39.0983+0.5*15.9994)</f>
        <v>0</v>
      </c>
      <c r="AH62" s="19" t="n">
        <f aca="false">SUM(W62:AG62)</f>
        <v>1.81965664258664</v>
      </c>
      <c r="AI62" s="15" t="n">
        <v>12</v>
      </c>
      <c r="AJ62" s="19" t="n">
        <f aca="false">AI62/(2*W62+2*X62+1.5*Y62+AA62+AC62+AD62+AE62+0.5*AF62+0.5*AG62+1.5*Z62+1.5*AB62)</f>
        <v>4.48595093622528</v>
      </c>
      <c r="AK62" s="19" t="n">
        <f aca="false">$AJ62*W62</f>
        <v>3.28358859427817</v>
      </c>
      <c r="AL62" s="19" t="n">
        <f aca="false">$AJ62*X62</f>
        <v>0</v>
      </c>
      <c r="AM62" s="19" t="n">
        <f aca="false">$AJ62*Y62</f>
        <v>1.00137350955066</v>
      </c>
      <c r="AN62" s="19" t="n">
        <f aca="false">$AJ62*Z62</f>
        <v>0.105668463052773</v>
      </c>
      <c r="AO62" s="19" t="n">
        <f aca="false">$AJ62*AA62</f>
        <v>1.00715138787485</v>
      </c>
      <c r="AP62" s="19" t="n">
        <f aca="false">$AJ62*AB62</f>
        <v>0</v>
      </c>
      <c r="AQ62" s="19" t="n">
        <f aca="false">$AJ62*AC62</f>
        <v>0</v>
      </c>
      <c r="AR62" s="19" t="n">
        <f aca="false">$AJ62*AD62</f>
        <v>2.65231452592759</v>
      </c>
      <c r="AS62" s="19" t="n">
        <f aca="false">$AJ62*AE62</f>
        <v>0.112793938736062</v>
      </c>
      <c r="AT62" s="19" t="n">
        <f aca="false">$AJ62*AF62</f>
        <v>0</v>
      </c>
      <c r="AU62" s="19" t="n">
        <f aca="false">$AJ62*AG62</f>
        <v>0</v>
      </c>
      <c r="AV62" s="60" t="n">
        <f aca="false">SUM(AK62:AU62)</f>
        <v>8.16289041942011</v>
      </c>
      <c r="AW62" s="60"/>
      <c r="AX62" s="60"/>
      <c r="AY62" s="60"/>
      <c r="AZ62" s="60"/>
      <c r="BA62" s="60"/>
      <c r="BB62" s="60"/>
    </row>
    <row r="63" s="15" customFormat="true" ht="15" hidden="false" customHeight="false" outlineLevel="0" collapsed="false">
      <c r="A63" s="35" t="n">
        <v>15</v>
      </c>
      <c r="C63" s="15" t="s">
        <v>141</v>
      </c>
      <c r="D63" s="15" t="n">
        <v>15</v>
      </c>
      <c r="E63" s="16" t="n">
        <v>1600</v>
      </c>
      <c r="F63" s="16" t="s">
        <v>142</v>
      </c>
      <c r="G63" s="16" t="s">
        <v>143</v>
      </c>
      <c r="I63" s="93" t="n">
        <v>44.96</v>
      </c>
      <c r="J63" s="43"/>
      <c r="K63" s="93" t="n">
        <v>10.79</v>
      </c>
      <c r="L63" s="93" t="n">
        <v>1.66</v>
      </c>
      <c r="M63" s="93" t="n">
        <v>14.07</v>
      </c>
      <c r="N63" s="93"/>
      <c r="O63" s="43"/>
      <c r="P63" s="93" t="n">
        <v>25.67</v>
      </c>
      <c r="Q63" s="93" t="n">
        <v>1.26</v>
      </c>
      <c r="R63" s="16"/>
      <c r="S63" s="16"/>
      <c r="T63" s="16" t="n">
        <f aca="false">SUM(I63:S63)</f>
        <v>98.41</v>
      </c>
      <c r="U63" s="16"/>
      <c r="W63" s="19" t="n">
        <f aca="false">I63/(2*15.9994+28.0855)</f>
        <v>0.748281997127369</v>
      </c>
      <c r="X63" s="19" t="n">
        <f aca="false">J63/(2*15.9994+47.8671)</f>
        <v>0</v>
      </c>
      <c r="Y63" s="19" t="n">
        <f aca="false">(2*K63)/(2*26.981+3*15.9994)</f>
        <v>0.211651212924259</v>
      </c>
      <c r="Z63" s="19" t="n">
        <f aca="false">(2*L63)/(2*52+3*15.994)</f>
        <v>0.0218446921345949</v>
      </c>
      <c r="AA63" s="19" t="n">
        <f aca="false">M63/(55.8452+15.9994)</f>
        <v>0.19583935327081</v>
      </c>
      <c r="AB63" s="19" t="n">
        <f aca="false">2*N63/(2*55.845+3*15.999)</f>
        <v>0</v>
      </c>
      <c r="AC63" s="19" t="n">
        <f aca="false">O63/(54.938+15.9994)</f>
        <v>0</v>
      </c>
      <c r="AD63" s="19" t="n">
        <f aca="false">P63/(15.9994+24.3051)</f>
        <v>0.636901586671464</v>
      </c>
      <c r="AE63" s="19" t="n">
        <f aca="false">Q63/(40.078+15.9994)</f>
        <v>0.0224689447085635</v>
      </c>
      <c r="AF63" s="19" t="n">
        <f aca="false">R63/(22.989+0.5*15.9994)</f>
        <v>0</v>
      </c>
      <c r="AG63" s="19" t="n">
        <f aca="false">S63/(39.0983+0.5*15.9994)</f>
        <v>0</v>
      </c>
      <c r="AH63" s="19" t="n">
        <f aca="false">SUM(W63:AG63)</f>
        <v>1.83698778683706</v>
      </c>
      <c r="AI63" s="15" t="n">
        <v>12</v>
      </c>
      <c r="AJ63" s="19" t="n">
        <f aca="false">AI63/(2*W63+2*X63+1.5*Y63+AA63+AC63+AD63+AE63+0.5*AF63+0.5*AG63+1.5*Z63+1.5*AB63)</f>
        <v>4.4411255477439</v>
      </c>
      <c r="AK63" s="19" t="n">
        <f aca="false">$AJ63*W63</f>
        <v>3.32321429435919</v>
      </c>
      <c r="AL63" s="19" t="n">
        <f aca="false">$AJ63*X63</f>
        <v>0</v>
      </c>
      <c r="AM63" s="19" t="n">
        <f aca="false">$AJ63*Y63</f>
        <v>0.939969608928908</v>
      </c>
      <c r="AN63" s="19" t="n">
        <f aca="false">$AJ63*Z63</f>
        <v>0.0970150203215495</v>
      </c>
      <c r="AO63" s="19" t="n">
        <f aca="false">$AJ63*AA63</f>
        <v>0.869747155064634</v>
      </c>
      <c r="AP63" s="19" t="n">
        <f aca="false">$AJ63*AB63</f>
        <v>0</v>
      </c>
      <c r="AQ63" s="19" t="n">
        <f aca="false">$AJ63*AC63</f>
        <v>0</v>
      </c>
      <c r="AR63" s="19" t="n">
        <f aca="false">$AJ63*AD63</f>
        <v>2.82855990796526</v>
      </c>
      <c r="AS63" s="19" t="n">
        <f aca="false">$AJ63*AE63</f>
        <v>0.0997874043760465</v>
      </c>
      <c r="AT63" s="19" t="n">
        <f aca="false">$AJ63*AF63</f>
        <v>0</v>
      </c>
      <c r="AU63" s="19" t="n">
        <f aca="false">$AJ63*AG63</f>
        <v>0</v>
      </c>
      <c r="AV63" s="60" t="n">
        <f aca="false">SUM(AK63:AU63)</f>
        <v>8.15829339101559</v>
      </c>
      <c r="AW63" s="60"/>
      <c r="AX63" s="60"/>
      <c r="AY63" s="60"/>
      <c r="AZ63" s="60"/>
      <c r="BA63" s="60"/>
      <c r="BB63" s="60"/>
    </row>
    <row r="64" s="15" customFormat="true" ht="15" hidden="false" customHeight="false" outlineLevel="0" collapsed="false">
      <c r="A64" s="35"/>
      <c r="E64" s="16"/>
      <c r="F64" s="16"/>
      <c r="G64" s="16"/>
      <c r="I64" s="93"/>
      <c r="J64" s="43"/>
      <c r="K64" s="93"/>
      <c r="L64" s="93"/>
      <c r="M64" s="93"/>
      <c r="N64" s="93"/>
      <c r="O64" s="43"/>
      <c r="P64" s="93"/>
      <c r="Q64" s="93"/>
      <c r="R64" s="16"/>
      <c r="S64" s="16"/>
      <c r="T64" s="16"/>
      <c r="U64" s="16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60"/>
      <c r="AW64" s="60"/>
      <c r="AX64" s="60"/>
      <c r="AY64" s="60"/>
      <c r="AZ64" s="60"/>
      <c r="BA64" s="60"/>
      <c r="BB64" s="60"/>
    </row>
    <row r="65" s="15" customFormat="true" ht="15" hidden="false" customHeight="false" outlineLevel="0" collapsed="false">
      <c r="A65" s="14" t="s">
        <v>144</v>
      </c>
      <c r="E65" s="16"/>
      <c r="F65" s="16"/>
      <c r="I65" s="93"/>
      <c r="J65" s="43"/>
      <c r="K65" s="93"/>
      <c r="L65" s="93"/>
      <c r="M65" s="93"/>
      <c r="N65" s="93"/>
      <c r="O65" s="43"/>
      <c r="P65" s="93"/>
      <c r="Q65" s="93"/>
      <c r="R65" s="16"/>
      <c r="S65" s="16"/>
      <c r="T65" s="16"/>
      <c r="U65" s="16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60"/>
      <c r="AW65" s="60"/>
      <c r="AX65" s="60"/>
      <c r="AY65" s="60"/>
      <c r="AZ65" s="60"/>
      <c r="BA65" s="60"/>
      <c r="BB65" s="60"/>
    </row>
    <row r="66" s="89" customFormat="true" ht="15" hidden="false" customHeight="false" outlineLevel="0" collapsed="false">
      <c r="A66" s="94" t="s">
        <v>145</v>
      </c>
      <c r="E66" s="75"/>
      <c r="F66" s="75"/>
      <c r="I66" s="95" t="n">
        <v>43.49</v>
      </c>
      <c r="J66" s="96"/>
      <c r="K66" s="95" t="n">
        <v>6.96</v>
      </c>
      <c r="L66" s="97" t="n">
        <v>1.08</v>
      </c>
      <c r="M66" s="95"/>
      <c r="N66" s="95" t="n">
        <v>20.15</v>
      </c>
      <c r="O66" s="96"/>
      <c r="P66" s="95" t="n">
        <v>26.98</v>
      </c>
      <c r="Q66" s="97" t="n">
        <v>1.33</v>
      </c>
      <c r="R66" s="75"/>
      <c r="S66" s="75"/>
      <c r="T66" s="75"/>
      <c r="U66" s="75"/>
      <c r="W66" s="19" t="n">
        <f aca="false">I66/(2*15.9994+28.0855)</f>
        <v>0.723816371331612</v>
      </c>
      <c r="X66" s="19" t="n">
        <f aca="false">J66/(2*15.9994+47.8671)</f>
        <v>0</v>
      </c>
      <c r="Y66" s="19" t="n">
        <f aca="false">(2*K66)/(2*26.981+3*15.9994)</f>
        <v>0.136523859309809</v>
      </c>
      <c r="Z66" s="19" t="n">
        <f aca="false">(2*L66)/(2*52+3*15.994)</f>
        <v>0.0142122093405798</v>
      </c>
      <c r="AA66" s="19" t="n">
        <f aca="false">M66/(55.8452+15.9994)</f>
        <v>0</v>
      </c>
      <c r="AB66" s="19" t="n">
        <f aca="false">2*N66/(2*55.845+3*15.999)</f>
        <v>0.252368696262063</v>
      </c>
      <c r="AC66" s="19" t="n">
        <f aca="false">O66/(54.938+15.9994)</f>
        <v>0</v>
      </c>
      <c r="AD66" s="19" t="n">
        <f aca="false">P66/(15.9994+24.3051)</f>
        <v>0.669404160825714</v>
      </c>
      <c r="AE66" s="19" t="n">
        <f aca="false">Q66/(40.078+15.9994)</f>
        <v>0.0237172194145948</v>
      </c>
      <c r="AF66" s="19" t="n">
        <f aca="false">R66/(22.989+0.5*15.9994)</f>
        <v>0</v>
      </c>
      <c r="AG66" s="19" t="n">
        <f aca="false">S66/(39.0983+0.5*15.9994)</f>
        <v>0</v>
      </c>
      <c r="AH66" s="19" t="n">
        <f aca="false">SUM(W66:AG66)</f>
        <v>1.82004251648437</v>
      </c>
      <c r="AI66" s="15" t="n">
        <v>12</v>
      </c>
      <c r="AJ66" s="19" t="n">
        <f aca="false">AI66/(2*W66+2*X66+1.5*Y66+AA66+AC66+AD66+AE66+0.5*AF66+0.5*AG66+1.5*Z66+1.5*AB66)</f>
        <v>4.37092982386212</v>
      </c>
      <c r="AK66" s="19" t="n">
        <f aca="false">$AJ66*W66</f>
        <v>3.163750564453</v>
      </c>
      <c r="AL66" s="19" t="n">
        <f aca="false">$AJ66*X66</f>
        <v>0</v>
      </c>
      <c r="AM66" s="19" t="n">
        <f aca="false">$AJ66*Y66</f>
        <v>0.596736208326001</v>
      </c>
      <c r="AN66" s="19" t="n">
        <f aca="false">$AJ66*Z66</f>
        <v>0.0621205696697121</v>
      </c>
      <c r="AO66" s="19" t="n">
        <f aca="false">$AJ66*AA66</f>
        <v>0</v>
      </c>
      <c r="AP66" s="19" t="n">
        <f aca="false">$AJ66*AB66</f>
        <v>1.10308586110105</v>
      </c>
      <c r="AQ66" s="19" t="n">
        <f aca="false">$AJ66*AC66</f>
        <v>0</v>
      </c>
      <c r="AR66" s="19" t="n">
        <f aca="false">$AJ66*AD66</f>
        <v>2.92591861077051</v>
      </c>
      <c r="AS66" s="19" t="n">
        <f aca="false">$AJ66*AE66</f>
        <v>0.103666301678334</v>
      </c>
      <c r="AT66" s="19" t="n">
        <f aca="false">$AJ66*AF66</f>
        <v>0</v>
      </c>
      <c r="AU66" s="19" t="n">
        <f aca="false">$AJ66*AG66</f>
        <v>0</v>
      </c>
      <c r="AV66" s="86" t="n">
        <f aca="false">SUM(AK66:AU66)</f>
        <v>7.95527811599862</v>
      </c>
      <c r="AW66" s="86"/>
      <c r="AX66" s="86"/>
      <c r="AY66" s="86"/>
      <c r="AZ66" s="86"/>
      <c r="BA66" s="86"/>
      <c r="BB66" s="86"/>
    </row>
    <row r="67" s="15" customFormat="true" ht="15" hidden="false" customHeight="false" outlineLevel="0" collapsed="false">
      <c r="A67" s="35" t="s">
        <v>146</v>
      </c>
      <c r="C67" s="15" t="s">
        <v>147</v>
      </c>
      <c r="D67" s="15" t="n">
        <v>6.5</v>
      </c>
      <c r="E67" s="16" t="n">
        <v>1000</v>
      </c>
      <c r="F67" s="16" t="s">
        <v>142</v>
      </c>
      <c r="G67" s="16" t="s">
        <v>143</v>
      </c>
      <c r="I67" s="93" t="n">
        <v>41.67</v>
      </c>
      <c r="J67" s="43"/>
      <c r="K67" s="93" t="n">
        <v>19.58</v>
      </c>
      <c r="L67" s="98" t="n">
        <v>2.05</v>
      </c>
      <c r="M67" s="93" t="n">
        <v>15.77</v>
      </c>
      <c r="N67" s="93"/>
      <c r="O67" s="43"/>
      <c r="P67" s="93" t="n">
        <v>18.39</v>
      </c>
      <c r="Q67" s="98" t="n">
        <v>2.74</v>
      </c>
      <c r="R67" s="16"/>
      <c r="S67" s="16"/>
      <c r="T67" s="16"/>
      <c r="U67" s="16"/>
      <c r="W67" s="19" t="n">
        <f aca="false">I67/(2*15.9994+28.0855)</f>
        <v>0.693525596536866</v>
      </c>
      <c r="X67" s="19" t="n">
        <f aca="false">J67/(2*15.9994+47.8671)</f>
        <v>0</v>
      </c>
      <c r="Y67" s="19" t="n">
        <f aca="false">(2*K67)/(2*26.981+3*15.9994)</f>
        <v>0.384071431793974</v>
      </c>
      <c r="Z67" s="19" t="n">
        <f aca="false">(2*L67)/(2*52+3*15.994)</f>
        <v>0.0269768788409154</v>
      </c>
      <c r="AA67" s="19" t="n">
        <f aca="false">M67/(55.8452+15.9994)</f>
        <v>0.219501535258043</v>
      </c>
      <c r="AB67" s="19" t="n">
        <f aca="false">2*N67/(2*55.845+3*15.999)</f>
        <v>0</v>
      </c>
      <c r="AC67" s="19" t="n">
        <f aca="false">O67/(54.938+15.9994)</f>
        <v>0</v>
      </c>
      <c r="AD67" s="19" t="n">
        <f aca="false">P67/(15.9994+24.3051)</f>
        <v>0.45627659442494</v>
      </c>
      <c r="AE67" s="19" t="n">
        <f aca="false">Q67/(40.078+15.9994)</f>
        <v>0.0488610384932254</v>
      </c>
      <c r="AF67" s="19" t="n">
        <f aca="false">R67/(22.989+0.5*15.9994)</f>
        <v>0</v>
      </c>
      <c r="AG67" s="19" t="n">
        <f aca="false">S67/(39.0983+0.5*15.9994)</f>
        <v>0</v>
      </c>
      <c r="AH67" s="19" t="n">
        <f aca="false">SUM(W67:AG67)</f>
        <v>1.82921307534796</v>
      </c>
      <c r="AI67" s="15" t="n">
        <v>12</v>
      </c>
      <c r="AJ67" s="19" t="n">
        <f aca="false">AI67/(2*W67+2*X67+1.5*Y67+AA67+AC67+AD67+AE67+0.5*AF67+0.5*AG67+1.5*Z67+1.5*AB67)</f>
        <v>4.39840321847053</v>
      </c>
      <c r="AK67" s="19" t="n">
        <f aca="false">$AJ67*W67</f>
        <v>3.05040521589945</v>
      </c>
      <c r="AL67" s="19" t="n">
        <f aca="false">$AJ67*X67</f>
        <v>0</v>
      </c>
      <c r="AM67" s="19" t="n">
        <f aca="false">$AJ67*Y67</f>
        <v>1.6893010217252</v>
      </c>
      <c r="AN67" s="19" t="n">
        <f aca="false">$AJ67*Z67</f>
        <v>0.118655190718172</v>
      </c>
      <c r="AO67" s="19" t="n">
        <f aca="false">$AJ67*AA67</f>
        <v>0.9654562591382</v>
      </c>
      <c r="AP67" s="19" t="n">
        <f aca="false">$AJ67*AB67</f>
        <v>0</v>
      </c>
      <c r="AQ67" s="19" t="n">
        <f aca="false">$AJ67*AC67</f>
        <v>0</v>
      </c>
      <c r="AR67" s="19" t="n">
        <f aca="false">$AJ67*AD67</f>
        <v>2.00688844143143</v>
      </c>
      <c r="AS67" s="19" t="n">
        <f aca="false">$AJ67*AE67</f>
        <v>0.214910548966415</v>
      </c>
      <c r="AT67" s="19" t="n">
        <f aca="false">$AJ67*AF67</f>
        <v>0</v>
      </c>
      <c r="AU67" s="19" t="n">
        <f aca="false">$AJ67*AG67</f>
        <v>0</v>
      </c>
      <c r="AV67" s="86" t="n">
        <f aca="false">SUM(AK67:AU67)</f>
        <v>8.04561667787887</v>
      </c>
      <c r="AW67" s="86"/>
      <c r="AX67" s="86"/>
      <c r="AY67" s="86"/>
      <c r="AZ67" s="86"/>
      <c r="BA67" s="86"/>
      <c r="BB67" s="86"/>
      <c r="BI67" s="15" t="n">
        <v>0.135</v>
      </c>
    </row>
    <row r="68" s="15" customFormat="true" ht="15" hidden="false" customHeight="false" outlineLevel="0" collapsed="false">
      <c r="A68" s="35" t="s">
        <v>148</v>
      </c>
      <c r="C68" s="15" t="s">
        <v>147</v>
      </c>
      <c r="D68" s="15" t="n">
        <v>8</v>
      </c>
      <c r="E68" s="16" t="n">
        <v>1400</v>
      </c>
      <c r="F68" s="16" t="s">
        <v>142</v>
      </c>
      <c r="G68" s="16" t="s">
        <v>143</v>
      </c>
      <c r="I68" s="93" t="n">
        <v>43.33</v>
      </c>
      <c r="J68" s="43"/>
      <c r="K68" s="93" t="n">
        <v>16.8</v>
      </c>
      <c r="L68" s="98" t="n">
        <v>2.34</v>
      </c>
      <c r="M68" s="93" t="n">
        <v>11.34</v>
      </c>
      <c r="N68" s="93"/>
      <c r="O68" s="43"/>
      <c r="P68" s="93" t="n">
        <v>24.78</v>
      </c>
      <c r="Q68" s="98" t="n">
        <v>1.41</v>
      </c>
      <c r="R68" s="16"/>
      <c r="S68" s="16"/>
      <c r="T68" s="16"/>
      <c r="U68" s="16"/>
      <c r="W68" s="19" t="n">
        <f aca="false">I68/(2*15.9994+28.0855)</f>
        <v>0.721153446074931</v>
      </c>
      <c r="X68" s="19" t="n">
        <f aca="false">J68/(2*15.9994+47.8671)</f>
        <v>0</v>
      </c>
      <c r="Y68" s="19" t="n">
        <f aca="false">(2*K68)/(2*26.981+3*15.9994)</f>
        <v>0.32954035005816</v>
      </c>
      <c r="Z68" s="19" t="n">
        <f aca="false">(2*L68)/(2*52+3*15.994)</f>
        <v>0.0307931202379229</v>
      </c>
      <c r="AA68" s="19" t="n">
        <f aca="false">M68/(55.8452+15.9994)</f>
        <v>0.157840672785429</v>
      </c>
      <c r="AB68" s="19" t="n">
        <f aca="false">2*N68/(2*55.845+3*15.999)</f>
        <v>0</v>
      </c>
      <c r="AC68" s="19" t="n">
        <f aca="false">O68/(54.938+15.9994)</f>
        <v>0</v>
      </c>
      <c r="AD68" s="19" t="n">
        <f aca="false">P68/(15.9994+24.3051)</f>
        <v>0.61481968514682</v>
      </c>
      <c r="AE68" s="19" t="n">
        <f aca="false">Q68/(40.078+15.9994)</f>
        <v>0.0251438190786306</v>
      </c>
      <c r="AF68" s="19" t="n">
        <f aca="false">R68/(22.989+0.5*15.9994)</f>
        <v>0</v>
      </c>
      <c r="AG68" s="19" t="n">
        <f aca="false">S68/(39.0983+0.5*15.9994)</f>
        <v>0</v>
      </c>
      <c r="AH68" s="19" t="n">
        <f aca="false">SUM(W68:AG68)</f>
        <v>1.87929109338189</v>
      </c>
      <c r="AI68" s="15" t="n">
        <v>12</v>
      </c>
      <c r="AJ68" s="19" t="n">
        <f aca="false">AI68/(2*W68+2*X68+1.5*Y68+AA68+AC68+AD68+AE68+0.5*AF68+0.5*AG68+1.5*Z68+1.5*AB68)</f>
        <v>4.31559783620069</v>
      </c>
      <c r="AK68" s="19" t="n">
        <f aca="false">$AJ68*W68</f>
        <v>3.11220825144964</v>
      </c>
      <c r="AL68" s="19" t="n">
        <f aca="false">$AJ68*X68</f>
        <v>0</v>
      </c>
      <c r="AM68" s="19" t="n">
        <f aca="false">$AJ68*Y68</f>
        <v>1.42216362165181</v>
      </c>
      <c r="AN68" s="19" t="n">
        <f aca="false">$AJ68*Z68</f>
        <v>0.132890723068648</v>
      </c>
      <c r="AO68" s="19" t="n">
        <f aca="false">$AJ68*AA68</f>
        <v>0.681176865937256</v>
      </c>
      <c r="AP68" s="19" t="n">
        <f aca="false">$AJ68*AB68</f>
        <v>0</v>
      </c>
      <c r="AQ68" s="19" t="n">
        <f aca="false">$AJ68*AC68</f>
        <v>0</v>
      </c>
      <c r="AR68" s="19" t="n">
        <f aca="false">$AJ68*AD68</f>
        <v>2.65331450287321</v>
      </c>
      <c r="AS68" s="19" t="n">
        <f aca="false">$AJ68*AE68</f>
        <v>0.10851061120956</v>
      </c>
      <c r="AT68" s="19" t="n">
        <f aca="false">$AJ68*AF68</f>
        <v>0</v>
      </c>
      <c r="AU68" s="19" t="n">
        <f aca="false">$AJ68*AG68</f>
        <v>0</v>
      </c>
      <c r="AV68" s="60" t="n">
        <f aca="false">SUM(AK68:AU68)</f>
        <v>8.11026457619013</v>
      </c>
      <c r="AW68" s="60"/>
      <c r="AX68" s="60"/>
      <c r="AY68" s="60"/>
      <c r="AZ68" s="60"/>
      <c r="BA68" s="60"/>
      <c r="BB68" s="60"/>
      <c r="BI68" s="15" t="n">
        <v>0.54</v>
      </c>
    </row>
    <row r="69" s="15" customFormat="true" ht="15" hidden="false" customHeight="false" outlineLevel="0" collapsed="false">
      <c r="A69" s="35" t="s">
        <v>149</v>
      </c>
      <c r="C69" s="15" t="s">
        <v>147</v>
      </c>
      <c r="D69" s="15" t="n">
        <v>10</v>
      </c>
      <c r="E69" s="16" t="n">
        <v>1400</v>
      </c>
      <c r="F69" s="16" t="s">
        <v>142</v>
      </c>
      <c r="G69" s="16" t="s">
        <v>143</v>
      </c>
      <c r="I69" s="93" t="n">
        <v>42.14</v>
      </c>
      <c r="J69" s="43"/>
      <c r="K69" s="93" t="n">
        <v>13.44</v>
      </c>
      <c r="L69" s="98" t="n">
        <v>2.19</v>
      </c>
      <c r="M69" s="93" t="n">
        <v>16.06</v>
      </c>
      <c r="N69" s="93"/>
      <c r="O69" s="43"/>
      <c r="P69" s="93" t="n">
        <v>22.32</v>
      </c>
      <c r="Q69" s="98" t="n">
        <v>1.82</v>
      </c>
      <c r="R69" s="16"/>
      <c r="S69" s="16"/>
      <c r="T69" s="16"/>
      <c r="U69" s="16"/>
      <c r="W69" s="19" t="n">
        <f aca="false">I69/(2*15.9994+28.0855)</f>
        <v>0.701347939478366</v>
      </c>
      <c r="X69" s="19" t="n">
        <f aca="false">J69/(2*15.9994+47.8671)</f>
        <v>0</v>
      </c>
      <c r="Y69" s="19" t="n">
        <f aca="false">(2*K69)/(2*26.981+3*15.9994)</f>
        <v>0.263632280046528</v>
      </c>
      <c r="Z69" s="19" t="n">
        <f aca="false">(2*L69)/(2*52+3*15.994)</f>
        <v>0.0288192022739535</v>
      </c>
      <c r="AA69" s="19" t="n">
        <f aca="false">M69/(55.8452+15.9994)</f>
        <v>0.223538025126453</v>
      </c>
      <c r="AB69" s="19" t="n">
        <f aca="false">2*N69/(2*55.845+3*15.999)</f>
        <v>0</v>
      </c>
      <c r="AC69" s="19" t="n">
        <f aca="false">O69/(54.938+15.9994)</f>
        <v>0</v>
      </c>
      <c r="AD69" s="19" t="n">
        <f aca="false">P69/(15.9994+24.3051)</f>
        <v>0.553784316887692</v>
      </c>
      <c r="AE69" s="19" t="n">
        <f aca="false">Q69/(40.078+15.9994)</f>
        <v>0.032455142356814</v>
      </c>
      <c r="AF69" s="19" t="n">
        <f aca="false">R69/(22.989+0.5*15.9994)</f>
        <v>0</v>
      </c>
      <c r="AG69" s="19" t="n">
        <f aca="false">S69/(39.0983+0.5*15.9994)</f>
        <v>0</v>
      </c>
      <c r="AH69" s="19" t="n">
        <f aca="false">SUM(W69:AG69)</f>
        <v>1.80357690616981</v>
      </c>
      <c r="AI69" s="15" t="n">
        <v>12</v>
      </c>
      <c r="AJ69" s="19" t="n">
        <f aca="false">AI69/(2*W69+2*X69+1.5*Y69+AA69+AC69+AD69+AE69+0.5*AF69+0.5*AG69+1.5*Z69+1.5*AB69)</f>
        <v>4.52633662520324</v>
      </c>
      <c r="AK69" s="19" t="n">
        <f aca="false">$AJ69*W69</f>
        <v>3.17453686547176</v>
      </c>
      <c r="AL69" s="19" t="n">
        <f aca="false">$AJ69*X69</f>
        <v>0</v>
      </c>
      <c r="AM69" s="19" t="n">
        <f aca="false">$AJ69*Y69</f>
        <v>1.19328844476044</v>
      </c>
      <c r="AN69" s="19" t="n">
        <f aca="false">$AJ69*Z69</f>
        <v>0.130445410761736</v>
      </c>
      <c r="AO69" s="19" t="n">
        <f aca="false">$AJ69*AA69</f>
        <v>1.01180835025547</v>
      </c>
      <c r="AP69" s="19" t="n">
        <f aca="false">$AJ69*AB69</f>
        <v>0</v>
      </c>
      <c r="AQ69" s="19" t="n">
        <f aca="false">$AJ69*AC69</f>
        <v>0</v>
      </c>
      <c r="AR69" s="19" t="n">
        <f aca="false">$AJ69*AD69</f>
        <v>2.50661423599192</v>
      </c>
      <c r="AS69" s="19" t="n">
        <f aca="false">$AJ69*AE69</f>
        <v>0.146902899525832</v>
      </c>
      <c r="AT69" s="19" t="n">
        <f aca="false">$AJ69*AF69</f>
        <v>0</v>
      </c>
      <c r="AU69" s="19" t="n">
        <f aca="false">$AJ69*AG69</f>
        <v>0</v>
      </c>
      <c r="AV69" s="60" t="n">
        <f aca="false">SUM(AK69:AU69)</f>
        <v>8.16359620676716</v>
      </c>
      <c r="AW69" s="60"/>
      <c r="AX69" s="60"/>
      <c r="AY69" s="60"/>
      <c r="AZ69" s="60"/>
      <c r="BA69" s="60"/>
      <c r="BB69" s="60"/>
      <c r="BI69" s="15" t="n">
        <v>0.54</v>
      </c>
    </row>
    <row r="70" s="15" customFormat="true" ht="15" hidden="false" customHeight="false" outlineLevel="0" collapsed="false">
      <c r="A70" s="35" t="s">
        <v>150</v>
      </c>
      <c r="C70" s="15" t="s">
        <v>147</v>
      </c>
      <c r="D70" s="15" t="n">
        <v>12.5</v>
      </c>
      <c r="E70" s="16" t="n">
        <v>1600</v>
      </c>
      <c r="F70" s="16" t="s">
        <v>142</v>
      </c>
      <c r="G70" s="16" t="s">
        <v>143</v>
      </c>
      <c r="I70" s="93" t="n">
        <v>43.89</v>
      </c>
      <c r="J70" s="43"/>
      <c r="K70" s="93" t="n">
        <v>10.75</v>
      </c>
      <c r="L70" s="98" t="n">
        <v>1.69</v>
      </c>
      <c r="M70" s="93" t="n">
        <v>15.94</v>
      </c>
      <c r="N70" s="93"/>
      <c r="O70" s="43"/>
      <c r="P70" s="93" t="n">
        <v>25.1</v>
      </c>
      <c r="Q70" s="98" t="n">
        <v>1.28</v>
      </c>
      <c r="R70" s="16"/>
      <c r="S70" s="16"/>
      <c r="T70" s="16"/>
      <c r="U70" s="16"/>
      <c r="W70" s="19" t="n">
        <f aca="false">I70/(2*15.9994+28.0855)</f>
        <v>0.730473684473315</v>
      </c>
      <c r="X70" s="19" t="n">
        <f aca="false">J70/(2*15.9994+47.8671)</f>
        <v>0</v>
      </c>
      <c r="Y70" s="19" t="n">
        <f aca="false">(2*K70)/(2*26.981+3*15.9994)</f>
        <v>0.210866593043168</v>
      </c>
      <c r="Z70" s="19" t="n">
        <f aca="false">(2*L70)/(2*52+3*15.994)</f>
        <v>0.0222394757273888</v>
      </c>
      <c r="AA70" s="19" t="n">
        <f aca="false">M70/(55.8452+15.9994)</f>
        <v>0.221867753456766</v>
      </c>
      <c r="AB70" s="19" t="n">
        <f aca="false">2*N70/(2*55.845+3*15.999)</f>
        <v>0</v>
      </c>
      <c r="AC70" s="19" t="n">
        <f aca="false">O70/(54.938+15.9994)</f>
        <v>0</v>
      </c>
      <c r="AD70" s="19" t="n">
        <f aca="false">P70/(15.9994+24.3051)</f>
        <v>0.622759245245568</v>
      </c>
      <c r="AE70" s="19" t="n">
        <f aca="false">Q70/(40.078+15.9994)</f>
        <v>0.0228255946245725</v>
      </c>
      <c r="AF70" s="19" t="n">
        <f aca="false">R70/(22.989+0.5*15.9994)</f>
        <v>0</v>
      </c>
      <c r="AG70" s="19" t="n">
        <f aca="false">S70/(39.0983+0.5*15.9994)</f>
        <v>0</v>
      </c>
      <c r="AH70" s="19" t="n">
        <f aca="false">SUM(W70:AG70)</f>
        <v>1.83103234657078</v>
      </c>
      <c r="AI70" s="15" t="n">
        <v>12</v>
      </c>
      <c r="AJ70" s="19" t="n">
        <f aca="false">AI70/(2*W70+2*X70+1.5*Y70+AA70+AC70+AD70+AE70+0.5*AF70+0.5*AG70+1.5*Z70+1.5*AB70)</f>
        <v>4.48085710838347</v>
      </c>
      <c r="AK70" s="19" t="n">
        <f aca="false">$AJ70*W70</f>
        <v>3.27314820155932</v>
      </c>
      <c r="AL70" s="19" t="n">
        <f aca="false">$AJ70*X70</f>
        <v>0</v>
      </c>
      <c r="AM70" s="19" t="n">
        <f aca="false">$AJ70*Y70</f>
        <v>0.944863072358083</v>
      </c>
      <c r="AN70" s="19" t="n">
        <f aca="false">$AJ70*Z70</f>
        <v>0.0996519128997917</v>
      </c>
      <c r="AO70" s="19" t="n">
        <f aca="false">$AJ70*AA70</f>
        <v>0.994157700197824</v>
      </c>
      <c r="AP70" s="19" t="n">
        <f aca="false">$AJ70*AB70</f>
        <v>0</v>
      </c>
      <c r="AQ70" s="19" t="n">
        <f aca="false">$AJ70*AC70</f>
        <v>0</v>
      </c>
      <c r="AR70" s="19" t="n">
        <f aca="false">$AJ70*AD70</f>
        <v>2.79049519087013</v>
      </c>
      <c r="AS70" s="19" t="n">
        <f aca="false">$AJ70*AE70</f>
        <v>0.102278227926595</v>
      </c>
      <c r="AT70" s="19" t="n">
        <f aca="false">$AJ70*AF70</f>
        <v>0</v>
      </c>
      <c r="AU70" s="19" t="n">
        <f aca="false">$AJ70*AG70</f>
        <v>0</v>
      </c>
      <c r="AV70" s="60" t="n">
        <f aca="false">SUM(AK70:AU70)</f>
        <v>8.20459430581175</v>
      </c>
      <c r="AW70" s="60"/>
      <c r="AX70" s="60"/>
      <c r="AY70" s="60"/>
      <c r="AZ70" s="60"/>
      <c r="BA70" s="60"/>
      <c r="BB70" s="60"/>
      <c r="BI70" s="15" t="n">
        <v>0.68</v>
      </c>
    </row>
    <row r="71" s="15" customFormat="true" ht="15" hidden="false" customHeight="false" outlineLevel="0" collapsed="false">
      <c r="A71" s="35" t="s">
        <v>151</v>
      </c>
      <c r="C71" s="15" t="s">
        <v>147</v>
      </c>
      <c r="D71" s="15" t="n">
        <v>14</v>
      </c>
      <c r="E71" s="16" t="n">
        <v>1400</v>
      </c>
      <c r="F71" s="16" t="s">
        <v>142</v>
      </c>
      <c r="G71" s="16" t="s">
        <v>143</v>
      </c>
      <c r="I71" s="93" t="n">
        <v>43.17</v>
      </c>
      <c r="J71" s="43"/>
      <c r="K71" s="93" t="n">
        <v>11.27</v>
      </c>
      <c r="L71" s="98" t="n">
        <v>1.78</v>
      </c>
      <c r="M71" s="93" t="n">
        <v>16.15</v>
      </c>
      <c r="N71" s="93"/>
      <c r="O71" s="43"/>
      <c r="P71" s="93" t="n">
        <v>23.7</v>
      </c>
      <c r="Q71" s="98" t="n">
        <v>1.42</v>
      </c>
      <c r="R71" s="16"/>
      <c r="S71" s="16"/>
      <c r="T71" s="16"/>
      <c r="U71" s="16"/>
      <c r="W71" s="19" t="n">
        <f aca="false">I71/(2*15.9994+28.0855)</f>
        <v>0.71849052081825</v>
      </c>
      <c r="X71" s="19" t="n">
        <f aca="false">J71/(2*15.9994+47.8671)</f>
        <v>0</v>
      </c>
      <c r="Y71" s="19" t="n">
        <f aca="false">(2*K71)/(2*26.981+3*15.9994)</f>
        <v>0.221066651497349</v>
      </c>
      <c r="Z71" s="19" t="n">
        <f aca="false">(2*L71)/(2*52+3*15.994)</f>
        <v>0.0234238265057704</v>
      </c>
      <c r="AA71" s="19" t="n">
        <f aca="false">M71/(55.8452+15.9994)</f>
        <v>0.224790728878719</v>
      </c>
      <c r="AB71" s="19" t="n">
        <f aca="false">2*N71/(2*55.845+3*15.999)</f>
        <v>0</v>
      </c>
      <c r="AC71" s="19" t="n">
        <f aca="false">O71/(54.938+15.9994)</f>
        <v>0</v>
      </c>
      <c r="AD71" s="19" t="n">
        <f aca="false">P71/(15.9994+24.3051)</f>
        <v>0.588023669813544</v>
      </c>
      <c r="AE71" s="19" t="n">
        <f aca="false">Q71/(40.078+15.9994)</f>
        <v>0.0253221440366351</v>
      </c>
      <c r="AF71" s="19" t="n">
        <f aca="false">R71/(22.989+0.5*15.9994)</f>
        <v>0</v>
      </c>
      <c r="AG71" s="19" t="n">
        <f aca="false">S71/(39.0983+0.5*15.9994)</f>
        <v>0</v>
      </c>
      <c r="AH71" s="19" t="n">
        <f aca="false">SUM(W71:AG71)</f>
        <v>1.80111754155027</v>
      </c>
      <c r="AI71" s="15" t="n">
        <v>12</v>
      </c>
      <c r="AJ71" s="19" t="n">
        <f aca="false">AI71/(2*W71+2*X71+1.5*Y71+AA71+AC71+AD71+AE71+0.5*AF71+0.5*AG71+1.5*Z71+1.5*AB71)</f>
        <v>4.54226583806782</v>
      </c>
      <c r="AK71" s="19" t="n">
        <f aca="false">$AJ71*W71</f>
        <v>3.2635749476883</v>
      </c>
      <c r="AL71" s="19" t="n">
        <f aca="false">$AJ71*X71</f>
        <v>0</v>
      </c>
      <c r="AM71" s="19" t="n">
        <f aca="false">$AJ71*Y71</f>
        <v>1.00414349903245</v>
      </c>
      <c r="AN71" s="19" t="n">
        <f aca="false">$AJ71*Z71</f>
        <v>0.106397246933989</v>
      </c>
      <c r="AO71" s="19" t="n">
        <f aca="false">$AJ71*AA71</f>
        <v>1.02105924850017</v>
      </c>
      <c r="AP71" s="19" t="n">
        <f aca="false">$AJ71*AB71</f>
        <v>0</v>
      </c>
      <c r="AQ71" s="19" t="n">
        <f aca="false">$AJ71*AC71</f>
        <v>0</v>
      </c>
      <c r="AR71" s="19" t="n">
        <f aca="false">$AJ71*AD71</f>
        <v>2.67095982736934</v>
      </c>
      <c r="AS71" s="19" t="n">
        <f aca="false">$AJ71*AE71</f>
        <v>0.11501990980424</v>
      </c>
      <c r="AT71" s="19" t="n">
        <f aca="false">$AJ71*AF71</f>
        <v>0</v>
      </c>
      <c r="AU71" s="19" t="n">
        <f aca="false">$AJ71*AG71</f>
        <v>0</v>
      </c>
      <c r="AV71" s="60" t="n">
        <f aca="false">SUM(AK71:AU71)</f>
        <v>8.18115467932848</v>
      </c>
      <c r="AW71" s="60"/>
      <c r="AX71" s="60"/>
      <c r="AY71" s="60"/>
      <c r="AZ71" s="60"/>
      <c r="BA71" s="60"/>
      <c r="BB71" s="60"/>
      <c r="BI71" s="15" t="n">
        <v>0.59</v>
      </c>
    </row>
    <row r="72" s="15" customFormat="true" ht="15" hidden="false" customHeight="false" outlineLevel="0" collapsed="false">
      <c r="A72" s="35" t="s">
        <v>152</v>
      </c>
      <c r="C72" s="15" t="s">
        <v>147</v>
      </c>
      <c r="D72" s="15" t="n">
        <v>14</v>
      </c>
      <c r="E72" s="16" t="n">
        <v>1600</v>
      </c>
      <c r="F72" s="16" t="s">
        <v>142</v>
      </c>
      <c r="G72" s="16" t="s">
        <v>143</v>
      </c>
      <c r="I72" s="93" t="n">
        <v>44.03</v>
      </c>
      <c r="J72" s="43"/>
      <c r="K72" s="93" t="n">
        <v>10.8</v>
      </c>
      <c r="L72" s="98" t="n">
        <v>1.61</v>
      </c>
      <c r="M72" s="93" t="n">
        <v>15.58</v>
      </c>
      <c r="N72" s="93"/>
      <c r="O72" s="43"/>
      <c r="P72" s="93" t="n">
        <v>25.25</v>
      </c>
      <c r="Q72" s="98" t="n">
        <v>1.31</v>
      </c>
      <c r="R72" s="16"/>
      <c r="S72" s="16"/>
      <c r="T72" s="16"/>
      <c r="U72" s="16"/>
      <c r="W72" s="19" t="n">
        <f aca="false">I72/(2*15.9994+28.0855)</f>
        <v>0.732803744072911</v>
      </c>
      <c r="X72" s="19" t="n">
        <f aca="false">J72/(2*15.9994+47.8671)</f>
        <v>0</v>
      </c>
      <c r="Y72" s="19" t="n">
        <f aca="false">(2*K72)/(2*26.981+3*15.9994)</f>
        <v>0.211847367894531</v>
      </c>
      <c r="Z72" s="19" t="n">
        <f aca="false">(2*L72)/(2*52+3*15.994)</f>
        <v>0.0211867194799384</v>
      </c>
      <c r="AA72" s="19" t="n">
        <f aca="false">M72/(55.8452+15.9994)</f>
        <v>0.216856938447705</v>
      </c>
      <c r="AB72" s="19" t="n">
        <f aca="false">2*N72/(2*55.845+3*15.999)</f>
        <v>0</v>
      </c>
      <c r="AC72" s="19" t="n">
        <f aca="false">O72/(54.938+15.9994)</f>
        <v>0</v>
      </c>
      <c r="AD72" s="19" t="n">
        <f aca="false">P72/(15.9994+24.3051)</f>
        <v>0.626480914041856</v>
      </c>
      <c r="AE72" s="19" t="n">
        <f aca="false">Q72/(40.078+15.9994)</f>
        <v>0.0233605694985859</v>
      </c>
      <c r="AF72" s="19" t="n">
        <f aca="false">R72/(22.989+0.5*15.9994)</f>
        <v>0</v>
      </c>
      <c r="AG72" s="19" t="n">
        <f aca="false">S72/(39.0983+0.5*15.9994)</f>
        <v>0</v>
      </c>
      <c r="AH72" s="19" t="n">
        <f aca="false">SUM(W72:AG72)</f>
        <v>1.83253625343553</v>
      </c>
      <c r="AI72" s="15" t="n">
        <v>12</v>
      </c>
      <c r="AJ72" s="19" t="n">
        <f aca="false">AI72/(2*W72+2*X72+1.5*Y72+AA72+AC72+AD72+AE72+0.5*AF72+0.5*AG72+1.5*Z72+1.5*AB72)</f>
        <v>4.47451143579598</v>
      </c>
      <c r="AK72" s="19" t="n">
        <f aca="false">$AJ72*W72</f>
        <v>3.27893873304835</v>
      </c>
      <c r="AL72" s="19" t="n">
        <f aca="false">$AJ72*X72</f>
        <v>0</v>
      </c>
      <c r="AM72" s="19" t="n">
        <f aca="false">$AJ72*Y72</f>
        <v>0.947913470287358</v>
      </c>
      <c r="AN72" s="19" t="n">
        <f aca="false">$AJ72*Z72</f>
        <v>0.0948002185999858</v>
      </c>
      <c r="AO72" s="19" t="n">
        <f aca="false">$AJ72*AA72</f>
        <v>0.970328851015961</v>
      </c>
      <c r="AP72" s="19" t="n">
        <f aca="false">$AJ72*AB72</f>
        <v>0</v>
      </c>
      <c r="AQ72" s="19" t="n">
        <f aca="false">$AJ72*AC72</f>
        <v>0</v>
      </c>
      <c r="AR72" s="19" t="n">
        <f aca="false">$AJ72*AD72</f>
        <v>2.8031960141882</v>
      </c>
      <c r="AS72" s="19" t="n">
        <f aca="false">$AJ72*AE72</f>
        <v>0.104527135368129</v>
      </c>
      <c r="AT72" s="19" t="n">
        <f aca="false">$AJ72*AF72</f>
        <v>0</v>
      </c>
      <c r="AU72" s="19" t="n">
        <f aca="false">$AJ72*AG72</f>
        <v>0</v>
      </c>
      <c r="AV72" s="60" t="n">
        <f aca="false">SUM(AK72:AU72)</f>
        <v>8.19970442250798</v>
      </c>
      <c r="AW72" s="60"/>
      <c r="AX72" s="60"/>
      <c r="AY72" s="60"/>
      <c r="AZ72" s="60"/>
      <c r="BA72" s="60"/>
      <c r="BB72" s="60"/>
      <c r="BI72" s="15" t="n">
        <v>0.67</v>
      </c>
    </row>
    <row r="73" s="15" customFormat="true" ht="15" hidden="false" customHeight="false" outlineLevel="0" collapsed="false">
      <c r="A73" s="35" t="s">
        <v>153</v>
      </c>
      <c r="C73" s="15" t="s">
        <v>147</v>
      </c>
      <c r="D73" s="15" t="n">
        <v>15</v>
      </c>
      <c r="E73" s="16" t="n">
        <v>1600</v>
      </c>
      <c r="F73" s="16" t="s">
        <v>142</v>
      </c>
      <c r="G73" s="16" t="s">
        <v>143</v>
      </c>
      <c r="I73" s="93" t="n">
        <v>44.96</v>
      </c>
      <c r="J73" s="43"/>
      <c r="K73" s="93" t="n">
        <v>10.79</v>
      </c>
      <c r="L73" s="98" t="n">
        <v>1.66</v>
      </c>
      <c r="M73" s="93" t="n">
        <v>14.07</v>
      </c>
      <c r="N73" s="93"/>
      <c r="O73" s="43"/>
      <c r="P73" s="93" t="n">
        <v>25.67</v>
      </c>
      <c r="Q73" s="98" t="n">
        <v>1.26</v>
      </c>
      <c r="R73" s="16"/>
      <c r="S73" s="16"/>
      <c r="T73" s="16"/>
      <c r="U73" s="16"/>
      <c r="W73" s="19" t="n">
        <f aca="false">I73/(2*15.9994+28.0855)</f>
        <v>0.748281997127369</v>
      </c>
      <c r="X73" s="19" t="n">
        <f aca="false">J73/(2*15.9994+47.8671)</f>
        <v>0</v>
      </c>
      <c r="Y73" s="19" t="n">
        <f aca="false">(2*K73)/(2*26.981+3*15.9994)</f>
        <v>0.211651212924259</v>
      </c>
      <c r="Z73" s="19" t="n">
        <f aca="false">(2*L73)/(2*52+3*15.994)</f>
        <v>0.0218446921345949</v>
      </c>
      <c r="AA73" s="19" t="n">
        <f aca="false">M73/(55.8452+15.9994)</f>
        <v>0.19583935327081</v>
      </c>
      <c r="AB73" s="19" t="n">
        <f aca="false">2*N73/(2*55.845+3*15.999)</f>
        <v>0</v>
      </c>
      <c r="AC73" s="19" t="n">
        <f aca="false">O73/(54.938+15.9994)</f>
        <v>0</v>
      </c>
      <c r="AD73" s="19" t="n">
        <f aca="false">P73/(15.9994+24.3051)</f>
        <v>0.636901586671464</v>
      </c>
      <c r="AE73" s="19" t="n">
        <f aca="false">Q73/(40.078+15.9994)</f>
        <v>0.0224689447085635</v>
      </c>
      <c r="AF73" s="19" t="n">
        <f aca="false">R73/(22.989+0.5*15.9994)</f>
        <v>0</v>
      </c>
      <c r="AG73" s="19" t="n">
        <f aca="false">S73/(39.0983+0.5*15.9994)</f>
        <v>0</v>
      </c>
      <c r="AH73" s="19" t="n">
        <f aca="false">SUM(W73:AG73)</f>
        <v>1.83698778683706</v>
      </c>
      <c r="AI73" s="15" t="n">
        <v>12</v>
      </c>
      <c r="AJ73" s="19" t="n">
        <f aca="false">AI73/(2*W73+2*X73+1.5*Y73+AA73+AC73+AD73+AE73+0.5*AF73+0.5*AG73+1.5*Z73+1.5*AB73)</f>
        <v>4.4411255477439</v>
      </c>
      <c r="AK73" s="19" t="n">
        <f aca="false">$AJ73*W73</f>
        <v>3.32321429435919</v>
      </c>
      <c r="AL73" s="19" t="n">
        <f aca="false">$AJ73*X73</f>
        <v>0</v>
      </c>
      <c r="AM73" s="19" t="n">
        <f aca="false">$AJ73*Y73</f>
        <v>0.939969608928908</v>
      </c>
      <c r="AN73" s="19" t="n">
        <f aca="false">$AJ73*Z73</f>
        <v>0.0970150203215495</v>
      </c>
      <c r="AO73" s="19" t="n">
        <f aca="false">$AJ73*AA73</f>
        <v>0.869747155064634</v>
      </c>
      <c r="AP73" s="19" t="n">
        <f aca="false">$AJ73*AB73</f>
        <v>0</v>
      </c>
      <c r="AQ73" s="19" t="n">
        <f aca="false">$AJ73*AC73</f>
        <v>0</v>
      </c>
      <c r="AR73" s="19" t="n">
        <f aca="false">$AJ73*AD73</f>
        <v>2.82855990796526</v>
      </c>
      <c r="AS73" s="19" t="n">
        <f aca="false">$AJ73*AE73</f>
        <v>0.0997874043760465</v>
      </c>
      <c r="AT73" s="19" t="n">
        <f aca="false">$AJ73*AF73</f>
        <v>0</v>
      </c>
      <c r="AU73" s="19" t="n">
        <f aca="false">$AJ73*AG73</f>
        <v>0</v>
      </c>
      <c r="AV73" s="60" t="n">
        <f aca="false">SUM(AK73:AU73)</f>
        <v>8.15829339101559</v>
      </c>
      <c r="AW73" s="60"/>
      <c r="AX73" s="60"/>
      <c r="AY73" s="60"/>
      <c r="AZ73" s="60"/>
      <c r="BA73" s="60"/>
      <c r="BB73" s="60"/>
      <c r="BI73" s="15" t="n">
        <v>0.625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20"/>
  <sheetViews>
    <sheetView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pane xSplit="0" ySplit="1" topLeftCell="A2" activePane="bottomLeft" state="frozen"/>
      <selection pane="topLeft" activeCell="F1" activeCellId="0" sqref="F1"/>
      <selection pane="bottomLeft" activeCell="P4" activeCellId="0" sqref="P4"/>
    </sheetView>
  </sheetViews>
  <sheetFormatPr defaultRowHeight="15" zeroHeight="false" outlineLevelRow="0" outlineLevelCol="0"/>
  <cols>
    <col collapsed="false" customWidth="true" hidden="false" outlineLevel="0" max="1" min="1" style="87" width="11.57"/>
    <col collapsed="false" customWidth="true" hidden="false" outlineLevel="0" max="2" min="2" style="87" width="18.85"/>
    <col collapsed="false" customWidth="true" hidden="false" outlineLevel="0" max="82" min="3" style="87" width="11.57"/>
    <col collapsed="false" customWidth="true" hidden="false" outlineLevel="0" max="83" min="83" style="87" width="18.23"/>
    <col collapsed="false" customWidth="true" hidden="false" outlineLevel="0" max="84" min="84" style="87" width="17.54"/>
    <col collapsed="false" customWidth="true" hidden="false" outlineLevel="0" max="1025" min="85" style="87" width="11.57"/>
  </cols>
  <sheetData>
    <row r="1" s="99" customFormat="true" ht="15" hidden="false" customHeight="false" outlineLevel="0" collapsed="false">
      <c r="A1" s="2"/>
      <c r="B1" s="2" t="s">
        <v>154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6</v>
      </c>
      <c r="H1" s="4" t="s">
        <v>7</v>
      </c>
      <c r="I1" s="5" t="s">
        <v>155</v>
      </c>
      <c r="J1" s="5" t="s">
        <v>8</v>
      </c>
      <c r="K1" s="5" t="s">
        <v>155</v>
      </c>
      <c r="L1" s="5" t="s">
        <v>9</v>
      </c>
      <c r="M1" s="5" t="s">
        <v>155</v>
      </c>
      <c r="N1" s="5" t="s">
        <v>10</v>
      </c>
      <c r="O1" s="5" t="s">
        <v>155</v>
      </c>
      <c r="P1" s="5" t="s">
        <v>11</v>
      </c>
      <c r="Q1" s="5" t="s">
        <v>155</v>
      </c>
      <c r="R1" s="5" t="s">
        <v>12</v>
      </c>
      <c r="S1" s="5" t="s">
        <v>155</v>
      </c>
      <c r="T1" s="5" t="s">
        <v>65</v>
      </c>
      <c r="U1" s="5" t="s">
        <v>155</v>
      </c>
      <c r="V1" s="5" t="s">
        <v>14</v>
      </c>
      <c r="W1" s="5" t="s">
        <v>155</v>
      </c>
      <c r="X1" s="5" t="s">
        <v>15</v>
      </c>
      <c r="Y1" s="5" t="s">
        <v>155</v>
      </c>
      <c r="Z1" s="5" t="s">
        <v>16</v>
      </c>
      <c r="AA1" s="5" t="s">
        <v>155</v>
      </c>
      <c r="AB1" s="5" t="s">
        <v>17</v>
      </c>
      <c r="AC1" s="5" t="s">
        <v>18</v>
      </c>
      <c r="AD1" s="5"/>
      <c r="AE1" s="6" t="s">
        <v>19</v>
      </c>
      <c r="AF1" s="2"/>
      <c r="AG1" s="99" t="s">
        <v>20</v>
      </c>
      <c r="AH1" s="99" t="s">
        <v>7</v>
      </c>
      <c r="AJ1" s="99" t="s">
        <v>8</v>
      </c>
      <c r="AL1" s="99" t="s">
        <v>9</v>
      </c>
      <c r="AN1" s="99" t="s">
        <v>10</v>
      </c>
      <c r="AP1" s="99" t="s">
        <v>11</v>
      </c>
      <c r="AR1" s="99" t="s">
        <v>12</v>
      </c>
      <c r="AT1" s="99" t="s">
        <v>156</v>
      </c>
      <c r="AV1" s="99" t="s">
        <v>14</v>
      </c>
      <c r="AX1" s="99" t="s">
        <v>15</v>
      </c>
      <c r="AZ1" s="99" t="s">
        <v>16</v>
      </c>
      <c r="BB1" s="99" t="s">
        <v>17</v>
      </c>
      <c r="BD1" s="99" t="s">
        <v>21</v>
      </c>
      <c r="BE1" s="99" t="s">
        <v>22</v>
      </c>
      <c r="BF1" s="100" t="s">
        <v>23</v>
      </c>
      <c r="BG1" s="101"/>
      <c r="BH1" s="102" t="s">
        <v>24</v>
      </c>
      <c r="BI1" s="102"/>
      <c r="BJ1" s="102" t="s">
        <v>25</v>
      </c>
      <c r="BK1" s="102"/>
      <c r="BL1" s="102" t="s">
        <v>26</v>
      </c>
      <c r="BM1" s="102"/>
      <c r="BN1" s="102" t="s">
        <v>27</v>
      </c>
      <c r="BO1" s="102"/>
      <c r="BP1" s="102" t="s">
        <v>28</v>
      </c>
      <c r="BQ1" s="102"/>
      <c r="BR1" s="102" t="s">
        <v>65</v>
      </c>
      <c r="BS1" s="102"/>
      <c r="BT1" s="102" t="s">
        <v>30</v>
      </c>
      <c r="BU1" s="102"/>
      <c r="BV1" s="102" t="s">
        <v>31</v>
      </c>
      <c r="BW1" s="102"/>
      <c r="BX1" s="102" t="s">
        <v>32</v>
      </c>
      <c r="BY1" s="102"/>
      <c r="BZ1" s="102" t="s">
        <v>33</v>
      </c>
      <c r="CA1" s="102"/>
      <c r="CB1" s="102" t="s">
        <v>34</v>
      </c>
      <c r="CC1" s="103"/>
      <c r="CD1" s="103" t="s">
        <v>35</v>
      </c>
      <c r="CE1" s="99" t="s">
        <v>42</v>
      </c>
      <c r="CF1" s="99" t="s">
        <v>48</v>
      </c>
      <c r="CG1" s="99" t="s">
        <v>49</v>
      </c>
    </row>
    <row r="2" s="16" customFormat="true" ht="10.15" hidden="false" customHeight="true" outlineLevel="0" collapsed="false">
      <c r="A2" s="104" t="s">
        <v>50</v>
      </c>
      <c r="B2" s="104"/>
      <c r="C2" s="104"/>
      <c r="H2" s="17"/>
      <c r="I2" s="105"/>
      <c r="R2" s="16" t="s">
        <v>51</v>
      </c>
      <c r="AE2" s="18"/>
      <c r="AF2" s="105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E2" s="106"/>
      <c r="BF2" s="17"/>
      <c r="BG2" s="105"/>
      <c r="CB2" s="104"/>
      <c r="CC2" s="104"/>
      <c r="CD2" s="104"/>
      <c r="CE2" s="16" t="s">
        <v>52</v>
      </c>
    </row>
    <row r="3" s="27" customFormat="true" ht="15" hidden="false" customHeight="false" outlineLevel="0" collapsed="false">
      <c r="A3" s="107" t="s">
        <v>53</v>
      </c>
      <c r="B3" s="107"/>
      <c r="H3" s="28" t="n">
        <v>48.7</v>
      </c>
      <c r="I3" s="108"/>
      <c r="J3" s="29"/>
      <c r="K3" s="29"/>
      <c r="L3" s="29" t="n">
        <v>6.01</v>
      </c>
      <c r="M3" s="29"/>
      <c r="N3" s="29"/>
      <c r="O3" s="29"/>
      <c r="P3" s="29"/>
      <c r="Q3" s="29"/>
      <c r="R3" s="29" t="n">
        <v>6.56</v>
      </c>
      <c r="S3" s="29"/>
      <c r="T3" s="29"/>
      <c r="U3" s="29"/>
      <c r="V3" s="29" t="n">
        <v>33.3</v>
      </c>
      <c r="W3" s="29"/>
      <c r="X3" s="29" t="n">
        <v>5.42</v>
      </c>
      <c r="Y3" s="29"/>
      <c r="Z3" s="29"/>
      <c r="AA3" s="29"/>
      <c r="AB3" s="29"/>
      <c r="AC3" s="29" t="n">
        <f aca="false">SUM(H3:AB3)</f>
        <v>99.99</v>
      </c>
      <c r="AD3" s="29"/>
      <c r="AE3" s="30" t="n">
        <f aca="false">P3+R3</f>
        <v>6.56</v>
      </c>
      <c r="AF3" s="108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E3" s="109"/>
      <c r="BF3" s="110"/>
      <c r="BG3" s="111"/>
      <c r="CF3" s="112"/>
    </row>
    <row r="4" s="16" customFormat="true" ht="13.8" hidden="false" customHeight="false" outlineLevel="0" collapsed="false">
      <c r="A4" s="16" t="s">
        <v>157</v>
      </c>
      <c r="B4" s="16" t="s">
        <v>158</v>
      </c>
      <c r="C4" s="16" t="s">
        <v>56</v>
      </c>
      <c r="D4" s="16" t="n">
        <v>20</v>
      </c>
      <c r="E4" s="16" t="n">
        <v>1600</v>
      </c>
      <c r="F4" s="16" t="s">
        <v>58</v>
      </c>
      <c r="G4" s="16" t="n">
        <v>12</v>
      </c>
      <c r="H4" s="17" t="n">
        <v>52.3</v>
      </c>
      <c r="I4" s="105" t="n">
        <v>0.5</v>
      </c>
      <c r="L4" s="16" t="n">
        <v>6.9</v>
      </c>
      <c r="M4" s="16" t="n">
        <v>0.2</v>
      </c>
      <c r="P4" s="36" t="n">
        <f aca="false">CE4-R4</f>
        <v>6</v>
      </c>
      <c r="Q4" s="36" t="n">
        <v>0.2</v>
      </c>
      <c r="R4" s="36" t="n">
        <v>0</v>
      </c>
      <c r="S4" s="36"/>
      <c r="V4" s="16" t="n">
        <v>31.6</v>
      </c>
      <c r="W4" s="16" t="n">
        <v>0.2</v>
      </c>
      <c r="X4" s="16" t="n">
        <v>2.9</v>
      </c>
      <c r="Y4" s="16" t="n">
        <v>0.2</v>
      </c>
      <c r="Z4" s="16" t="n">
        <v>0.15</v>
      </c>
      <c r="AA4" s="16" t="n">
        <v>0.06</v>
      </c>
      <c r="AC4" s="16" t="n">
        <f aca="false">SUM(H4:AB4)</f>
        <v>101.21</v>
      </c>
      <c r="AE4" s="37" t="n">
        <f aca="false">P4+R4</f>
        <v>6</v>
      </c>
      <c r="AF4" s="113"/>
      <c r="AH4" s="106" t="n">
        <f aca="false">H4/(2*15.9994+28.0855)</f>
        <v>0.870443693277612</v>
      </c>
      <c r="AI4" s="106" t="n">
        <f aca="false">I4/(2*15.9994+28.0855)</f>
        <v>0.00832164142712822</v>
      </c>
      <c r="AJ4" s="106" t="n">
        <f aca="false">J4/(2*15.9994+47.8671)</f>
        <v>0</v>
      </c>
      <c r="AK4" s="106" t="n">
        <f aca="false">K4/(2*15.9994+47.8671)</f>
        <v>0</v>
      </c>
      <c r="AL4" s="106" t="n">
        <f aca="false">(2*L4)/(2*26.981+3*15.9994)</f>
        <v>0.135346929488173</v>
      </c>
      <c r="AM4" s="106" t="n">
        <f aca="false">(2*M4)/(2*26.981+3*15.9994)</f>
        <v>0.00392309940545428</v>
      </c>
      <c r="AN4" s="106" t="n">
        <f aca="false">(2*N4)/(2*52+3*15.994)</f>
        <v>0</v>
      </c>
      <c r="AO4" s="106" t="n">
        <f aca="false">(2*O4)/(2*52+3*15.994)</f>
        <v>0</v>
      </c>
      <c r="AP4" s="106" t="n">
        <f aca="false">P4/(55.8452+15.9994)</f>
        <v>0.0835135834843537</v>
      </c>
      <c r="AQ4" s="106" t="n">
        <f aca="false">Q4/(55.8452+15.9994)</f>
        <v>0.00278378611614512</v>
      </c>
      <c r="AR4" s="106" t="n">
        <f aca="false">2*R4/(2*55.845+3*15.999)</f>
        <v>0</v>
      </c>
      <c r="AS4" s="106" t="n">
        <f aca="false">2*S4/(2*55.845+3*15.999)</f>
        <v>0</v>
      </c>
      <c r="AT4" s="106" t="n">
        <f aca="false">T4/(95.94+2*15.9994)</f>
        <v>0</v>
      </c>
      <c r="AU4" s="106" t="n">
        <f aca="false">U4/(95.94+2*15.9994)</f>
        <v>0</v>
      </c>
      <c r="AV4" s="106" t="n">
        <f aca="false">V4/(15.9994+24.3051)</f>
        <v>0.784031559751393</v>
      </c>
      <c r="AW4" s="106" t="n">
        <f aca="false">W4/(15.9994+24.3051)</f>
        <v>0.00496222506171767</v>
      </c>
      <c r="AX4" s="106" t="n">
        <f aca="false">X4/(40.078+15.9994)</f>
        <v>0.051714237821297</v>
      </c>
      <c r="AY4" s="106" t="n">
        <f aca="false">Y4/(40.078+15.9994)</f>
        <v>0.00356649916008945</v>
      </c>
      <c r="AZ4" s="106" t="n">
        <f aca="false">Z4/(22.989+0.5*15.9994)</f>
        <v>0.00484047410830399</v>
      </c>
      <c r="BA4" s="106" t="n">
        <f aca="false">AA4/(22.989+0.5*15.9994)</f>
        <v>0.0019361896433216</v>
      </c>
      <c r="BB4" s="106" t="n">
        <f aca="false">AB4/(39.0983+0.5*15.9994)</f>
        <v>0</v>
      </c>
      <c r="BC4" s="106" t="n">
        <f aca="false">AC4/(39.0983+0.5*15.9994)</f>
        <v>2.14892352116863</v>
      </c>
      <c r="BD4" s="16" t="n">
        <v>12</v>
      </c>
      <c r="BE4" s="106" t="n">
        <f aca="false">BD4/(2*AH4+2*AJ4+1.5*AL4+AP4+2*AT4+AV4+AX4+0.5*AZ4+0.5*BB4+1.5*AN4+1.5*AR4)</f>
        <v>4.18762310464232</v>
      </c>
      <c r="BF4" s="114" t="n">
        <f aca="false">$BE4*AH4</f>
        <v>3.64509012125952</v>
      </c>
      <c r="BG4" s="114" t="n">
        <f aca="false">$BE4*AI4</f>
        <v>0.0348478979087908</v>
      </c>
      <c r="BH4" s="106" t="n">
        <f aca="false">$BE4*AJ4</f>
        <v>0</v>
      </c>
      <c r="BI4" s="106" t="n">
        <f aca="false">$BE4*AK4</f>
        <v>0</v>
      </c>
      <c r="BJ4" s="106" t="n">
        <f aca="false">$BE4*AL4</f>
        <v>0.566781929067068</v>
      </c>
      <c r="BK4" s="106" t="n">
        <f aca="false">$BE4*AM4</f>
        <v>0.0164284617120889</v>
      </c>
      <c r="BL4" s="106" t="n">
        <f aca="false">$BE4*AN4</f>
        <v>0</v>
      </c>
      <c r="BM4" s="106" t="n">
        <f aca="false">$BE4*AO4</f>
        <v>0</v>
      </c>
      <c r="BN4" s="106" t="n">
        <f aca="false">$BE4*AP4</f>
        <v>0.349723411750555</v>
      </c>
      <c r="BO4" s="106" t="n">
        <f aca="false">$BE4*AQ4</f>
        <v>0.0116574470583518</v>
      </c>
      <c r="BP4" s="106" t="n">
        <f aca="false">$BE4*AR4</f>
        <v>0</v>
      </c>
      <c r="BQ4" s="106" t="n">
        <f aca="false">$BE4*AS4</f>
        <v>0</v>
      </c>
      <c r="BR4" s="106" t="n">
        <f aca="false">$BE4*AT4</f>
        <v>0</v>
      </c>
      <c r="BS4" s="106" t="n">
        <f aca="false">$BE4*AU4</f>
        <v>0</v>
      </c>
      <c r="BT4" s="106" t="n">
        <f aca="false">$BE4*AV4</f>
        <v>3.28322867438369</v>
      </c>
      <c r="BU4" s="106" t="n">
        <f aca="false">$BE4*AW4</f>
        <v>0.0207799283188841</v>
      </c>
      <c r="BV4" s="106" t="n">
        <f aca="false">$BE4*AX4</f>
        <v>0.216559737139431</v>
      </c>
      <c r="BW4" s="106" t="n">
        <f aca="false">$BE4*AY4</f>
        <v>0.014935154285478</v>
      </c>
      <c r="BX4" s="106" t="n">
        <f aca="false">$BE4*AZ4</f>
        <v>0.0202700812133568</v>
      </c>
      <c r="BY4" s="106" t="n">
        <f aca="false">$BE4*BA4</f>
        <v>0.0081080324853427</v>
      </c>
      <c r="BZ4" s="106" t="n">
        <f aca="false">$BE4*BB4</f>
        <v>0</v>
      </c>
      <c r="CA4" s="106"/>
      <c r="CB4" s="106" t="n">
        <f aca="false">SUM(BF4,BH4,BJ4,BL4,BN4,BP4,BR4,BT4,BV4,BX4,BZ4)</f>
        <v>8.08165395481362</v>
      </c>
      <c r="CC4" s="106" t="n">
        <f aca="false">SUM(BG4,BI4,BK4,BM4,BO4,BQ4,BS4,BU4,BW4,BY4,CA4)</f>
        <v>0.106756921768936</v>
      </c>
      <c r="CD4" s="106" t="n">
        <f aca="false">BN4+BP4</f>
        <v>0.349723411750555</v>
      </c>
      <c r="CE4" s="16" t="n">
        <v>6</v>
      </c>
      <c r="CF4" s="16" t="n">
        <v>0.44</v>
      </c>
      <c r="CG4" s="16" t="s">
        <v>60</v>
      </c>
    </row>
    <row r="5" s="16" customFormat="true" ht="15" hidden="false" customHeight="false" outlineLevel="0" collapsed="false">
      <c r="A5" s="16" t="s">
        <v>157</v>
      </c>
      <c r="B5" s="16" t="s">
        <v>159</v>
      </c>
      <c r="C5" s="16" t="s">
        <v>56</v>
      </c>
      <c r="D5" s="16" t="n">
        <v>20</v>
      </c>
      <c r="E5" s="16" t="n">
        <v>1600</v>
      </c>
      <c r="F5" s="16" t="s">
        <v>58</v>
      </c>
      <c r="G5" s="16" t="n">
        <v>12</v>
      </c>
      <c r="H5" s="17" t="n">
        <v>41.3</v>
      </c>
      <c r="I5" s="105" t="n">
        <v>0.2</v>
      </c>
      <c r="L5" s="16" t="n">
        <v>0.21</v>
      </c>
      <c r="M5" s="16" t="n">
        <v>0.01</v>
      </c>
      <c r="P5" s="36" t="n">
        <v>7.4</v>
      </c>
      <c r="Q5" s="36"/>
      <c r="R5" s="36"/>
      <c r="S5" s="36"/>
      <c r="V5" s="16" t="n">
        <v>51.1</v>
      </c>
      <c r="W5" s="16" t="n">
        <v>0.1</v>
      </c>
      <c r="X5" s="16" t="n">
        <v>0.03</v>
      </c>
      <c r="Y5" s="16" t="n">
        <v>0.01</v>
      </c>
      <c r="AE5" s="37"/>
      <c r="AF5" s="113"/>
      <c r="AH5" s="106" t="n">
        <f aca="false">H5/(2*15.9994+28.0855)</f>
        <v>0.687367581880791</v>
      </c>
      <c r="AI5" s="106" t="n">
        <f aca="false">I5/(2*15.9994+28.0855)</f>
        <v>0.00332865657085129</v>
      </c>
      <c r="AJ5" s="106" t="n">
        <f aca="false">J5/(2*15.9994+47.8671)</f>
        <v>0</v>
      </c>
      <c r="AK5" s="106" t="n">
        <f aca="false">K5/(2*15.9994+47.8671)</f>
        <v>0</v>
      </c>
      <c r="AL5" s="106" t="n">
        <f aca="false">(2*L5)/(2*26.981+3*15.9994)</f>
        <v>0.004119254375727</v>
      </c>
      <c r="AM5" s="106" t="n">
        <f aca="false">(2*M5)/(2*26.981+3*15.9994)</f>
        <v>0.000196154970272714</v>
      </c>
      <c r="AN5" s="106" t="n">
        <f aca="false">(2*N5)/(2*52+3*15.994)</f>
        <v>0</v>
      </c>
      <c r="AO5" s="106" t="n">
        <f aca="false">(2*O5)/(2*52+3*15.994)</f>
        <v>0</v>
      </c>
      <c r="AP5" s="106" t="n">
        <f aca="false">P5/(55.8452+15.9994)</f>
        <v>0.10300008629737</v>
      </c>
      <c r="AQ5" s="106" t="n">
        <f aca="false">Q5/(55.8452+15.9994)</f>
        <v>0</v>
      </c>
      <c r="AR5" s="106" t="n">
        <f aca="false">2*R5/(2*55.845+3*15.999)</f>
        <v>0</v>
      </c>
      <c r="AS5" s="106" t="n">
        <f aca="false">2*S5/(2*55.845+3*15.999)</f>
        <v>0</v>
      </c>
      <c r="AT5" s="106" t="n">
        <f aca="false">T5/(95.94+2*15.9994)</f>
        <v>0</v>
      </c>
      <c r="AU5" s="106" t="n">
        <f aca="false">U5/(95.94+2*15.9994)</f>
        <v>0</v>
      </c>
      <c r="AV5" s="106" t="n">
        <f aca="false">V5/(15.9994+24.3051)</f>
        <v>1.26784850326887</v>
      </c>
      <c r="AW5" s="106" t="n">
        <f aca="false">W5/(15.9994+24.3051)</f>
        <v>0.00248111253085884</v>
      </c>
      <c r="AX5" s="106" t="n">
        <f aca="false">X5/(40.078+15.9994)</f>
        <v>0.000534974874013417</v>
      </c>
      <c r="AY5" s="106" t="n">
        <f aca="false">Y5/(40.078+15.9994)</f>
        <v>0.000178324958004472</v>
      </c>
      <c r="AZ5" s="106" t="n">
        <f aca="false">Z5/(22.989+0.5*15.9994)</f>
        <v>0</v>
      </c>
      <c r="BA5" s="106" t="n">
        <f aca="false">AA5/(22.989+0.5*15.9994)</f>
        <v>0</v>
      </c>
      <c r="BB5" s="106" t="n">
        <f aca="false">AB5/(39.0983+0.5*15.9994)</f>
        <v>0</v>
      </c>
      <c r="BC5" s="106" t="n">
        <f aca="false">AC5/(39.0983+0.5*15.9994)</f>
        <v>0</v>
      </c>
      <c r="BD5" s="16" t="n">
        <v>4</v>
      </c>
      <c r="BE5" s="106" t="n">
        <f aca="false">BD5/(2*AH5+2*AJ5+1.5*AL5+AP5+2*AT5+AV5+AX5+0.5*AZ5+0.5*BB5+1.5*AN5+1.5*AR5)</f>
        <v>1.45333120437543</v>
      </c>
      <c r="BF5" s="114" t="n">
        <f aca="false">$BE5*AH5</f>
        <v>0.998972755623437</v>
      </c>
      <c r="BG5" s="114" t="n">
        <f aca="false">$BE5*AI5</f>
        <v>0.00483764046306749</v>
      </c>
      <c r="BH5" s="106" t="n">
        <f aca="false">$BE5*AJ5</f>
        <v>0</v>
      </c>
      <c r="BI5" s="106" t="n">
        <f aca="false">$BE5*AK5</f>
        <v>0</v>
      </c>
      <c r="BJ5" s="106" t="n">
        <f aca="false">$BE5*AL5</f>
        <v>0.00598664092300408</v>
      </c>
      <c r="BK5" s="106" t="n">
        <f aca="false">$BE5*AM5</f>
        <v>0.000285078139190671</v>
      </c>
      <c r="BL5" s="106" t="n">
        <f aca="false">$BE5*AN5</f>
        <v>0</v>
      </c>
      <c r="BM5" s="106" t="n">
        <f aca="false">$BE5*AO5</f>
        <v>0</v>
      </c>
      <c r="BN5" s="106" t="n">
        <f aca="false">$BE5*AP5</f>
        <v>0.14969323946933</v>
      </c>
      <c r="BO5" s="106" t="n">
        <f aca="false">$BE5*AQ5</f>
        <v>0</v>
      </c>
      <c r="BP5" s="106" t="n">
        <f aca="false">$BE5*AR5</f>
        <v>0</v>
      </c>
      <c r="BQ5" s="106" t="n">
        <f aca="false">$BE5*AS5</f>
        <v>0</v>
      </c>
      <c r="BR5" s="106" t="n">
        <f aca="false">$BE5*AT5</f>
        <v>0</v>
      </c>
      <c r="BS5" s="106" t="n">
        <f aca="false">$BE5*AU5</f>
        <v>0</v>
      </c>
      <c r="BT5" s="106" t="n">
        <f aca="false">$BE5*AV5</f>
        <v>1.84260379222133</v>
      </c>
      <c r="BU5" s="106" t="n">
        <f aca="false">$BE5*AW5</f>
        <v>0.00360587826266405</v>
      </c>
      <c r="BV5" s="106" t="n">
        <f aca="false">$BE5*AX5</f>
        <v>0.000777495677960514</v>
      </c>
      <c r="BW5" s="106" t="n">
        <f aca="false">$BE5*AY5</f>
        <v>0.000259165225986838</v>
      </c>
      <c r="BX5" s="106" t="n">
        <f aca="false">$BE5*AZ5</f>
        <v>0</v>
      </c>
      <c r="BY5" s="106" t="n">
        <f aca="false">$BE5*BA5</f>
        <v>0</v>
      </c>
      <c r="BZ5" s="106" t="n">
        <f aca="false">$BE5*BB5</f>
        <v>0</v>
      </c>
      <c r="CA5" s="106"/>
      <c r="CB5" s="106" t="n">
        <f aca="false">SUM(BF5,BH5,BJ5,BL5,BN5,BP5,BR5,BT5,BV5,BX5,BZ5)</f>
        <v>2.99803392391506</v>
      </c>
      <c r="CC5" s="106" t="n">
        <f aca="false">SUM(BG5,BI5,BK5,BM5,BO5,BQ5,BS5,BU5,BW5,BY5,CA5)</f>
        <v>0.00898776209090905</v>
      </c>
      <c r="CD5" s="106"/>
    </row>
    <row r="6" s="16" customFormat="true" ht="15" hidden="false" customHeight="false" outlineLevel="0" collapsed="false">
      <c r="A6" s="16" t="s">
        <v>157</v>
      </c>
      <c r="B6" s="16" t="s">
        <v>58</v>
      </c>
      <c r="C6" s="16" t="s">
        <v>56</v>
      </c>
      <c r="D6" s="16" t="n">
        <v>20</v>
      </c>
      <c r="E6" s="16" t="n">
        <v>1600</v>
      </c>
      <c r="F6" s="16" t="s">
        <v>58</v>
      </c>
      <c r="G6" s="16" t="n">
        <v>12</v>
      </c>
      <c r="H6" s="17"/>
      <c r="I6" s="105"/>
      <c r="P6" s="36"/>
      <c r="Q6" s="36"/>
      <c r="R6" s="36"/>
      <c r="S6" s="36"/>
      <c r="AE6" s="37"/>
      <c r="AF6" s="113"/>
      <c r="AH6" s="106" t="n">
        <f aca="false">H6/(2*15.9994+28.0855)</f>
        <v>0</v>
      </c>
      <c r="AI6" s="106" t="n">
        <f aca="false">I6/(2*15.9994+28.0855)</f>
        <v>0</v>
      </c>
      <c r="AJ6" s="106" t="n">
        <f aca="false">J6/(2*15.9994+47.8671)</f>
        <v>0</v>
      </c>
      <c r="AK6" s="106" t="n">
        <f aca="false">K6/(2*15.9994+47.8671)</f>
        <v>0</v>
      </c>
      <c r="AL6" s="106" t="n">
        <f aca="false">(2*L6)/(2*26.981+3*15.9994)</f>
        <v>0</v>
      </c>
      <c r="AM6" s="106" t="n">
        <f aca="false">(2*M6)/(2*26.981+3*15.9994)</f>
        <v>0</v>
      </c>
      <c r="AN6" s="106" t="n">
        <f aca="false">(2*N6)/(2*52+3*15.994)</f>
        <v>0</v>
      </c>
      <c r="AO6" s="106" t="n">
        <f aca="false">(2*O6)/(2*52+3*15.994)</f>
        <v>0</v>
      </c>
      <c r="AP6" s="106" t="n">
        <f aca="false">P6/(55.8452+15.9994)</f>
        <v>0</v>
      </c>
      <c r="AQ6" s="106" t="n">
        <f aca="false">Q6/(55.8452+15.9994)</f>
        <v>0</v>
      </c>
      <c r="AR6" s="106" t="n">
        <f aca="false">2*R6/(2*55.845+3*15.999)</f>
        <v>0</v>
      </c>
      <c r="AS6" s="106" t="n">
        <f aca="false">2*S6/(2*55.845+3*15.999)</f>
        <v>0</v>
      </c>
      <c r="AT6" s="106" t="n">
        <f aca="false">T6/(95.94+2*15.9994)</f>
        <v>0</v>
      </c>
      <c r="AU6" s="106" t="n">
        <f aca="false">U6/(95.94+2*15.9994)</f>
        <v>0</v>
      </c>
      <c r="AV6" s="106" t="n">
        <f aca="false">V6/(15.9994+24.3051)</f>
        <v>0</v>
      </c>
      <c r="AW6" s="106" t="n">
        <f aca="false">W6/(15.9994+24.3051)</f>
        <v>0</v>
      </c>
      <c r="AX6" s="106" t="n">
        <f aca="false">X6/(40.078+15.9994)</f>
        <v>0</v>
      </c>
      <c r="AY6" s="106" t="n">
        <f aca="false">Y6/(40.078+15.9994)</f>
        <v>0</v>
      </c>
      <c r="AZ6" s="106" t="n">
        <f aca="false">Z6/(22.989+0.5*15.9994)</f>
        <v>0</v>
      </c>
      <c r="BA6" s="106" t="n">
        <f aca="false">AA6/(22.989+0.5*15.9994)</f>
        <v>0</v>
      </c>
      <c r="BB6" s="106" t="n">
        <f aca="false">AB6/(39.0983+0.5*15.9994)</f>
        <v>0</v>
      </c>
      <c r="BC6" s="106" t="n">
        <f aca="false">AC6/(39.0983+0.5*15.9994)</f>
        <v>0</v>
      </c>
      <c r="BD6" s="16" t="n">
        <v>1</v>
      </c>
      <c r="BE6" s="106" t="e">
        <f aca="false">BD6/(2*AH6+2*AJ6+1.5*AL6+AP6+2*AT6+AV6+AX6+0.5*AZ6+0.5*BB6+1.5*AN6+1.5*AR6)</f>
        <v>#DIV/0!</v>
      </c>
      <c r="BF6" s="114" t="e">
        <f aca="false">$BE6*AH6</f>
        <v>#DIV/0!</v>
      </c>
      <c r="BG6" s="114" t="e">
        <f aca="false">$BE6*AI6</f>
        <v>#DIV/0!</v>
      </c>
      <c r="BH6" s="106" t="e">
        <f aca="false">$BE6*AJ6</f>
        <v>#DIV/0!</v>
      </c>
      <c r="BI6" s="106" t="e">
        <f aca="false">$BE6*AK6</f>
        <v>#DIV/0!</v>
      </c>
      <c r="BJ6" s="106" t="e">
        <f aca="false">$BE6*AL6</f>
        <v>#DIV/0!</v>
      </c>
      <c r="BK6" s="106" t="e">
        <f aca="false">$BE6*AM6</f>
        <v>#DIV/0!</v>
      </c>
      <c r="BL6" s="106" t="e">
        <f aca="false">$BE6*AN6</f>
        <v>#DIV/0!</v>
      </c>
      <c r="BM6" s="106" t="e">
        <f aca="false">$BE6*AO6</f>
        <v>#DIV/0!</v>
      </c>
      <c r="BN6" s="106" t="e">
        <f aca="false">$BE6*AP6</f>
        <v>#DIV/0!</v>
      </c>
      <c r="BO6" s="106" t="e">
        <f aca="false">$BE6*AQ6</f>
        <v>#DIV/0!</v>
      </c>
      <c r="BP6" s="106" t="e">
        <f aca="false">$BE6*AR6</f>
        <v>#DIV/0!</v>
      </c>
      <c r="BQ6" s="106" t="e">
        <f aca="false">$BE6*AS6</f>
        <v>#DIV/0!</v>
      </c>
      <c r="BR6" s="106" t="e">
        <f aca="false">$BE6*AT6</f>
        <v>#DIV/0!</v>
      </c>
      <c r="BS6" s="106" t="e">
        <f aca="false">$BE6*AU6</f>
        <v>#DIV/0!</v>
      </c>
      <c r="BT6" s="106" t="e">
        <f aca="false">$BE6*AV6</f>
        <v>#DIV/0!</v>
      </c>
      <c r="BU6" s="106" t="e">
        <f aca="false">$BE6*AW6</f>
        <v>#DIV/0!</v>
      </c>
      <c r="BV6" s="106" t="e">
        <f aca="false">$BE6*AX6</f>
        <v>#DIV/0!</v>
      </c>
      <c r="BW6" s="106" t="e">
        <f aca="false">$BE6*AY6</f>
        <v>#DIV/0!</v>
      </c>
      <c r="BX6" s="106" t="e">
        <f aca="false">$BE6*AZ6</f>
        <v>#DIV/0!</v>
      </c>
      <c r="BY6" s="106" t="e">
        <f aca="false">$BE6*BA6</f>
        <v>#DIV/0!</v>
      </c>
      <c r="BZ6" s="106" t="e">
        <f aca="false">$BE6*BB6</f>
        <v>#DIV/0!</v>
      </c>
      <c r="CA6" s="106"/>
      <c r="CB6" s="106" t="e">
        <f aca="false">SUM(BF6,BH6,BJ6,BL6,BN6,BP6,BR6,BT6,BV6,BX6,BZ6)</f>
        <v>#DIV/0!</v>
      </c>
      <c r="CC6" s="106" t="e">
        <f aca="false">SUM(BG6,BI6,BK6,BM6,BO6,BQ6,BS6,BU6,BW6,BY6,CA6)</f>
        <v>#DIV/0!</v>
      </c>
      <c r="CD6" s="106"/>
    </row>
    <row r="7" s="16" customFormat="true" ht="15" hidden="false" customHeight="false" outlineLevel="0" collapsed="false">
      <c r="A7" s="16" t="s">
        <v>157</v>
      </c>
      <c r="B7" s="16" t="s">
        <v>160</v>
      </c>
      <c r="C7" s="16" t="s">
        <v>56</v>
      </c>
      <c r="D7" s="16" t="n">
        <v>20</v>
      </c>
      <c r="E7" s="16" t="n">
        <v>1600</v>
      </c>
      <c r="F7" s="16" t="s">
        <v>58</v>
      </c>
      <c r="G7" s="16" t="n">
        <v>12</v>
      </c>
      <c r="H7" s="17"/>
      <c r="I7" s="105"/>
      <c r="P7" s="36"/>
      <c r="Q7" s="36"/>
      <c r="R7" s="36"/>
      <c r="S7" s="36"/>
      <c r="AE7" s="37"/>
      <c r="AF7" s="113"/>
      <c r="AH7" s="106" t="n">
        <f aca="false">H7/(2*15.9994+28.0855)</f>
        <v>0</v>
      </c>
      <c r="AI7" s="106" t="n">
        <f aca="false">I7/(2*15.9994+28.0855)</f>
        <v>0</v>
      </c>
      <c r="AJ7" s="106" t="n">
        <f aca="false">J7/(2*15.9994+47.8671)</f>
        <v>0</v>
      </c>
      <c r="AK7" s="106" t="n">
        <f aca="false">K7/(2*15.9994+47.8671)</f>
        <v>0</v>
      </c>
      <c r="AL7" s="106" t="n">
        <f aca="false">(2*L7)/(2*26.981+3*15.9994)</f>
        <v>0</v>
      </c>
      <c r="AM7" s="106" t="n">
        <f aca="false">(2*M7)/(2*26.981+3*15.9994)</f>
        <v>0</v>
      </c>
      <c r="AN7" s="106" t="n">
        <f aca="false">(2*N7)/(2*52+3*15.994)</f>
        <v>0</v>
      </c>
      <c r="AO7" s="106" t="n">
        <f aca="false">(2*O7)/(2*52+3*15.994)</f>
        <v>0</v>
      </c>
      <c r="AP7" s="106" t="n">
        <f aca="false">P7/(55.8452+15.9994)</f>
        <v>0</v>
      </c>
      <c r="AQ7" s="106" t="n">
        <f aca="false">Q7/(55.8452+15.9994)</f>
        <v>0</v>
      </c>
      <c r="AR7" s="106" t="n">
        <f aca="false">2*R7/(2*55.845+3*15.999)</f>
        <v>0</v>
      </c>
      <c r="AS7" s="106" t="n">
        <f aca="false">2*S7/(2*55.845+3*15.999)</f>
        <v>0</v>
      </c>
      <c r="AT7" s="106" t="n">
        <f aca="false">T7/(95.94+2*15.9994)</f>
        <v>0</v>
      </c>
      <c r="AU7" s="106" t="n">
        <f aca="false">U7/(95.94+2*15.9994)</f>
        <v>0</v>
      </c>
      <c r="AV7" s="106" t="n">
        <f aca="false">V7/(15.9994+24.3051)</f>
        <v>0</v>
      </c>
      <c r="AW7" s="106" t="n">
        <f aca="false">W7/(15.9994+24.3051)</f>
        <v>0</v>
      </c>
      <c r="AX7" s="106" t="n">
        <f aca="false">X7/(40.078+15.9994)</f>
        <v>0</v>
      </c>
      <c r="AY7" s="106" t="n">
        <f aca="false">Y7/(40.078+15.9994)</f>
        <v>0</v>
      </c>
      <c r="AZ7" s="106" t="n">
        <f aca="false">Z7/(22.989+0.5*15.9994)</f>
        <v>0</v>
      </c>
      <c r="BA7" s="106" t="n">
        <f aca="false">AA7/(22.989+0.5*15.9994)</f>
        <v>0</v>
      </c>
      <c r="BB7" s="106" t="n">
        <f aca="false">AB7/(39.0983+0.5*15.9994)</f>
        <v>0</v>
      </c>
      <c r="BC7" s="106" t="n">
        <f aca="false">AC7/(39.0983+0.5*15.9994)</f>
        <v>0</v>
      </c>
      <c r="BD7" s="16" t="n">
        <v>2</v>
      </c>
      <c r="BE7" s="106" t="e">
        <f aca="false">BD7/(2*AH7+2*AJ7+1.5*AL7+AP7+2*AT7+AV7+AX7+0.5*AZ7+0.5*BB7+1.5*AN7+1.5*AR7)</f>
        <v>#DIV/0!</v>
      </c>
      <c r="BF7" s="114" t="e">
        <f aca="false">$BE7*AH7</f>
        <v>#DIV/0!</v>
      </c>
      <c r="BG7" s="114" t="e">
        <f aca="false">$BE7*AI7</f>
        <v>#DIV/0!</v>
      </c>
      <c r="BH7" s="106" t="e">
        <f aca="false">$BE7*AJ7</f>
        <v>#DIV/0!</v>
      </c>
      <c r="BI7" s="106" t="e">
        <f aca="false">$BE7*AK7</f>
        <v>#DIV/0!</v>
      </c>
      <c r="BJ7" s="106" t="e">
        <f aca="false">$BE7*AL7</f>
        <v>#DIV/0!</v>
      </c>
      <c r="BK7" s="106" t="e">
        <f aca="false">$BE7*AM7</f>
        <v>#DIV/0!</v>
      </c>
      <c r="BL7" s="106" t="e">
        <f aca="false">$BE7*AN7</f>
        <v>#DIV/0!</v>
      </c>
      <c r="BM7" s="106" t="e">
        <f aca="false">$BE7*AO7</f>
        <v>#DIV/0!</v>
      </c>
      <c r="BN7" s="106" t="e">
        <f aca="false">$BE7*AP7</f>
        <v>#DIV/0!</v>
      </c>
      <c r="BO7" s="106" t="e">
        <f aca="false">$BE7*AQ7</f>
        <v>#DIV/0!</v>
      </c>
      <c r="BP7" s="106" t="e">
        <f aca="false">$BE7*AR7</f>
        <v>#DIV/0!</v>
      </c>
      <c r="BQ7" s="106" t="e">
        <f aca="false">$BE7*AS7</f>
        <v>#DIV/0!</v>
      </c>
      <c r="BR7" s="106" t="e">
        <f aca="false">$BE7*AT7</f>
        <v>#DIV/0!</v>
      </c>
      <c r="BS7" s="106" t="e">
        <f aca="false">$BE7*AU7</f>
        <v>#DIV/0!</v>
      </c>
      <c r="BT7" s="106" t="e">
        <f aca="false">$BE7*AV7</f>
        <v>#DIV/0!</v>
      </c>
      <c r="BU7" s="106" t="e">
        <f aca="false">$BE7*AW7</f>
        <v>#DIV/0!</v>
      </c>
      <c r="BV7" s="106" t="e">
        <f aca="false">$BE7*AX7</f>
        <v>#DIV/0!</v>
      </c>
      <c r="BW7" s="106" t="e">
        <f aca="false">$BE7*AY7</f>
        <v>#DIV/0!</v>
      </c>
      <c r="BX7" s="106" t="e">
        <f aca="false">$BE7*AZ7</f>
        <v>#DIV/0!</v>
      </c>
      <c r="BY7" s="106" t="e">
        <f aca="false">$BE7*BA7</f>
        <v>#DIV/0!</v>
      </c>
      <c r="BZ7" s="106" t="e">
        <f aca="false">$BE7*BB7</f>
        <v>#DIV/0!</v>
      </c>
      <c r="CA7" s="106"/>
      <c r="CB7" s="106" t="e">
        <f aca="false">SUM(BF7,BH7,BJ7,BL7,BN7,BP7,BR7,BT7,BV7,BX7,BZ7)</f>
        <v>#DIV/0!</v>
      </c>
      <c r="CC7" s="106" t="e">
        <f aca="false">SUM(BG7,BI7,BK7,BM7,BO7,BQ7,BS7,BU7,BW7,BY7,CA7)</f>
        <v>#DIV/0!</v>
      </c>
      <c r="CD7" s="106"/>
    </row>
    <row r="8" s="16" customFormat="true" ht="15" hidden="false" customHeight="false" outlineLevel="0" collapsed="false">
      <c r="H8" s="17"/>
      <c r="I8" s="105"/>
      <c r="P8" s="36"/>
      <c r="Q8" s="36"/>
      <c r="R8" s="36"/>
      <c r="S8" s="36"/>
      <c r="AE8" s="37"/>
      <c r="AF8" s="113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E8" s="106"/>
      <c r="BF8" s="114"/>
      <c r="BG8" s="114"/>
      <c r="BH8" s="106"/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6"/>
    </row>
    <row r="9" s="16" customFormat="true" ht="13.8" hidden="false" customHeight="false" outlineLevel="0" collapsed="false">
      <c r="A9" s="16" t="s">
        <v>161</v>
      </c>
      <c r="B9" s="16" t="s">
        <v>158</v>
      </c>
      <c r="C9" s="16" t="s">
        <v>56</v>
      </c>
      <c r="D9" s="16" t="n">
        <v>20</v>
      </c>
      <c r="E9" s="16" t="n">
        <v>1800</v>
      </c>
      <c r="F9" s="16" t="s">
        <v>58</v>
      </c>
      <c r="G9" s="16" t="n">
        <v>6</v>
      </c>
      <c r="H9" s="17" t="n">
        <v>51.8</v>
      </c>
      <c r="I9" s="105" t="n">
        <v>0.2</v>
      </c>
      <c r="L9" s="16" t="n">
        <v>6.8</v>
      </c>
      <c r="M9" s="16" t="n">
        <v>0.3</v>
      </c>
      <c r="P9" s="36" t="n">
        <f aca="false">CE9-R9</f>
        <v>5.5</v>
      </c>
      <c r="Q9" s="36" t="n">
        <v>0.3</v>
      </c>
      <c r="R9" s="36" t="n">
        <v>0</v>
      </c>
      <c r="S9" s="36"/>
      <c r="V9" s="16" t="n">
        <v>30.3</v>
      </c>
      <c r="W9" s="16" t="n">
        <v>0.5</v>
      </c>
      <c r="X9" s="16" t="n">
        <v>4.9</v>
      </c>
      <c r="Y9" s="16" t="n">
        <v>0.3</v>
      </c>
      <c r="Z9" s="36"/>
      <c r="AA9" s="36"/>
      <c r="AC9" s="16" t="n">
        <f aca="false">SUM(H9:AB9)</f>
        <v>100.9</v>
      </c>
      <c r="AE9" s="42" t="n">
        <f aca="false">P9+R9</f>
        <v>5.5</v>
      </c>
      <c r="AF9" s="115"/>
      <c r="AH9" s="106" t="n">
        <f aca="false">H9/(2*15.9994+28.0855)</f>
        <v>0.862122051850483</v>
      </c>
      <c r="AI9" s="106" t="n">
        <f aca="false">I9/(2*15.9994+28.0855)</f>
        <v>0.00332865657085129</v>
      </c>
      <c r="AJ9" s="106" t="n">
        <f aca="false">J9/(2*15.9994+47.8671)</f>
        <v>0</v>
      </c>
      <c r="AK9" s="106" t="n">
        <f aca="false">K9/(2*15.9994+47.8671)</f>
        <v>0</v>
      </c>
      <c r="AL9" s="106" t="n">
        <f aca="false">(2*L9)/(2*26.981+3*15.9994)</f>
        <v>0.133385379785446</v>
      </c>
      <c r="AM9" s="106" t="n">
        <f aca="false">(2*M9)/(2*26.981+3*15.9994)</f>
        <v>0.00588464910818143</v>
      </c>
      <c r="AN9" s="106" t="n">
        <f aca="false">(2*N9)/(2*52+3*15.994)</f>
        <v>0</v>
      </c>
      <c r="AO9" s="106" t="n">
        <f aca="false">(2*O9)/(2*52+3*15.994)</f>
        <v>0</v>
      </c>
      <c r="AP9" s="106" t="n">
        <f aca="false">P9/(55.8452+15.9994)</f>
        <v>0.0765541181939909</v>
      </c>
      <c r="AQ9" s="106" t="n">
        <f aca="false">Q9/(55.8452+15.9994)</f>
        <v>0.00417567917421769</v>
      </c>
      <c r="AR9" s="106" t="n">
        <f aca="false">2*R9/(2*55.845+3*15.999)</f>
        <v>0</v>
      </c>
      <c r="AS9" s="106" t="n">
        <f aca="false">2*S9/(2*55.845+3*15.999)</f>
        <v>0</v>
      </c>
      <c r="AT9" s="106" t="n">
        <f aca="false">T9/(95.94+2*15.9994)</f>
        <v>0</v>
      </c>
      <c r="AU9" s="106" t="n">
        <f aca="false">U9/(95.94+2*15.9994)</f>
        <v>0</v>
      </c>
      <c r="AV9" s="106" t="n">
        <f aca="false">V9/(15.9994+24.3051)</f>
        <v>0.751777096850228</v>
      </c>
      <c r="AW9" s="106" t="n">
        <f aca="false">W9/(15.9994+24.3051)</f>
        <v>0.0124055626542942</v>
      </c>
      <c r="AX9" s="106" t="n">
        <f aca="false">X9/(40.078+15.9994)</f>
        <v>0.0873792294221915</v>
      </c>
      <c r="AY9" s="106" t="n">
        <f aca="false">Y9/(40.078+15.9994)</f>
        <v>0.00534974874013417</v>
      </c>
      <c r="AZ9" s="106" t="n">
        <f aca="false">Z9/(22.989+0.5*15.9994)</f>
        <v>0</v>
      </c>
      <c r="BA9" s="106" t="n">
        <f aca="false">AA9/(22.989+0.5*15.9994)</f>
        <v>0</v>
      </c>
      <c r="BB9" s="106" t="n">
        <f aca="false">AB9/(39.0983+0.5*15.9994)</f>
        <v>0</v>
      </c>
      <c r="BC9" s="106" t="n">
        <f aca="false">AC9/(39.0983+0.5*15.9994)</f>
        <v>2.14234150070067</v>
      </c>
      <c r="BD9" s="16" t="n">
        <v>12</v>
      </c>
      <c r="BE9" s="106" t="n">
        <f aca="false">BD9/(2*AH9+2*AJ9+1.5*AL9+AP9+2*AT9+AV9+AX9+0.5*AZ9+0.5*BB9+1.5*AN9+1.5*AR9)</f>
        <v>4.22530358440151</v>
      </c>
      <c r="BF9" s="114" t="n">
        <f aca="false">$BE9*AH9</f>
        <v>3.64272739587544</v>
      </c>
      <c r="BG9" s="114" t="n">
        <f aca="false">$BE9*AI9</f>
        <v>0.0140645845400596</v>
      </c>
      <c r="BH9" s="106" t="n">
        <f aca="false">$BE9*AJ9</f>
        <v>0</v>
      </c>
      <c r="BI9" s="106" t="n">
        <f aca="false">$BE9*AK9</f>
        <v>0</v>
      </c>
      <c r="BJ9" s="106" t="n">
        <f aca="false">$BE9*AL9</f>
        <v>0.563593723314201</v>
      </c>
      <c r="BK9" s="106" t="n">
        <f aca="false">$BE9*AM9</f>
        <v>0.0248644289697442</v>
      </c>
      <c r="BL9" s="106" t="n">
        <f aca="false">$BE9*AN9</f>
        <v>0</v>
      </c>
      <c r="BM9" s="106" t="n">
        <f aca="false">$BE9*AO9</f>
        <v>0</v>
      </c>
      <c r="BN9" s="106" t="n">
        <f aca="false">$BE9*AP9</f>
        <v>0.323464390005767</v>
      </c>
      <c r="BO9" s="106" t="n">
        <f aca="false">$BE9*AQ9</f>
        <v>0.0176435121821327</v>
      </c>
      <c r="BP9" s="106" t="n">
        <f aca="false">$BE9*AR9</f>
        <v>0</v>
      </c>
      <c r="BQ9" s="106" t="n">
        <f aca="false">$BE9*AS9</f>
        <v>0</v>
      </c>
      <c r="BR9" s="106" t="n">
        <f aca="false">$BE9*AT9</f>
        <v>0</v>
      </c>
      <c r="BS9" s="106" t="n">
        <f aca="false">$BE9*AU9</f>
        <v>0</v>
      </c>
      <c r="BT9" s="106" t="n">
        <f aca="false">$BE9*AV9</f>
        <v>3.17648646199223</v>
      </c>
      <c r="BU9" s="106" t="n">
        <f aca="false">$BE9*AW9</f>
        <v>0.0524172683497068</v>
      </c>
      <c r="BV9" s="106" t="n">
        <f aca="false">$BE9*AX9</f>
        <v>0.369203771279828</v>
      </c>
      <c r="BW9" s="106" t="n">
        <f aca="false">$BE9*AY9</f>
        <v>0.0226043125273364</v>
      </c>
      <c r="BX9" s="106" t="n">
        <f aca="false">$BE9*AZ9</f>
        <v>0</v>
      </c>
      <c r="BY9" s="106" t="n">
        <f aca="false">$BE9*BA9</f>
        <v>0</v>
      </c>
      <c r="BZ9" s="106" t="n">
        <f aca="false">$BE9*BB9</f>
        <v>0</v>
      </c>
      <c r="CA9" s="106"/>
      <c r="CB9" s="106" t="n">
        <f aca="false">SUM(BF9,BH9,BJ9,BL9,BN9,BP9,BR9,BT9,BV9,BX9,BZ9)</f>
        <v>8.07547574246746</v>
      </c>
      <c r="CC9" s="106" t="n">
        <f aca="false">SUM(BG9,BI9,BK9,BM9,BO9,BQ9,BS9,BU9,BW9,BY9,CA9)</f>
        <v>0.13159410656898</v>
      </c>
      <c r="CD9" s="106" t="n">
        <f aca="false">BN9+BP9</f>
        <v>0.323464390005767</v>
      </c>
      <c r="CE9" s="16" t="n">
        <v>5.5</v>
      </c>
      <c r="CF9" s="16" t="n">
        <v>0.47</v>
      </c>
      <c r="CG9" s="16" t="s">
        <v>62</v>
      </c>
    </row>
    <row r="10" s="16" customFormat="true" ht="15" hidden="false" customHeight="false" outlineLevel="0" collapsed="false">
      <c r="A10" s="16" t="s">
        <v>161</v>
      </c>
      <c r="B10" s="16" t="s">
        <v>162</v>
      </c>
      <c r="C10" s="16" t="s">
        <v>56</v>
      </c>
      <c r="D10" s="16" t="n">
        <v>20</v>
      </c>
      <c r="E10" s="16" t="n">
        <v>1800</v>
      </c>
      <c r="F10" s="16" t="s">
        <v>58</v>
      </c>
      <c r="G10" s="16" t="n">
        <v>6</v>
      </c>
      <c r="H10" s="17" t="n">
        <v>41.1</v>
      </c>
      <c r="I10" s="105" t="n">
        <v>0.2</v>
      </c>
      <c r="L10" s="16" t="n">
        <v>0.4</v>
      </c>
      <c r="M10" s="16" t="n">
        <v>0.1</v>
      </c>
      <c r="P10" s="36" t="n">
        <v>6.8</v>
      </c>
      <c r="Q10" s="36" t="n">
        <v>0.2</v>
      </c>
      <c r="R10" s="36"/>
      <c r="S10" s="36"/>
      <c r="V10" s="16" t="n">
        <v>51.8</v>
      </c>
      <c r="W10" s="16" t="n">
        <v>0.4</v>
      </c>
      <c r="X10" s="16" t="n">
        <v>0.1</v>
      </c>
      <c r="Y10" s="16" t="n">
        <v>0.1</v>
      </c>
      <c r="Z10" s="36"/>
      <c r="AA10" s="36"/>
      <c r="AE10" s="42"/>
      <c r="AF10" s="115"/>
      <c r="AH10" s="106" t="n">
        <f aca="false">H10/(2*15.9994+28.0855)</f>
        <v>0.68403892530994</v>
      </c>
      <c r="AI10" s="106" t="n">
        <f aca="false">I10/(2*15.9994+28.0855)</f>
        <v>0.00332865657085129</v>
      </c>
      <c r="AJ10" s="106" t="n">
        <f aca="false">J10/(2*15.9994+47.8671)</f>
        <v>0</v>
      </c>
      <c r="AK10" s="106" t="n">
        <f aca="false">K10/(2*15.9994+47.8671)</f>
        <v>0</v>
      </c>
      <c r="AL10" s="106" t="n">
        <f aca="false">(2*L10)/(2*26.981+3*15.9994)</f>
        <v>0.00784619881090857</v>
      </c>
      <c r="AM10" s="106" t="n">
        <f aca="false">(2*M10)/(2*26.981+3*15.9994)</f>
        <v>0.00196154970272714</v>
      </c>
      <c r="AN10" s="106" t="n">
        <f aca="false">(2*N10)/(2*52+3*15.994)</f>
        <v>0</v>
      </c>
      <c r="AO10" s="106" t="n">
        <f aca="false">(2*O10)/(2*52+3*15.994)</f>
        <v>0</v>
      </c>
      <c r="AP10" s="106" t="n">
        <f aca="false">P10/(55.8452+15.9994)</f>
        <v>0.0946487279489342</v>
      </c>
      <c r="AQ10" s="106" t="n">
        <f aca="false">Q10/(55.8452+15.9994)</f>
        <v>0.00278378611614512</v>
      </c>
      <c r="AR10" s="106" t="n">
        <f aca="false">2*R10/(2*55.845+3*15.999)</f>
        <v>0</v>
      </c>
      <c r="AS10" s="106" t="n">
        <f aca="false">2*S10/(2*55.845+3*15.999)</f>
        <v>0</v>
      </c>
      <c r="AT10" s="106" t="n">
        <f aca="false">T10/(95.94+2*15.9994)</f>
        <v>0</v>
      </c>
      <c r="AU10" s="106" t="n">
        <f aca="false">U10/(95.94+2*15.9994)</f>
        <v>0</v>
      </c>
      <c r="AV10" s="106" t="n">
        <f aca="false">V10/(15.9994+24.3051)</f>
        <v>1.28521629098488</v>
      </c>
      <c r="AW10" s="106" t="n">
        <f aca="false">W10/(15.9994+24.3051)</f>
        <v>0.00992445012343535</v>
      </c>
      <c r="AX10" s="106" t="n">
        <f aca="false">X10/(40.078+15.9994)</f>
        <v>0.00178324958004472</v>
      </c>
      <c r="AY10" s="106" t="n">
        <f aca="false">Y10/(40.078+15.9994)</f>
        <v>0.00178324958004472</v>
      </c>
      <c r="AZ10" s="106" t="n">
        <f aca="false">Z10/(22.989+0.5*15.9994)</f>
        <v>0</v>
      </c>
      <c r="BA10" s="106" t="n">
        <f aca="false">AA10/(22.989+0.5*15.9994)</f>
        <v>0</v>
      </c>
      <c r="BB10" s="106" t="n">
        <f aca="false">AB10/(39.0983+0.5*15.9994)</f>
        <v>0</v>
      </c>
      <c r="BC10" s="106" t="n">
        <f aca="false">AC10/(39.0983+0.5*15.9994)</f>
        <v>0</v>
      </c>
      <c r="BD10" s="16" t="n">
        <v>4</v>
      </c>
      <c r="BE10" s="106" t="n">
        <f aca="false">BD10/(2*AH10+2*AJ10+1.5*AL10+AP10+2*AT10+AV10+AX10+0.5*AZ10+0.5*BB10+1.5*AN10+1.5*AR10)</f>
        <v>1.44849054424228</v>
      </c>
      <c r="BF10" s="114" t="n">
        <f aca="false">$BE10*AH10</f>
        <v>0.990823915205097</v>
      </c>
      <c r="BG10" s="114" t="n">
        <f aca="false">$BE10*AI10</f>
        <v>0.00482152756790801</v>
      </c>
      <c r="BH10" s="106" t="n">
        <f aca="false">$BE10*AJ10</f>
        <v>0</v>
      </c>
      <c r="BI10" s="106" t="n">
        <f aca="false">$BE10*AK10</f>
        <v>0</v>
      </c>
      <c r="BJ10" s="106" t="n">
        <f aca="false">$BE10*AL10</f>
        <v>0.0113651447858461</v>
      </c>
      <c r="BK10" s="106" t="n">
        <f aca="false">$BE10*AM10</f>
        <v>0.00284128619646152</v>
      </c>
      <c r="BL10" s="106" t="n">
        <f aca="false">$BE10*AN10</f>
        <v>0</v>
      </c>
      <c r="BM10" s="106" t="n">
        <f aca="false">$BE10*AO10</f>
        <v>0</v>
      </c>
      <c r="BN10" s="106" t="n">
        <f aca="false">$BE10*AP10</f>
        <v>0.137097787458591</v>
      </c>
      <c r="BO10" s="106" t="n">
        <f aca="false">$BE10*AQ10</f>
        <v>0.00403228786642915</v>
      </c>
      <c r="BP10" s="106" t="n">
        <f aca="false">$BE10*AR10</f>
        <v>0</v>
      </c>
      <c r="BQ10" s="106" t="n">
        <f aca="false">$BE10*AS10</f>
        <v>0</v>
      </c>
      <c r="BR10" s="106" t="n">
        <f aca="false">$BE10*AT10</f>
        <v>0</v>
      </c>
      <c r="BS10" s="106" t="n">
        <f aca="false">$BE10*AU10</f>
        <v>0</v>
      </c>
      <c r="BT10" s="106" t="n">
        <f aca="false">$BE10*AV10</f>
        <v>1.86162364479773</v>
      </c>
      <c r="BU10" s="106" t="n">
        <f aca="false">$BE10*AW10</f>
        <v>0.0143754721606002</v>
      </c>
      <c r="BV10" s="106" t="n">
        <f aca="false">$BE10*AX10</f>
        <v>0.00258302015471879</v>
      </c>
      <c r="BW10" s="106" t="n">
        <f aca="false">$BE10*AY10</f>
        <v>0.00258302015471879</v>
      </c>
      <c r="BX10" s="106" t="n">
        <f aca="false">$BE10*AZ10</f>
        <v>0</v>
      </c>
      <c r="BY10" s="106" t="n">
        <f aca="false">$BE10*BA10</f>
        <v>0</v>
      </c>
      <c r="BZ10" s="106" t="n">
        <f aca="false">$BE10*BB10</f>
        <v>0</v>
      </c>
      <c r="CA10" s="106"/>
      <c r="CB10" s="106" t="n">
        <f aca="false">SUM(BF10,BH10,BJ10,BL10,BN10,BP10,BR10,BT10,BV10,BX10,BZ10)</f>
        <v>3.00349351240198</v>
      </c>
      <c r="CC10" s="106" t="n">
        <f aca="false">SUM(BG10,BI10,BK10,BM10,BO10,BQ10,BS10,BU10,BW10,BY10,CA10)</f>
        <v>0.0286535939461177</v>
      </c>
      <c r="CD10" s="106"/>
    </row>
    <row r="11" s="16" customFormat="true" ht="15" hidden="false" customHeight="false" outlineLevel="0" collapsed="false">
      <c r="A11" s="16" t="s">
        <v>161</v>
      </c>
      <c r="B11" s="16" t="s">
        <v>58</v>
      </c>
      <c r="C11" s="16" t="s">
        <v>56</v>
      </c>
      <c r="D11" s="16" t="n">
        <v>20</v>
      </c>
      <c r="E11" s="16" t="n">
        <v>1800</v>
      </c>
      <c r="F11" s="16" t="s">
        <v>58</v>
      </c>
      <c r="G11" s="16" t="n">
        <v>6</v>
      </c>
      <c r="H11" s="17"/>
      <c r="I11" s="105"/>
      <c r="P11" s="36" t="n">
        <v>128.65</v>
      </c>
      <c r="Q11" s="36"/>
      <c r="R11" s="36"/>
      <c r="S11" s="36"/>
      <c r="Z11" s="36"/>
      <c r="AA11" s="36"/>
      <c r="AE11" s="42"/>
      <c r="AF11" s="115"/>
      <c r="AH11" s="106" t="n">
        <f aca="false">H11/(2*15.9994+28.0855)</f>
        <v>0</v>
      </c>
      <c r="AI11" s="106" t="n">
        <f aca="false">I11/(2*15.9994+28.0855)</f>
        <v>0</v>
      </c>
      <c r="AJ11" s="106" t="n">
        <f aca="false">J11/(2*15.9994+47.8671)</f>
        <v>0</v>
      </c>
      <c r="AK11" s="106" t="n">
        <f aca="false">K11/(2*15.9994+47.8671)</f>
        <v>0</v>
      </c>
      <c r="AL11" s="106" t="n">
        <f aca="false">(2*L11)/(2*26.981+3*15.9994)</f>
        <v>0</v>
      </c>
      <c r="AM11" s="106" t="n">
        <f aca="false">(2*M11)/(2*26.981+3*15.9994)</f>
        <v>0</v>
      </c>
      <c r="AN11" s="106" t="n">
        <f aca="false">(2*N11)/(2*52+3*15.994)</f>
        <v>0</v>
      </c>
      <c r="AO11" s="106" t="n">
        <f aca="false">(2*O11)/(2*52+3*15.994)</f>
        <v>0</v>
      </c>
      <c r="AP11" s="106" t="n">
        <f aca="false">P11/(55.8452+15.9994)</f>
        <v>1.79067041921035</v>
      </c>
      <c r="AQ11" s="106" t="n">
        <f aca="false">Q11/(55.8452+15.9994)</f>
        <v>0</v>
      </c>
      <c r="AR11" s="106" t="n">
        <f aca="false">2*R11/(2*55.845+3*15.999)</f>
        <v>0</v>
      </c>
      <c r="AS11" s="106" t="n">
        <f aca="false">2*S11/(2*55.845+3*15.999)</f>
        <v>0</v>
      </c>
      <c r="AT11" s="106" t="n">
        <f aca="false">T11/(95.94+2*15.9994)</f>
        <v>0</v>
      </c>
      <c r="AU11" s="106" t="n">
        <f aca="false">U11/(95.94+2*15.9994)</f>
        <v>0</v>
      </c>
      <c r="AV11" s="106" t="n">
        <f aca="false">V11/(15.9994+24.3051)</f>
        <v>0</v>
      </c>
      <c r="AW11" s="106" t="n">
        <f aca="false">W11/(15.9994+24.3051)</f>
        <v>0</v>
      </c>
      <c r="AX11" s="106" t="n">
        <f aca="false">X11/(40.078+15.9994)</f>
        <v>0</v>
      </c>
      <c r="AY11" s="106" t="n">
        <f aca="false">Y11/(40.078+15.9994)</f>
        <v>0</v>
      </c>
      <c r="AZ11" s="106" t="n">
        <f aca="false">Z11/(22.989+0.5*15.9994)</f>
        <v>0</v>
      </c>
      <c r="BA11" s="106" t="n">
        <f aca="false">AA11/(22.989+0.5*15.9994)</f>
        <v>0</v>
      </c>
      <c r="BB11" s="106" t="n">
        <f aca="false">AB11/(39.0983+0.5*15.9994)</f>
        <v>0</v>
      </c>
      <c r="BC11" s="106" t="n">
        <f aca="false">AC11/(39.0983+0.5*15.9994)</f>
        <v>0</v>
      </c>
      <c r="BD11" s="16" t="n">
        <v>1</v>
      </c>
      <c r="BE11" s="106" t="n">
        <f aca="false">BD11/(2*AH11+2*AJ11+1.5*AL11+AP11+2*AT11+AV11+AX11+0.5*AZ11+0.5*BB11+1.5*AN11+1.5*AR11)</f>
        <v>0.558450058297707</v>
      </c>
      <c r="BF11" s="114" t="n">
        <f aca="false">$BE11*AH11</f>
        <v>0</v>
      </c>
      <c r="BG11" s="114" t="n">
        <f aca="false">$BE11*AI11</f>
        <v>0</v>
      </c>
      <c r="BH11" s="106" t="n">
        <f aca="false">$BE11*AJ11</f>
        <v>0</v>
      </c>
      <c r="BI11" s="106" t="n">
        <f aca="false">$BE11*AK11</f>
        <v>0</v>
      </c>
      <c r="BJ11" s="106" t="n">
        <f aca="false">$BE11*AL11</f>
        <v>0</v>
      </c>
      <c r="BK11" s="106" t="n">
        <f aca="false">$BE11*AM11</f>
        <v>0</v>
      </c>
      <c r="BL11" s="106" t="n">
        <f aca="false">$BE11*AN11</f>
        <v>0</v>
      </c>
      <c r="BM11" s="106" t="n">
        <f aca="false">$BE11*AO11</f>
        <v>0</v>
      </c>
      <c r="BN11" s="106" t="n">
        <f aca="false">$BE11*AP11</f>
        <v>1</v>
      </c>
      <c r="BO11" s="106" t="n">
        <f aca="false">$BE11*AQ11</f>
        <v>0</v>
      </c>
      <c r="BP11" s="106" t="n">
        <f aca="false">$BE11*AR11</f>
        <v>0</v>
      </c>
      <c r="BQ11" s="106" t="n">
        <f aca="false">$BE11*AS11</f>
        <v>0</v>
      </c>
      <c r="BR11" s="106" t="n">
        <f aca="false">$BE11*AT11</f>
        <v>0</v>
      </c>
      <c r="BS11" s="106" t="n">
        <f aca="false">$BE11*AU11</f>
        <v>0</v>
      </c>
      <c r="BT11" s="106" t="n">
        <f aca="false">$BE11*AV11</f>
        <v>0</v>
      </c>
      <c r="BU11" s="106" t="n">
        <f aca="false">$BE11*AW11</f>
        <v>0</v>
      </c>
      <c r="BV11" s="106" t="n">
        <f aca="false">$BE11*AX11</f>
        <v>0</v>
      </c>
      <c r="BW11" s="106" t="n">
        <f aca="false">$BE11*AY11</f>
        <v>0</v>
      </c>
      <c r="BX11" s="106" t="n">
        <f aca="false">$BE11*AZ11</f>
        <v>0</v>
      </c>
      <c r="BY11" s="106" t="n">
        <f aca="false">$BE11*BA11</f>
        <v>0</v>
      </c>
      <c r="BZ11" s="106" t="n">
        <f aca="false">$BE11*BB11</f>
        <v>0</v>
      </c>
      <c r="CA11" s="106"/>
      <c r="CB11" s="106" t="n">
        <f aca="false">SUM(BF11,BH11,BJ11,BL11,BN11,BP11,BR11,BT11,BV11,BX11,BZ11)</f>
        <v>1</v>
      </c>
      <c r="CC11" s="106" t="n">
        <f aca="false">SUM(BG11,BI11,BK11,BM11,BO11,BQ11,BS11,BU11,BW11,BY11,CA11)</f>
        <v>0</v>
      </c>
      <c r="CD11" s="106"/>
    </row>
    <row r="12" s="16" customFormat="true" ht="15" hidden="false" customHeight="false" outlineLevel="0" collapsed="false">
      <c r="A12" s="16" t="s">
        <v>161</v>
      </c>
      <c r="B12" s="16" t="s">
        <v>160</v>
      </c>
      <c r="C12" s="16" t="s">
        <v>56</v>
      </c>
      <c r="D12" s="16" t="n">
        <v>20</v>
      </c>
      <c r="E12" s="16" t="n">
        <v>1800</v>
      </c>
      <c r="F12" s="16" t="s">
        <v>58</v>
      </c>
      <c r="G12" s="16" t="n">
        <v>6</v>
      </c>
      <c r="H12" s="17"/>
      <c r="I12" s="105"/>
      <c r="P12" s="36"/>
      <c r="Q12" s="36"/>
      <c r="R12" s="36"/>
      <c r="S12" s="36"/>
      <c r="Z12" s="36"/>
      <c r="AA12" s="36"/>
      <c r="AE12" s="42"/>
      <c r="AF12" s="115"/>
      <c r="AH12" s="106" t="n">
        <f aca="false">H12/(2*15.9994+28.0855)</f>
        <v>0</v>
      </c>
      <c r="AI12" s="106" t="n">
        <f aca="false">I12/(2*15.9994+28.0855)</f>
        <v>0</v>
      </c>
      <c r="AJ12" s="106" t="n">
        <f aca="false">J12/(2*15.9994+47.8671)</f>
        <v>0</v>
      </c>
      <c r="AK12" s="106" t="n">
        <f aca="false">K12/(2*15.9994+47.8671)</f>
        <v>0</v>
      </c>
      <c r="AL12" s="106" t="n">
        <f aca="false">(2*L12)/(2*26.981+3*15.9994)</f>
        <v>0</v>
      </c>
      <c r="AM12" s="106" t="n">
        <f aca="false">(2*M12)/(2*26.981+3*15.9994)</f>
        <v>0</v>
      </c>
      <c r="AN12" s="106" t="n">
        <f aca="false">(2*N12)/(2*52+3*15.994)</f>
        <v>0</v>
      </c>
      <c r="AO12" s="106" t="n">
        <f aca="false">(2*O12)/(2*52+3*15.994)</f>
        <v>0</v>
      </c>
      <c r="AP12" s="106" t="n">
        <f aca="false">P12/(55.8452+15.9994)</f>
        <v>0</v>
      </c>
      <c r="AQ12" s="106" t="n">
        <f aca="false">Q12/(55.8452+15.9994)</f>
        <v>0</v>
      </c>
      <c r="AR12" s="106" t="n">
        <f aca="false">2*R12/(2*55.845+3*15.999)</f>
        <v>0</v>
      </c>
      <c r="AS12" s="106" t="n">
        <f aca="false">2*S12/(2*55.845+3*15.999)</f>
        <v>0</v>
      </c>
      <c r="AT12" s="106" t="n">
        <f aca="false">T12/(95.94+2*15.9994)</f>
        <v>0</v>
      </c>
      <c r="AU12" s="106" t="n">
        <f aca="false">U12/(95.94+2*15.9994)</f>
        <v>0</v>
      </c>
      <c r="AV12" s="106" t="n">
        <f aca="false">V12/(15.9994+24.3051)</f>
        <v>0</v>
      </c>
      <c r="AW12" s="106" t="n">
        <f aca="false">W12/(15.9994+24.3051)</f>
        <v>0</v>
      </c>
      <c r="AX12" s="106" t="n">
        <f aca="false">X12/(40.078+15.9994)</f>
        <v>0</v>
      </c>
      <c r="AY12" s="106" t="n">
        <f aca="false">Y12/(40.078+15.9994)</f>
        <v>0</v>
      </c>
      <c r="AZ12" s="106" t="n">
        <f aca="false">Z12/(22.989+0.5*15.9994)</f>
        <v>0</v>
      </c>
      <c r="BA12" s="106" t="n">
        <f aca="false">AA12/(22.989+0.5*15.9994)</f>
        <v>0</v>
      </c>
      <c r="BB12" s="106" t="n">
        <f aca="false">AB12/(39.0983+0.5*15.9994)</f>
        <v>0</v>
      </c>
      <c r="BC12" s="106" t="n">
        <f aca="false">AC12/(39.0983+0.5*15.9994)</f>
        <v>0</v>
      </c>
      <c r="BD12" s="16" t="n">
        <v>2</v>
      </c>
      <c r="BE12" s="106" t="e">
        <f aca="false">BD12/(2*AH12+2*AJ12+1.5*AL12+AP12+2*AT12+AV12+AX12+0.5*AZ12+0.5*BB12+1.5*AN12+1.5*AR12)</f>
        <v>#DIV/0!</v>
      </c>
      <c r="BF12" s="114" t="e">
        <f aca="false">$BE12*AH12</f>
        <v>#DIV/0!</v>
      </c>
      <c r="BG12" s="114" t="e">
        <f aca="false">$BE12*AI12</f>
        <v>#DIV/0!</v>
      </c>
      <c r="BH12" s="106" t="e">
        <f aca="false">$BE12*AJ12</f>
        <v>#DIV/0!</v>
      </c>
      <c r="BI12" s="106" t="e">
        <f aca="false">$BE12*AK12</f>
        <v>#DIV/0!</v>
      </c>
      <c r="BJ12" s="106" t="e">
        <f aca="false">$BE12*AL12</f>
        <v>#DIV/0!</v>
      </c>
      <c r="BK12" s="106" t="e">
        <f aca="false">$BE12*AM12</f>
        <v>#DIV/0!</v>
      </c>
      <c r="BL12" s="106" t="e">
        <f aca="false">$BE12*AN12</f>
        <v>#DIV/0!</v>
      </c>
      <c r="BM12" s="106" t="e">
        <f aca="false">$BE12*AO12</f>
        <v>#DIV/0!</v>
      </c>
      <c r="BN12" s="106" t="e">
        <f aca="false">$BE12*AP12</f>
        <v>#DIV/0!</v>
      </c>
      <c r="BO12" s="106" t="e">
        <f aca="false">$BE12*AQ12</f>
        <v>#DIV/0!</v>
      </c>
      <c r="BP12" s="106" t="e">
        <f aca="false">$BE12*AR12</f>
        <v>#DIV/0!</v>
      </c>
      <c r="BQ12" s="106" t="e">
        <f aca="false">$BE12*AS12</f>
        <v>#DIV/0!</v>
      </c>
      <c r="BR12" s="106" t="e">
        <f aca="false">$BE12*AT12</f>
        <v>#DIV/0!</v>
      </c>
      <c r="BS12" s="106" t="e">
        <f aca="false">$BE12*AU12</f>
        <v>#DIV/0!</v>
      </c>
      <c r="BT12" s="106" t="e">
        <f aca="false">$BE12*AV12</f>
        <v>#DIV/0!</v>
      </c>
      <c r="BU12" s="106" t="e">
        <f aca="false">$BE12*AW12</f>
        <v>#DIV/0!</v>
      </c>
      <c r="BV12" s="106" t="e">
        <f aca="false">$BE12*AX12</f>
        <v>#DIV/0!</v>
      </c>
      <c r="BW12" s="106" t="e">
        <f aca="false">$BE12*AY12</f>
        <v>#DIV/0!</v>
      </c>
      <c r="BX12" s="106" t="e">
        <f aca="false">$BE12*AZ12</f>
        <v>#DIV/0!</v>
      </c>
      <c r="BY12" s="106" t="e">
        <f aca="false">$BE12*BA12</f>
        <v>#DIV/0!</v>
      </c>
      <c r="BZ12" s="106" t="e">
        <f aca="false">$BE12*BB12</f>
        <v>#DIV/0!</v>
      </c>
      <c r="CA12" s="106"/>
      <c r="CB12" s="106" t="e">
        <f aca="false">SUM(BF12,BH12,BJ12,BL12,BN12,BP12,BR12,BT12,BV12,BX12,BZ12)</f>
        <v>#DIV/0!</v>
      </c>
      <c r="CC12" s="106" t="e">
        <f aca="false">SUM(BG12,BI12,BK12,BM12,BO12,BQ12,BS12,BU12,BW12,BY12,CA12)</f>
        <v>#DIV/0!</v>
      </c>
      <c r="CD12" s="106"/>
    </row>
    <row r="13" s="16" customFormat="true" ht="15" hidden="false" customHeight="false" outlineLevel="0" collapsed="false">
      <c r="H13" s="17"/>
      <c r="I13" s="105"/>
      <c r="P13" s="36"/>
      <c r="Q13" s="36"/>
      <c r="R13" s="36"/>
      <c r="S13" s="36"/>
      <c r="Z13" s="36"/>
      <c r="AA13" s="36"/>
      <c r="AE13" s="42"/>
      <c r="AF13" s="115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E13" s="106"/>
      <c r="BF13" s="114"/>
      <c r="BG13" s="114"/>
      <c r="BH13" s="106"/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6"/>
    </row>
    <row r="14" s="16" customFormat="true" ht="15" hidden="false" customHeight="false" outlineLevel="0" collapsed="false">
      <c r="A14" s="16" t="s">
        <v>163</v>
      </c>
      <c r="B14" s="16" t="s">
        <v>158</v>
      </c>
      <c r="C14" s="16" t="s">
        <v>56</v>
      </c>
      <c r="D14" s="16" t="n">
        <v>20</v>
      </c>
      <c r="E14" s="16" t="n">
        <v>1800</v>
      </c>
      <c r="F14" s="16" t="s">
        <v>65</v>
      </c>
      <c r="G14" s="16" t="n">
        <v>9.5</v>
      </c>
      <c r="H14" s="17" t="n">
        <v>52.1</v>
      </c>
      <c r="I14" s="105" t="n">
        <v>0.5</v>
      </c>
      <c r="L14" s="36" t="n">
        <v>6.5</v>
      </c>
      <c r="M14" s="43" t="n">
        <v>1</v>
      </c>
      <c r="P14" s="36" t="n">
        <f aca="false">CE14-R14</f>
        <v>4.8</v>
      </c>
      <c r="Q14" s="36" t="n">
        <v>0.1</v>
      </c>
      <c r="R14" s="36" t="n">
        <v>0</v>
      </c>
      <c r="S14" s="36" t="n">
        <v>0</v>
      </c>
      <c r="V14" s="16" t="n">
        <v>29</v>
      </c>
      <c r="W14" s="16" t="n">
        <v>0.4</v>
      </c>
      <c r="X14" s="16" t="n">
        <v>6.9</v>
      </c>
      <c r="Y14" s="16" t="n">
        <v>0.1</v>
      </c>
      <c r="Z14" s="36" t="n">
        <v>0.04</v>
      </c>
      <c r="AA14" s="36" t="n">
        <v>0.1</v>
      </c>
      <c r="AC14" s="16" t="n">
        <f aca="false">SUM(H14:AB14)</f>
        <v>101.54</v>
      </c>
      <c r="AE14" s="37" t="n">
        <v>5.6</v>
      </c>
      <c r="AF14" s="113"/>
      <c r="AH14" s="106" t="n">
        <f aca="false">H14/(2*15.9994+28.0855)</f>
        <v>0.86711503670676</v>
      </c>
      <c r="AI14" s="106" t="n">
        <f aca="false">I14/(2*15.9994+28.0855)</f>
        <v>0.00832164142712822</v>
      </c>
      <c r="AJ14" s="106" t="n">
        <f aca="false">J14/(2*15.9994+47.8671)</f>
        <v>0</v>
      </c>
      <c r="AK14" s="106" t="n">
        <f aca="false">K14/(2*15.9994+47.8671)</f>
        <v>0</v>
      </c>
      <c r="AL14" s="106" t="n">
        <f aca="false">(2*L14)/(2*26.981+3*15.9994)</f>
        <v>0.127500730677264</v>
      </c>
      <c r="AM14" s="106" t="n">
        <f aca="false">(2*M14)/(2*26.981+3*15.9994)</f>
        <v>0.0196154970272714</v>
      </c>
      <c r="AN14" s="106" t="n">
        <f aca="false">(2*N14)/(2*52+3*15.994)</f>
        <v>0</v>
      </c>
      <c r="AO14" s="106" t="n">
        <f aca="false">(2*O14)/(2*52+3*15.994)</f>
        <v>0</v>
      </c>
      <c r="AP14" s="106" t="n">
        <f aca="false">P14/(55.8452+15.9994)</f>
        <v>0.066810866787483</v>
      </c>
      <c r="AQ14" s="106" t="n">
        <f aca="false">Q14/(55.8452+15.9994)</f>
        <v>0.00139189305807256</v>
      </c>
      <c r="AR14" s="106" t="n">
        <f aca="false">2*R14/(2*55.845+3*15.999)</f>
        <v>0</v>
      </c>
      <c r="AS14" s="106" t="n">
        <f aca="false">2*S14/(2*55.845+3*15.999)</f>
        <v>0</v>
      </c>
      <c r="AT14" s="106" t="n">
        <f aca="false">T14/(95.94+2*15.9994)</f>
        <v>0</v>
      </c>
      <c r="AU14" s="106" t="n">
        <f aca="false">U14/(95.94+2*15.9994)</f>
        <v>0</v>
      </c>
      <c r="AV14" s="106" t="n">
        <f aca="false">V14/(15.9994+24.3051)</f>
        <v>0.719522633949063</v>
      </c>
      <c r="AW14" s="106" t="n">
        <f aca="false">W14/(15.9994+24.3051)</f>
        <v>0.00992445012343535</v>
      </c>
      <c r="AX14" s="106" t="n">
        <f aca="false">X14/(40.078+15.9994)</f>
        <v>0.123044221023086</v>
      </c>
      <c r="AY14" s="106" t="n">
        <f aca="false">Y14/(40.078+15.9994)</f>
        <v>0.00178324958004472</v>
      </c>
      <c r="AZ14" s="106" t="n">
        <f aca="false">Z14/(22.989+0.5*15.9994)</f>
        <v>0.00129079309554773</v>
      </c>
      <c r="BA14" s="106" t="n">
        <f aca="false">AA14/(22.989+0.5*15.9994)</f>
        <v>0.00322698273886933</v>
      </c>
      <c r="BB14" s="106" t="n">
        <f aca="false">AB14/(39.0983+0.5*15.9994)</f>
        <v>0</v>
      </c>
      <c r="BC14" s="106" t="n">
        <f aca="false">AC14/(39.0983+0.5*15.9994)</f>
        <v>2.15593018811839</v>
      </c>
      <c r="BD14" s="16" t="n">
        <v>12</v>
      </c>
      <c r="BE14" s="106" t="n">
        <f aca="false">BD14/(2*AH14+2*AJ14+1.5*AL14+AP14+2*AT14+AV14+AX14+0.5*AZ14+0.5*BB14+1.5*AN14+1.5*AR14)</f>
        <v>4.23205143857422</v>
      </c>
      <c r="BF14" s="114" t="n">
        <f aca="false">$BE14*AH14</f>
        <v>3.66967543850419</v>
      </c>
      <c r="BG14" s="114" t="n">
        <f aca="false">$BE14*AI14</f>
        <v>0.0352176145729768</v>
      </c>
      <c r="BH14" s="106" t="n">
        <f aca="false">$BE14*AJ14</f>
        <v>0</v>
      </c>
      <c r="BI14" s="106" t="n">
        <f aca="false">$BE14*AK14</f>
        <v>0</v>
      </c>
      <c r="BJ14" s="106" t="n">
        <f aca="false">$BE14*AL14</f>
        <v>0.539589650681981</v>
      </c>
      <c r="BK14" s="106" t="n">
        <f aca="false">$BE14*AM14</f>
        <v>0.0830137924126124</v>
      </c>
      <c r="BL14" s="106" t="n">
        <f aca="false">$BE14*AN14</f>
        <v>0</v>
      </c>
      <c r="BM14" s="106" t="n">
        <f aca="false">$BE14*AO14</f>
        <v>0</v>
      </c>
      <c r="BN14" s="106" t="n">
        <f aca="false">$BE14*AP14</f>
        <v>0.282747024900358</v>
      </c>
      <c r="BO14" s="106" t="n">
        <f aca="false">$BE14*AQ14</f>
        <v>0.00589056301875746</v>
      </c>
      <c r="BP14" s="106" t="n">
        <f aca="false">$BE14*AR14</f>
        <v>0</v>
      </c>
      <c r="BQ14" s="106" t="n">
        <f aca="false">$BE14*AS14</f>
        <v>0</v>
      </c>
      <c r="BR14" s="106" t="n">
        <f aca="false">$BE14*AT14</f>
        <v>0</v>
      </c>
      <c r="BS14" s="106" t="n">
        <f aca="false">$BE14*AU14</f>
        <v>0</v>
      </c>
      <c r="BT14" s="106" t="n">
        <f aca="false">$BE14*AV14</f>
        <v>3.04505679809085</v>
      </c>
      <c r="BU14" s="106" t="n">
        <f aca="false">$BE14*AW14</f>
        <v>0.0420007834219427</v>
      </c>
      <c r="BV14" s="106" t="n">
        <f aca="false">$BE14*AX14</f>
        <v>0.520729472588996</v>
      </c>
      <c r="BW14" s="106" t="n">
        <f aca="false">$BE14*AY14</f>
        <v>0.00754680395056515</v>
      </c>
      <c r="BX14" s="106" t="n">
        <f aca="false">$BE14*AZ14</f>
        <v>0.00546270277691446</v>
      </c>
      <c r="BY14" s="106" t="n">
        <f aca="false">$BE14*BA14</f>
        <v>0.0136567569422861</v>
      </c>
      <c r="BZ14" s="106" t="n">
        <f aca="false">$BE14*BB14</f>
        <v>0</v>
      </c>
      <c r="CA14" s="106"/>
      <c r="CB14" s="106" t="n">
        <f aca="false">SUM(BF14,BH14,BJ14,BL14,BN14,BP14,BR14,BT14,BV14,BX14,BZ14)</f>
        <v>8.06326108754328</v>
      </c>
      <c r="CC14" s="106" t="n">
        <f aca="false">SUM(BG14,BI14,BK14,BM14,BO14,BQ14,BS14,BU14,BW14,BY14,CA14)</f>
        <v>0.187326314319141</v>
      </c>
      <c r="CD14" s="106" t="n">
        <f aca="false">BN14+BP14</f>
        <v>0.282747024900358</v>
      </c>
      <c r="CE14" s="16" t="n">
        <v>4.8</v>
      </c>
      <c r="CF14" s="104" t="n">
        <v>0.07</v>
      </c>
      <c r="CG14" s="16" t="s">
        <v>67</v>
      </c>
    </row>
    <row r="15" s="16" customFormat="true" ht="15" hidden="false" customHeight="false" outlineLevel="0" collapsed="false">
      <c r="A15" s="16" t="s">
        <v>163</v>
      </c>
      <c r="B15" s="16" t="s">
        <v>164</v>
      </c>
      <c r="C15" s="16" t="s">
        <v>56</v>
      </c>
      <c r="D15" s="16" t="n">
        <v>20</v>
      </c>
      <c r="E15" s="16" t="n">
        <v>1800</v>
      </c>
      <c r="F15" s="16" t="s">
        <v>65</v>
      </c>
      <c r="G15" s="16" t="n">
        <v>9.5</v>
      </c>
      <c r="H15" s="17" t="n">
        <v>40.27</v>
      </c>
      <c r="I15" s="105" t="n">
        <v>0.33</v>
      </c>
      <c r="L15" s="36" t="n">
        <v>0.15</v>
      </c>
      <c r="M15" s="36" t="n">
        <v>0.01</v>
      </c>
      <c r="P15" s="36" t="n">
        <v>9.57</v>
      </c>
      <c r="Q15" s="36" t="n">
        <v>0.07</v>
      </c>
      <c r="R15" s="36"/>
      <c r="S15" s="36"/>
      <c r="V15" s="16" t="n">
        <v>50.42</v>
      </c>
      <c r="W15" s="16" t="n">
        <v>0.37</v>
      </c>
      <c r="X15" s="16" t="n">
        <v>0.08</v>
      </c>
      <c r="Y15" s="16" t="n">
        <v>0.01</v>
      </c>
      <c r="Z15" s="36"/>
      <c r="AA15" s="36"/>
      <c r="AE15" s="37"/>
      <c r="AF15" s="113"/>
      <c r="AH15" s="106" t="n">
        <f aca="false">H15/(2*15.9994+28.0855)</f>
        <v>0.670225000540907</v>
      </c>
      <c r="AI15" s="106" t="n">
        <f aca="false">I15/(2*15.9994+28.0855)</f>
        <v>0.00549228334190462</v>
      </c>
      <c r="AJ15" s="106" t="n">
        <f aca="false">J15/(2*15.9994+47.8671)</f>
        <v>0</v>
      </c>
      <c r="AK15" s="106" t="n">
        <f aca="false">K15/(2*15.9994+47.8671)</f>
        <v>0</v>
      </c>
      <c r="AL15" s="106" t="n">
        <f aca="false">(2*L15)/(2*26.981+3*15.9994)</f>
        <v>0.00294232455409071</v>
      </c>
      <c r="AM15" s="106" t="n">
        <f aca="false">(2*M15)/(2*26.981+3*15.9994)</f>
        <v>0.000196154970272714</v>
      </c>
      <c r="AN15" s="106" t="n">
        <f aca="false">(2*N15)/(2*52+3*15.994)</f>
        <v>0</v>
      </c>
      <c r="AO15" s="106" t="n">
        <f aca="false">(2*O15)/(2*52+3*15.994)</f>
        <v>0</v>
      </c>
      <c r="AP15" s="106" t="n">
        <f aca="false">P15/(55.8452+15.9994)</f>
        <v>0.133204165657544</v>
      </c>
      <c r="AQ15" s="106" t="n">
        <f aca="false">Q15/(55.8452+15.9994)</f>
        <v>0.000974325140650794</v>
      </c>
      <c r="AR15" s="106" t="n">
        <f aca="false">2*R15/(2*55.845+3*15.999)</f>
        <v>0</v>
      </c>
      <c r="AS15" s="106" t="n">
        <f aca="false">2*S15/(2*55.845+3*15.999)</f>
        <v>0</v>
      </c>
      <c r="AT15" s="106" t="n">
        <f aca="false">T15/(95.94+2*15.9994)</f>
        <v>0</v>
      </c>
      <c r="AU15" s="106" t="n">
        <f aca="false">U15/(95.94+2*15.9994)</f>
        <v>0</v>
      </c>
      <c r="AV15" s="106" t="n">
        <f aca="false">V15/(15.9994+24.3051)</f>
        <v>1.25097693805903</v>
      </c>
      <c r="AW15" s="106" t="n">
        <f aca="false">W15/(15.9994+24.3051)</f>
        <v>0.0091801163641777</v>
      </c>
      <c r="AX15" s="106" t="n">
        <f aca="false">X15/(40.078+15.9994)</f>
        <v>0.00142659966403578</v>
      </c>
      <c r="AY15" s="106" t="n">
        <f aca="false">Y15/(40.078+15.9994)</f>
        <v>0.000178324958004472</v>
      </c>
      <c r="AZ15" s="106" t="n">
        <f aca="false">Z15/(22.989+0.5*15.9994)</f>
        <v>0</v>
      </c>
      <c r="BA15" s="106" t="n">
        <f aca="false">AA15/(22.989+0.5*15.9994)</f>
        <v>0</v>
      </c>
      <c r="BB15" s="106" t="n">
        <f aca="false">AB15/(39.0983+0.5*15.9994)</f>
        <v>0</v>
      </c>
      <c r="BC15" s="106" t="n">
        <f aca="false">AC15/(39.0983+0.5*15.9994)</f>
        <v>0</v>
      </c>
      <c r="BD15" s="16" t="n">
        <v>4</v>
      </c>
      <c r="BE15" s="106" t="n">
        <f aca="false">BD15/(2*AH15+2*AJ15+1.5*AL15+AP15+2*AT15+AV15+AX15+0.5*AZ15+0.5*BB15+1.5*AN15+1.5*AR15)</f>
        <v>1.46494861866864</v>
      </c>
      <c r="BF15" s="114" t="n">
        <f aca="false">$BE15*AH15</f>
        <v>0.981845188739587</v>
      </c>
      <c r="BG15" s="114" t="n">
        <f aca="false">$BE15*AI15</f>
        <v>0.00804591289505994</v>
      </c>
      <c r="BH15" s="106" t="n">
        <f aca="false">$BE15*AJ15</f>
        <v>0</v>
      </c>
      <c r="BI15" s="106" t="n">
        <f aca="false">$BE15*AK15</f>
        <v>0</v>
      </c>
      <c r="BJ15" s="106" t="n">
        <f aca="false">$BE15*AL15</f>
        <v>0.00431035429119</v>
      </c>
      <c r="BK15" s="106" t="n">
        <f aca="false">$BE15*AM15</f>
        <v>0.000287356952746</v>
      </c>
      <c r="BL15" s="106" t="n">
        <f aca="false">$BE15*AN15</f>
        <v>0</v>
      </c>
      <c r="BM15" s="106" t="n">
        <f aca="false">$BE15*AO15</f>
        <v>0</v>
      </c>
      <c r="BN15" s="106" t="n">
        <f aca="false">$BE15*AP15</f>
        <v>0.195137258480928</v>
      </c>
      <c r="BO15" s="106" t="n">
        <f aca="false">$BE15*AQ15</f>
        <v>0.00142733626893051</v>
      </c>
      <c r="BP15" s="106" t="n">
        <f aca="false">$BE15*AR15</f>
        <v>0</v>
      </c>
      <c r="BQ15" s="106" t="n">
        <f aca="false">$BE15*AS15</f>
        <v>0</v>
      </c>
      <c r="BR15" s="106" t="n">
        <f aca="false">$BE15*AT15</f>
        <v>0</v>
      </c>
      <c r="BS15" s="106" t="n">
        <f aca="false">$BE15*AU15</f>
        <v>0</v>
      </c>
      <c r="BT15" s="106" t="n">
        <f aca="false">$BE15*AV15</f>
        <v>1.83261693739589</v>
      </c>
      <c r="BU15" s="106" t="n">
        <f aca="false">$BE15*AW15</f>
        <v>0.0134483987869195</v>
      </c>
      <c r="BV15" s="106" t="n">
        <f aca="false">$BE15*AX15</f>
        <v>0.00208989520722235</v>
      </c>
      <c r="BW15" s="106" t="n">
        <f aca="false">$BE15*AY15</f>
        <v>0.000261236900902794</v>
      </c>
      <c r="BX15" s="106" t="n">
        <f aca="false">$BE15*AZ15</f>
        <v>0</v>
      </c>
      <c r="BY15" s="106" t="n">
        <f aca="false">$BE15*BA15</f>
        <v>0</v>
      </c>
      <c r="BZ15" s="106" t="n">
        <f aca="false">$BE15*BB15</f>
        <v>0</v>
      </c>
      <c r="CA15" s="106"/>
      <c r="CB15" s="106" t="n">
        <f aca="false">SUM(BF15,BH15,BJ15,BL15,BN15,BP15,BR15,BT15,BV15,BX15,BZ15)</f>
        <v>3.01599963411482</v>
      </c>
      <c r="CC15" s="106" t="n">
        <f aca="false">SUM(BG15,BI15,BK15,BM15,BO15,BQ15,BS15,BU15,BW15,BY15,CA15)</f>
        <v>0.0234702418045587</v>
      </c>
      <c r="CD15" s="106"/>
      <c r="CF15" s="104"/>
    </row>
    <row r="16" s="16" customFormat="true" ht="15" hidden="false" customHeight="false" outlineLevel="0" collapsed="false">
      <c r="A16" s="16" t="s">
        <v>163</v>
      </c>
      <c r="B16" s="16" t="s">
        <v>65</v>
      </c>
      <c r="C16" s="16" t="s">
        <v>56</v>
      </c>
      <c r="D16" s="16" t="n">
        <v>20</v>
      </c>
      <c r="E16" s="16" t="n">
        <v>1800</v>
      </c>
      <c r="F16" s="16" t="s">
        <v>65</v>
      </c>
      <c r="G16" s="16" t="n">
        <v>9.5</v>
      </c>
      <c r="H16" s="17"/>
      <c r="I16" s="105"/>
      <c r="L16" s="43"/>
      <c r="M16" s="43"/>
      <c r="P16" s="36"/>
      <c r="Q16" s="36"/>
      <c r="R16" s="36"/>
      <c r="S16" s="36"/>
      <c r="T16" s="16" t="n">
        <v>133.35</v>
      </c>
      <c r="Z16" s="36"/>
      <c r="AA16" s="36"/>
      <c r="AE16" s="37"/>
      <c r="AF16" s="113"/>
      <c r="AH16" s="106" t="n">
        <f aca="false">H16/(2*15.9994+28.0855)</f>
        <v>0</v>
      </c>
      <c r="AI16" s="106" t="n">
        <f aca="false">I16/(2*15.9994+28.0855)</f>
        <v>0</v>
      </c>
      <c r="AJ16" s="106" t="n">
        <f aca="false">J16/(2*15.9994+47.8671)</f>
        <v>0</v>
      </c>
      <c r="AK16" s="106" t="n">
        <f aca="false">K16/(2*15.9994+47.8671)</f>
        <v>0</v>
      </c>
      <c r="AL16" s="106" t="n">
        <f aca="false">(2*L16)/(2*26.981+3*15.9994)</f>
        <v>0</v>
      </c>
      <c r="AM16" s="106" t="n">
        <f aca="false">(2*M16)/(2*26.981+3*15.9994)</f>
        <v>0</v>
      </c>
      <c r="AN16" s="106" t="n">
        <f aca="false">(2*N16)/(2*52+3*15.994)</f>
        <v>0</v>
      </c>
      <c r="AO16" s="106" t="n">
        <f aca="false">(2*O16)/(2*52+3*15.994)</f>
        <v>0</v>
      </c>
      <c r="AP16" s="106" t="n">
        <f aca="false">P16/(55.8452+15.9994)</f>
        <v>0</v>
      </c>
      <c r="AQ16" s="106" t="n">
        <f aca="false">Q16/(55.8452+15.9994)</f>
        <v>0</v>
      </c>
      <c r="AR16" s="106" t="n">
        <f aca="false">2*R16/(2*55.845+3*15.999)</f>
        <v>0</v>
      </c>
      <c r="AS16" s="106" t="n">
        <f aca="false">2*S16/(2*55.845+3*15.999)</f>
        <v>0</v>
      </c>
      <c r="AT16" s="106" t="n">
        <f aca="false">T16/(95.94+2*15.9994)</f>
        <v>1.04229522240321</v>
      </c>
      <c r="AU16" s="106" t="n">
        <f aca="false">U16/(95.94+2*15.9994)</f>
        <v>0</v>
      </c>
      <c r="AV16" s="106" t="n">
        <f aca="false">V16/(15.9994+24.3051)</f>
        <v>0</v>
      </c>
      <c r="AW16" s="106" t="n">
        <f aca="false">W16/(15.9994+24.3051)</f>
        <v>0</v>
      </c>
      <c r="AX16" s="106" t="n">
        <f aca="false">X16/(40.078+15.9994)</f>
        <v>0</v>
      </c>
      <c r="AY16" s="106" t="n">
        <f aca="false">Y16/(40.078+15.9994)</f>
        <v>0</v>
      </c>
      <c r="AZ16" s="106" t="n">
        <f aca="false">Z16/(22.989+0.5*15.9994)</f>
        <v>0</v>
      </c>
      <c r="BA16" s="106" t="n">
        <f aca="false">AA16/(22.989+0.5*15.9994)</f>
        <v>0</v>
      </c>
      <c r="BB16" s="106" t="n">
        <f aca="false">AB16/(39.0983+0.5*15.9994)</f>
        <v>0</v>
      </c>
      <c r="BC16" s="106" t="n">
        <f aca="false">AC16/(39.0983+0.5*15.9994)</f>
        <v>0</v>
      </c>
      <c r="BD16" s="16" t="n">
        <v>1</v>
      </c>
      <c r="BE16" s="106" t="n">
        <f aca="false">BD16/(2*AH16+2*AJ16+1.5*AL16+AP16+2*AT16+AV16+AX16+0.5*AZ16+0.5*BB16+1.5*AN16+1.5*AR16)</f>
        <v>0.479710536182977</v>
      </c>
      <c r="BF16" s="114" t="n">
        <f aca="false">$BE16*AH16</f>
        <v>0</v>
      </c>
      <c r="BG16" s="114" t="n">
        <f aca="false">$BE16*AI16</f>
        <v>0</v>
      </c>
      <c r="BH16" s="106" t="n">
        <f aca="false">$BE16*AJ16</f>
        <v>0</v>
      </c>
      <c r="BI16" s="106" t="n">
        <f aca="false">$BE16*AK16</f>
        <v>0</v>
      </c>
      <c r="BJ16" s="106" t="n">
        <f aca="false">$BE16*AL16</f>
        <v>0</v>
      </c>
      <c r="BK16" s="106" t="n">
        <f aca="false">$BE16*AM16</f>
        <v>0</v>
      </c>
      <c r="BL16" s="106" t="n">
        <f aca="false">$BE16*AN16</f>
        <v>0</v>
      </c>
      <c r="BM16" s="106" t="n">
        <f aca="false">$BE16*AO16</f>
        <v>0</v>
      </c>
      <c r="BN16" s="106" t="n">
        <f aca="false">$BE16*AP16</f>
        <v>0</v>
      </c>
      <c r="BO16" s="106" t="n">
        <f aca="false">$BE16*AQ16</f>
        <v>0</v>
      </c>
      <c r="BP16" s="106" t="n">
        <f aca="false">$BE16*AR16</f>
        <v>0</v>
      </c>
      <c r="BQ16" s="106" t="n">
        <f aca="false">$BE16*AS16</f>
        <v>0</v>
      </c>
      <c r="BR16" s="106" t="n">
        <f aca="false">$BE16*AT16</f>
        <v>0.5</v>
      </c>
      <c r="BS16" s="106" t="n">
        <f aca="false">$BE16*AU16</f>
        <v>0</v>
      </c>
      <c r="BT16" s="106" t="n">
        <f aca="false">$BE16*AV16</f>
        <v>0</v>
      </c>
      <c r="BU16" s="106" t="n">
        <f aca="false">$BE16*AW16</f>
        <v>0</v>
      </c>
      <c r="BV16" s="106" t="n">
        <f aca="false">$BE16*AX16</f>
        <v>0</v>
      </c>
      <c r="BW16" s="106" t="n">
        <f aca="false">$BE16*AY16</f>
        <v>0</v>
      </c>
      <c r="BX16" s="106" t="n">
        <f aca="false">$BE16*AZ16</f>
        <v>0</v>
      </c>
      <c r="BY16" s="106" t="n">
        <f aca="false">$BE16*BA16</f>
        <v>0</v>
      </c>
      <c r="BZ16" s="106" t="n">
        <f aca="false">$BE16*BB16</f>
        <v>0</v>
      </c>
      <c r="CA16" s="106"/>
      <c r="CB16" s="106" t="n">
        <f aca="false">SUM(BF16,BH16,BJ16,BL16,BN16,BP16,BR16,BT16,BV16,BX16,BZ16)</f>
        <v>0.5</v>
      </c>
      <c r="CC16" s="106" t="n">
        <f aca="false">SUM(BG16,BI16,BK16,BM16,BO16,BQ16,BS16,BU16,BW16,BY16,CA16)</f>
        <v>0</v>
      </c>
      <c r="CD16" s="106"/>
      <c r="CF16" s="104"/>
    </row>
    <row r="17" s="16" customFormat="true" ht="15" hidden="false" customHeight="false" outlineLevel="0" collapsed="false">
      <c r="A17" s="16" t="s">
        <v>163</v>
      </c>
      <c r="B17" s="16" t="s">
        <v>156</v>
      </c>
      <c r="C17" s="16" t="s">
        <v>56</v>
      </c>
      <c r="D17" s="16" t="n">
        <v>20</v>
      </c>
      <c r="E17" s="16" t="n">
        <v>1800</v>
      </c>
      <c r="F17" s="16" t="s">
        <v>65</v>
      </c>
      <c r="G17" s="16" t="n">
        <v>9.5</v>
      </c>
      <c r="H17" s="17"/>
      <c r="I17" s="105"/>
      <c r="L17" s="43"/>
      <c r="M17" s="43"/>
      <c r="P17" s="36"/>
      <c r="Q17" s="36"/>
      <c r="R17" s="36"/>
      <c r="S17" s="36"/>
      <c r="T17" s="16" t="n">
        <v>100</v>
      </c>
      <c r="Z17" s="36"/>
      <c r="AA17" s="36"/>
      <c r="AE17" s="37"/>
      <c r="AF17" s="113"/>
      <c r="AH17" s="106" t="n">
        <f aca="false">H17/(2*15.9994+28.0855)</f>
        <v>0</v>
      </c>
      <c r="AI17" s="106" t="n">
        <f aca="false">I17/(2*15.9994+28.0855)</f>
        <v>0</v>
      </c>
      <c r="AJ17" s="106" t="n">
        <f aca="false">J17/(2*15.9994+47.8671)</f>
        <v>0</v>
      </c>
      <c r="AK17" s="106" t="n">
        <f aca="false">K17/(2*15.9994+47.8671)</f>
        <v>0</v>
      </c>
      <c r="AL17" s="106" t="n">
        <f aca="false">(2*L17)/(2*26.981+3*15.9994)</f>
        <v>0</v>
      </c>
      <c r="AM17" s="106" t="n">
        <f aca="false">(2*M17)/(2*26.981+3*15.9994)</f>
        <v>0</v>
      </c>
      <c r="AN17" s="106" t="n">
        <f aca="false">(2*N17)/(2*52+3*15.994)</f>
        <v>0</v>
      </c>
      <c r="AO17" s="106" t="n">
        <f aca="false">(2*O17)/(2*52+3*15.994)</f>
        <v>0</v>
      </c>
      <c r="AP17" s="106" t="n">
        <f aca="false">P17/(55.8452+15.9994)</f>
        <v>0</v>
      </c>
      <c r="AQ17" s="106" t="n">
        <f aca="false">Q17/(55.8452+15.9994)</f>
        <v>0</v>
      </c>
      <c r="AR17" s="106" t="n">
        <f aca="false">2*R17/(2*55.845+3*15.999)</f>
        <v>0</v>
      </c>
      <c r="AS17" s="106" t="n">
        <f aca="false">2*S17/(2*55.845+3*15.999)</f>
        <v>0</v>
      </c>
      <c r="AT17" s="106" t="n">
        <f aca="false">T17/(95.94+2*15.9994)</f>
        <v>0.781623713838179</v>
      </c>
      <c r="AU17" s="106" t="n">
        <f aca="false">U17/(95.94+2*15.9994)</f>
        <v>0</v>
      </c>
      <c r="AV17" s="106" t="n">
        <f aca="false">V17/(15.9994+24.3051)</f>
        <v>0</v>
      </c>
      <c r="AW17" s="106" t="n">
        <f aca="false">W17/(15.9994+24.3051)</f>
        <v>0</v>
      </c>
      <c r="AX17" s="106" t="n">
        <f aca="false">X17/(40.078+15.9994)</f>
        <v>0</v>
      </c>
      <c r="AY17" s="106" t="n">
        <f aca="false">Y17/(40.078+15.9994)</f>
        <v>0</v>
      </c>
      <c r="AZ17" s="106" t="n">
        <f aca="false">Z17/(22.989+0.5*15.9994)</f>
        <v>0</v>
      </c>
      <c r="BA17" s="106" t="n">
        <f aca="false">AA17/(22.989+0.5*15.9994)</f>
        <v>0</v>
      </c>
      <c r="BB17" s="106" t="n">
        <f aca="false">AB17/(39.0983+0.5*15.9994)</f>
        <v>0</v>
      </c>
      <c r="BC17" s="106" t="n">
        <f aca="false">AC17/(39.0983+0.5*15.9994)</f>
        <v>0</v>
      </c>
      <c r="BD17" s="16" t="n">
        <v>2</v>
      </c>
      <c r="BE17" s="106" t="n">
        <f aca="false">BD17/(2*AH17+2*AJ17+1.5*AL17+AP17+2*AT17+AV17+AX17+0.5*AZ17+0.5*BB17+1.5*AN17+1.5*AR17)</f>
        <v>1.279388</v>
      </c>
      <c r="BF17" s="114" t="n">
        <f aca="false">$BE17*AH17</f>
        <v>0</v>
      </c>
      <c r="BG17" s="114" t="n">
        <f aca="false">$BE17*AI17</f>
        <v>0</v>
      </c>
      <c r="BH17" s="106" t="n">
        <f aca="false">$BE17*AJ17</f>
        <v>0</v>
      </c>
      <c r="BI17" s="106" t="n">
        <f aca="false">$BE17*AK17</f>
        <v>0</v>
      </c>
      <c r="BJ17" s="106" t="n">
        <f aca="false">$BE17*AL17</f>
        <v>0</v>
      </c>
      <c r="BK17" s="106" t="n">
        <f aca="false">$BE17*AM17</f>
        <v>0</v>
      </c>
      <c r="BL17" s="106" t="n">
        <f aca="false">$BE17*AN17</f>
        <v>0</v>
      </c>
      <c r="BM17" s="106" t="n">
        <f aca="false">$BE17*AO17</f>
        <v>0</v>
      </c>
      <c r="BN17" s="106" t="n">
        <f aca="false">$BE17*AP17</f>
        <v>0</v>
      </c>
      <c r="BO17" s="106" t="n">
        <f aca="false">$BE17*AQ17</f>
        <v>0</v>
      </c>
      <c r="BP17" s="106" t="n">
        <f aca="false">$BE17*AR17</f>
        <v>0</v>
      </c>
      <c r="BQ17" s="106" t="n">
        <f aca="false">$BE17*AS17</f>
        <v>0</v>
      </c>
      <c r="BR17" s="106" t="n">
        <f aca="false">$BE17*AT17</f>
        <v>1</v>
      </c>
      <c r="BS17" s="106" t="n">
        <f aca="false">$BE17*AU17</f>
        <v>0</v>
      </c>
      <c r="BT17" s="106" t="n">
        <f aca="false">$BE17*AV17</f>
        <v>0</v>
      </c>
      <c r="BU17" s="106" t="n">
        <f aca="false">$BE17*AW17</f>
        <v>0</v>
      </c>
      <c r="BV17" s="106" t="n">
        <f aca="false">$BE17*AX17</f>
        <v>0</v>
      </c>
      <c r="BW17" s="106" t="n">
        <f aca="false">$BE17*AY17</f>
        <v>0</v>
      </c>
      <c r="BX17" s="106" t="n">
        <f aca="false">$BE17*AZ17</f>
        <v>0</v>
      </c>
      <c r="BY17" s="106" t="n">
        <f aca="false">$BE17*BA17</f>
        <v>0</v>
      </c>
      <c r="BZ17" s="106" t="n">
        <f aca="false">$BE17*BB17</f>
        <v>0</v>
      </c>
      <c r="CA17" s="106"/>
      <c r="CB17" s="106" t="n">
        <f aca="false">SUM(BF17,BH17,BJ17,BL17,BN17,BP17,BR17,BT17,BV17,BX17,BZ17)</f>
        <v>1</v>
      </c>
      <c r="CC17" s="106" t="n">
        <f aca="false">SUM(BG17,BI17,BK17,BM17,BO17,BQ17,BS17,BU17,BW17,BY17,CA17)</f>
        <v>0</v>
      </c>
      <c r="CD17" s="106"/>
      <c r="CF17" s="104"/>
    </row>
    <row r="18" s="16" customFormat="true" ht="15" hidden="false" customHeight="false" outlineLevel="0" collapsed="false">
      <c r="H18" s="17"/>
      <c r="I18" s="105"/>
      <c r="L18" s="43"/>
      <c r="M18" s="43"/>
      <c r="P18" s="36"/>
      <c r="Q18" s="36"/>
      <c r="R18" s="36"/>
      <c r="S18" s="36"/>
      <c r="Z18" s="36"/>
      <c r="AA18" s="36"/>
      <c r="AE18" s="37"/>
      <c r="AF18" s="113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E18" s="106"/>
      <c r="BF18" s="114"/>
      <c r="BG18" s="114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F18" s="104"/>
    </row>
    <row r="19" s="104" customFormat="true" ht="15" hidden="false" customHeight="false" outlineLevel="0" collapsed="false">
      <c r="A19" s="16" t="s">
        <v>165</v>
      </c>
      <c r="B19" s="16" t="s">
        <v>158</v>
      </c>
      <c r="C19" s="16" t="s">
        <v>56</v>
      </c>
      <c r="D19" s="16" t="n">
        <v>20</v>
      </c>
      <c r="E19" s="16" t="n">
        <v>1800</v>
      </c>
      <c r="F19" s="16" t="s">
        <v>69</v>
      </c>
      <c r="G19" s="16" t="n">
        <v>10</v>
      </c>
      <c r="H19" s="17" t="n">
        <v>54.4</v>
      </c>
      <c r="I19" s="105" t="n">
        <v>1</v>
      </c>
      <c r="J19" s="16"/>
      <c r="K19" s="16"/>
      <c r="L19" s="36" t="n">
        <v>2.93</v>
      </c>
      <c r="M19" s="43" t="n">
        <v>1.73</v>
      </c>
      <c r="N19" s="16"/>
      <c r="O19" s="16"/>
      <c r="P19" s="36" t="n">
        <f aca="false">CE19-R19</f>
        <v>5.6</v>
      </c>
      <c r="Q19" s="36" t="n">
        <v>0.35</v>
      </c>
      <c r="R19" s="36" t="n">
        <v>0</v>
      </c>
      <c r="S19" s="36" t="n">
        <v>0</v>
      </c>
      <c r="T19" s="16"/>
      <c r="U19" s="16"/>
      <c r="V19" s="16" t="n">
        <v>30.4</v>
      </c>
      <c r="W19" s="16" t="n">
        <v>0.8</v>
      </c>
      <c r="X19" s="16" t="n">
        <v>6.7</v>
      </c>
      <c r="Y19" s="16" t="n">
        <v>0.4</v>
      </c>
      <c r="Z19" s="36" t="n">
        <v>0.05</v>
      </c>
      <c r="AA19" s="36" t="n">
        <v>0.01</v>
      </c>
      <c r="AB19" s="16"/>
      <c r="AC19" s="16" t="n">
        <f aca="false">SUM(H19:AB19)</f>
        <v>104.37</v>
      </c>
      <c r="AD19" s="16"/>
      <c r="AE19" s="37" t="n">
        <f aca="false">P19+R19</f>
        <v>5.6</v>
      </c>
      <c r="AF19" s="113"/>
      <c r="AG19" s="16"/>
      <c r="AH19" s="106" t="n">
        <f aca="false">H19/(2*15.9994+28.0855)</f>
        <v>0.90539458727155</v>
      </c>
      <c r="AI19" s="106" t="n">
        <f aca="false">I19/(2*15.9994+28.0855)</f>
        <v>0.0166432828542564</v>
      </c>
      <c r="AJ19" s="106" t="n">
        <f aca="false">J19/(2*15.9994+47.8671)</f>
        <v>0</v>
      </c>
      <c r="AK19" s="106" t="n">
        <f aca="false">K19/(2*15.9994+47.8671)</f>
        <v>0</v>
      </c>
      <c r="AL19" s="106" t="n">
        <f aca="false">(2*L19)/(2*26.981+3*15.9994)</f>
        <v>0.0574734062899053</v>
      </c>
      <c r="AM19" s="106" t="n">
        <f aca="false">(2*M19)/(2*26.981+3*15.9994)</f>
        <v>0.0339348098571796</v>
      </c>
      <c r="AN19" s="106" t="n">
        <f aca="false">(2*N19)/(2*52+3*15.994)</f>
        <v>0</v>
      </c>
      <c r="AO19" s="106" t="n">
        <f aca="false">(2*O19)/(2*52+3*15.994)</f>
        <v>0</v>
      </c>
      <c r="AP19" s="106" t="n">
        <f aca="false">P19/(55.8452+15.9994)</f>
        <v>0.0779460112520635</v>
      </c>
      <c r="AQ19" s="106" t="n">
        <f aca="false">Q19/(55.8452+15.9994)</f>
        <v>0.00487162570325397</v>
      </c>
      <c r="AR19" s="106" t="n">
        <f aca="false">2*R19/(2*55.845+3*15.999)</f>
        <v>0</v>
      </c>
      <c r="AS19" s="106" t="n">
        <f aca="false">2*S19/(2*55.845+3*15.999)</f>
        <v>0</v>
      </c>
      <c r="AT19" s="106" t="n">
        <f aca="false">T19/(95.94+2*15.9994)</f>
        <v>0</v>
      </c>
      <c r="AU19" s="106" t="n">
        <f aca="false">U19/(95.94+2*15.9994)</f>
        <v>0</v>
      </c>
      <c r="AV19" s="106" t="n">
        <f aca="false">V19/(15.9994+24.3051)</f>
        <v>0.754258209381086</v>
      </c>
      <c r="AW19" s="106" t="n">
        <f aca="false">W19/(15.9994+24.3051)</f>
        <v>0.0198489002468707</v>
      </c>
      <c r="AX19" s="106" t="n">
        <f aca="false">X19/(40.078+15.9994)</f>
        <v>0.119477721862996</v>
      </c>
      <c r="AY19" s="106" t="n">
        <f aca="false">Y19/(40.078+15.9994)</f>
        <v>0.0071329983201789</v>
      </c>
      <c r="AZ19" s="106" t="n">
        <f aca="false">Z19/(22.989+0.5*15.9994)</f>
        <v>0.00161349136943467</v>
      </c>
      <c r="BA19" s="106" t="n">
        <f aca="false">AA19/(22.989+0.5*15.9994)</f>
        <v>0.000322698273886933</v>
      </c>
      <c r="BB19" s="106" t="n">
        <f aca="false">AB19/(39.0983+0.5*15.9994)</f>
        <v>0</v>
      </c>
      <c r="BC19" s="106" t="n">
        <f aca="false">AC19/(39.0983+0.5*15.9994)</f>
        <v>2.21601766529364</v>
      </c>
      <c r="BD19" s="16" t="n">
        <v>12</v>
      </c>
      <c r="BE19" s="106" t="n">
        <f aca="false">BD19/(2*AH19+2*AJ19+1.5*AL19+AP19+2*AT19+AV19+AX19+0.5*AZ19+0.5*BB19+1.5*AN19+1.5*AR19)</f>
        <v>4.21128291020951</v>
      </c>
      <c r="BF19" s="114" t="n">
        <f aca="false">$BE19*AH19</f>
        <v>3.81287275237287</v>
      </c>
      <c r="BG19" s="114" t="n">
        <f aca="false">$BE19*AI19</f>
        <v>0.0700895726539131</v>
      </c>
      <c r="BH19" s="106" t="n">
        <f aca="false">$BE19*AJ19</f>
        <v>0</v>
      </c>
      <c r="BI19" s="106" t="n">
        <f aca="false">$BE19*AK19</f>
        <v>0</v>
      </c>
      <c r="BJ19" s="106" t="n">
        <f aca="false">$BE19*AL19</f>
        <v>0.242036773700206</v>
      </c>
      <c r="BK19" s="106" t="n">
        <f aca="false">$BE19*AM19</f>
        <v>0.14290908481275</v>
      </c>
      <c r="BL19" s="106" t="n">
        <f aca="false">$BE19*AN19</f>
        <v>0</v>
      </c>
      <c r="BM19" s="106" t="n">
        <f aca="false">$BE19*AO19</f>
        <v>0</v>
      </c>
      <c r="BN19" s="106" t="n">
        <f aca="false">$BE19*AP19</f>
        <v>0.328252705104813</v>
      </c>
      <c r="BO19" s="106" t="n">
        <f aca="false">$BE19*AQ19</f>
        <v>0.0205157940690508</v>
      </c>
      <c r="BP19" s="106" t="n">
        <f aca="false">$BE19*AR19</f>
        <v>0</v>
      </c>
      <c r="BQ19" s="106" t="n">
        <f aca="false">$BE19*AS19</f>
        <v>0</v>
      </c>
      <c r="BR19" s="106" t="n">
        <f aca="false">$BE19*AT19</f>
        <v>0</v>
      </c>
      <c r="BS19" s="106" t="n">
        <f aca="false">$BE19*AU19</f>
        <v>0</v>
      </c>
      <c r="BT19" s="106" t="n">
        <f aca="false">$BE19*AV19</f>
        <v>3.1763947070518</v>
      </c>
      <c r="BU19" s="106" t="n">
        <f aca="false">$BE19*AW19</f>
        <v>0.0835893343960999</v>
      </c>
      <c r="BV19" s="106" t="n">
        <f aca="false">$BE19*AX19</f>
        <v>0.503154488232402</v>
      </c>
      <c r="BW19" s="106" t="n">
        <f aca="false">$BE19*AY19</f>
        <v>0.0300390739243225</v>
      </c>
      <c r="BX19" s="106" t="n">
        <f aca="false">$BE19*AZ19</f>
        <v>0.00679486862987075</v>
      </c>
      <c r="BY19" s="106" t="n">
        <f aca="false">$BE19*BA19</f>
        <v>0.00135897372597415</v>
      </c>
      <c r="BZ19" s="106" t="n">
        <f aca="false">$BE19*BB19</f>
        <v>0</v>
      </c>
      <c r="CA19" s="106"/>
      <c r="CB19" s="106" t="n">
        <f aca="false">SUM(BF19,BH19,BJ19,BL19,BN19,BP19,BR19,BT19,BV19,BX19,BZ19)</f>
        <v>8.06950629509196</v>
      </c>
      <c r="CC19" s="106" t="n">
        <f aca="false">SUM(BG19,BI19,BK19,BM19,BO19,BQ19,BS19,BU19,BW19,BY19,CA19)</f>
        <v>0.34850183358211</v>
      </c>
      <c r="CD19" s="106" t="n">
        <f aca="false">BN19+BP19</f>
        <v>0.328252705104813</v>
      </c>
      <c r="CE19" s="16" t="n">
        <v>5.6</v>
      </c>
      <c r="CF19" s="104" t="n">
        <v>0.09</v>
      </c>
      <c r="CG19" s="16" t="s">
        <v>71</v>
      </c>
    </row>
    <row r="20" s="104" customFormat="true" ht="15" hidden="false" customHeight="false" outlineLevel="0" collapsed="false">
      <c r="A20" s="16" t="s">
        <v>165</v>
      </c>
      <c r="B20" s="16" t="s">
        <v>166</v>
      </c>
      <c r="C20" s="16" t="s">
        <v>56</v>
      </c>
      <c r="D20" s="16" t="n">
        <v>20</v>
      </c>
      <c r="E20" s="16" t="n">
        <v>1800</v>
      </c>
      <c r="F20" s="16" t="s">
        <v>69</v>
      </c>
      <c r="G20" s="16" t="n">
        <v>10</v>
      </c>
      <c r="H20" s="17" t="n">
        <v>0.07</v>
      </c>
      <c r="I20" s="105" t="n">
        <v>0.04</v>
      </c>
      <c r="J20" s="16"/>
      <c r="K20" s="16"/>
      <c r="L20" s="36" t="n">
        <v>0.19</v>
      </c>
      <c r="M20" s="16" t="n">
        <v>0.02</v>
      </c>
      <c r="N20" s="16"/>
      <c r="O20" s="16"/>
      <c r="P20" s="36" t="n">
        <v>24.25</v>
      </c>
      <c r="Q20" s="36" t="n">
        <v>1.21</v>
      </c>
      <c r="R20" s="36"/>
      <c r="S20" s="36"/>
      <c r="T20" s="16"/>
      <c r="U20" s="16"/>
      <c r="V20" s="16" t="n">
        <v>74.91</v>
      </c>
      <c r="W20" s="16" t="n">
        <v>1.08</v>
      </c>
      <c r="X20" s="16" t="n">
        <v>0.07</v>
      </c>
      <c r="Y20" s="16" t="n">
        <v>0.01</v>
      </c>
      <c r="Z20" s="36" t="n">
        <v>0.04</v>
      </c>
      <c r="AA20" s="36" t="n">
        <v>0.01</v>
      </c>
      <c r="AB20" s="16"/>
      <c r="AC20" s="16" t="n">
        <v>100.14</v>
      </c>
      <c r="AD20" s="16"/>
      <c r="AE20" s="37"/>
      <c r="AF20" s="113"/>
      <c r="AG20" s="16"/>
      <c r="AH20" s="106" t="n">
        <f aca="false">H20/(2*15.9994+28.0855)</f>
        <v>0.00116502979979795</v>
      </c>
      <c r="AI20" s="106" t="n">
        <f aca="false">I20/(2*15.9994+28.0855)</f>
        <v>0.000665731314170257</v>
      </c>
      <c r="AJ20" s="106" t="n">
        <f aca="false">J20/(2*15.9994+47.8671)</f>
        <v>0</v>
      </c>
      <c r="AK20" s="106" t="n">
        <f aca="false">K20/(2*15.9994+47.8671)</f>
        <v>0</v>
      </c>
      <c r="AL20" s="106" t="n">
        <f aca="false">(2*L20)/(2*26.981+3*15.9994)</f>
        <v>0.00372694443518157</v>
      </c>
      <c r="AM20" s="106" t="n">
        <f aca="false">(2*M20)/(2*26.981+3*15.9994)</f>
        <v>0.000392309940545428</v>
      </c>
      <c r="AN20" s="106" t="n">
        <f aca="false">(2*N20)/(2*52+3*15.994)</f>
        <v>0</v>
      </c>
      <c r="AO20" s="106" t="n">
        <f aca="false">(2*O20)/(2*52+3*15.994)</f>
        <v>0</v>
      </c>
      <c r="AP20" s="106" t="n">
        <f aca="false">P20/(55.8452+15.9994)</f>
        <v>0.337534066582596</v>
      </c>
      <c r="AQ20" s="106" t="n">
        <f aca="false">Q20/(55.8452+15.9994)</f>
        <v>0.016841906002678</v>
      </c>
      <c r="AR20" s="106" t="n">
        <f aca="false">2*R20/(2*55.845+3*15.999)</f>
        <v>0</v>
      </c>
      <c r="AS20" s="106" t="n">
        <f aca="false">2*S20/(2*55.845+3*15.999)</f>
        <v>0</v>
      </c>
      <c r="AT20" s="106" t="n">
        <f aca="false">T20/(95.94+2*15.9994)</f>
        <v>0</v>
      </c>
      <c r="AU20" s="106" t="n">
        <f aca="false">U20/(95.94+2*15.9994)</f>
        <v>0</v>
      </c>
      <c r="AV20" s="106" t="n">
        <f aca="false">V20/(15.9994+24.3051)</f>
        <v>1.85860139686636</v>
      </c>
      <c r="AW20" s="106" t="n">
        <f aca="false">W20/(15.9994+24.3051)</f>
        <v>0.0267960153332754</v>
      </c>
      <c r="AX20" s="106" t="n">
        <f aca="false">X20/(40.078+15.9994)</f>
        <v>0.00124827470603131</v>
      </c>
      <c r="AY20" s="106" t="n">
        <f aca="false">Y20/(40.078+15.9994)</f>
        <v>0.000178324958004472</v>
      </c>
      <c r="AZ20" s="106" t="n">
        <f aca="false">Z20/(22.989+0.5*15.9994)</f>
        <v>0.00129079309554773</v>
      </c>
      <c r="BA20" s="106" t="n">
        <f aca="false">AA20/(22.989+0.5*15.9994)</f>
        <v>0.000322698273886933</v>
      </c>
      <c r="BB20" s="106" t="n">
        <f aca="false">AB20/(39.0983+0.5*15.9994)</f>
        <v>0</v>
      </c>
      <c r="BC20" s="106" t="n">
        <f aca="false">AC20/(39.0983+0.5*15.9994)</f>
        <v>2.12620493439212</v>
      </c>
      <c r="BD20" s="16" t="n">
        <v>2</v>
      </c>
      <c r="BE20" s="106" t="n">
        <f aca="false">BD20/(2*AH20+2*AJ20+1.5*AL20+AP20+2*AT20+AV20+AX20+0.5*AZ20+0.5*BB20+1.5*AN20+1.5*AR20)</f>
        <v>0.906639022971176</v>
      </c>
      <c r="BF20" s="114" t="n">
        <f aca="false">$BE20*AH20</f>
        <v>0.00105626147942112</v>
      </c>
      <c r="BG20" s="114" t="n">
        <f aca="false">$BE20*AI20</f>
        <v>0.000603577988240639</v>
      </c>
      <c r="BH20" s="106" t="n">
        <f aca="false">$BE20*AJ20</f>
        <v>0</v>
      </c>
      <c r="BI20" s="106" t="n">
        <f aca="false">$BE20*AK20</f>
        <v>0</v>
      </c>
      <c r="BJ20" s="106" t="n">
        <f aca="false">$BE20*AL20</f>
        <v>0.00337899326138088</v>
      </c>
      <c r="BK20" s="106" t="n">
        <f aca="false">$BE20*AM20</f>
        <v>0.000355683501197987</v>
      </c>
      <c r="BL20" s="106" t="n">
        <f aca="false">$BE20*AN20</f>
        <v>0</v>
      </c>
      <c r="BM20" s="106" t="n">
        <f aca="false">$BE20*AO20</f>
        <v>0</v>
      </c>
      <c r="BN20" s="106" t="n">
        <f aca="false">$BE20*AP20</f>
        <v>0.306021556345933</v>
      </c>
      <c r="BO20" s="106" t="n">
        <f aca="false">$BE20*AQ20</f>
        <v>0.0152695292032404</v>
      </c>
      <c r="BP20" s="106" t="n">
        <f aca="false">$BE20*AR20</f>
        <v>0</v>
      </c>
      <c r="BQ20" s="106" t="n">
        <f aca="false">$BE20*AS20</f>
        <v>0</v>
      </c>
      <c r="BR20" s="106" t="n">
        <f aca="false">$BE20*AT20</f>
        <v>0</v>
      </c>
      <c r="BS20" s="106" t="n">
        <f aca="false">$BE20*AU20</f>
        <v>0</v>
      </c>
      <c r="BT20" s="106" t="n">
        <f aca="false">$BE20*AV20</f>
        <v>1.68508055454778</v>
      </c>
      <c r="BU20" s="106" t="n">
        <f aca="false">$BE20*AW20</f>
        <v>0.0242943131612815</v>
      </c>
      <c r="BV20" s="106" t="n">
        <f aca="false">$BE20*AX20</f>
        <v>0.00113173455987586</v>
      </c>
      <c r="BW20" s="106" t="n">
        <f aca="false">$BE20*AY20</f>
        <v>0.000161676365696551</v>
      </c>
      <c r="BX20" s="106" t="n">
        <f aca="false">$BE20*AZ20</f>
        <v>0.00117028339100534</v>
      </c>
      <c r="BY20" s="106" t="n">
        <f aca="false">$BE20*BA20</f>
        <v>0.000292570847751334</v>
      </c>
      <c r="BZ20" s="106" t="n">
        <f aca="false">$BE20*BB20</f>
        <v>0</v>
      </c>
      <c r="CA20" s="106"/>
      <c r="CB20" s="106" t="n">
        <f aca="false">SUM(BF20,BH20,BJ20,BL20,BN20,BP20,BR20,BT20,BV20,BX20,BZ20)</f>
        <v>1.99783938358539</v>
      </c>
      <c r="CC20" s="106" t="n">
        <f aca="false">SUM(BG20,BI20,BK20,BM20,BO20,BQ20,BS20,BU20,BW20,BY20,CA20)</f>
        <v>0.0409773510674084</v>
      </c>
      <c r="CD20" s="106"/>
      <c r="CE20" s="16"/>
      <c r="CG20" s="16"/>
    </row>
    <row r="21" s="104" customFormat="true" ht="15" hidden="false" customHeight="false" outlineLevel="0" collapsed="false">
      <c r="A21" s="16" t="s">
        <v>165</v>
      </c>
      <c r="B21" s="16" t="s">
        <v>164</v>
      </c>
      <c r="C21" s="16" t="s">
        <v>56</v>
      </c>
      <c r="D21" s="16" t="n">
        <v>20</v>
      </c>
      <c r="E21" s="16" t="n">
        <v>1800</v>
      </c>
      <c r="F21" s="16" t="s">
        <v>69</v>
      </c>
      <c r="G21" s="16" t="n">
        <v>10</v>
      </c>
      <c r="H21" s="17" t="n">
        <v>40.55</v>
      </c>
      <c r="I21" s="105" t="n">
        <v>0.14</v>
      </c>
      <c r="J21" s="16"/>
      <c r="K21" s="16"/>
      <c r="L21" s="36" t="n">
        <v>0.2</v>
      </c>
      <c r="M21" s="16" t="n">
        <v>0.16</v>
      </c>
      <c r="N21" s="16"/>
      <c r="O21" s="16"/>
      <c r="P21" s="36" t="n">
        <v>9</v>
      </c>
      <c r="Q21" s="36" t="n">
        <v>0.31</v>
      </c>
      <c r="R21" s="36"/>
      <c r="S21" s="36"/>
      <c r="T21" s="16"/>
      <c r="U21" s="16"/>
      <c r="V21" s="16" t="n">
        <v>49.55</v>
      </c>
      <c r="W21" s="16" t="n">
        <v>0.26</v>
      </c>
      <c r="X21" s="16" t="n">
        <v>0.16</v>
      </c>
      <c r="Y21" s="16" t="n">
        <v>0.06</v>
      </c>
      <c r="Z21" s="36"/>
      <c r="AA21" s="36"/>
      <c r="AB21" s="16"/>
      <c r="AC21" s="16" t="n">
        <v>99.49</v>
      </c>
      <c r="AD21" s="16"/>
      <c r="AE21" s="37"/>
      <c r="AF21" s="113"/>
      <c r="AG21" s="16"/>
      <c r="AH21" s="106" t="n">
        <f aca="false">H21/(2*15.9994+28.0855)</f>
        <v>0.674885119740098</v>
      </c>
      <c r="AI21" s="106" t="n">
        <f aca="false">I21/(2*15.9994+28.0855)</f>
        <v>0.0023300595995959</v>
      </c>
      <c r="AJ21" s="106" t="n">
        <f aca="false">J21/(2*15.9994+47.8671)</f>
        <v>0</v>
      </c>
      <c r="AK21" s="106" t="n">
        <f aca="false">K21/(2*15.9994+47.8671)</f>
        <v>0</v>
      </c>
      <c r="AL21" s="106" t="n">
        <f aca="false">(2*L21)/(2*26.981+3*15.9994)</f>
        <v>0.00392309940545428</v>
      </c>
      <c r="AM21" s="106" t="n">
        <f aca="false">(2*M21)/(2*26.981+3*15.9994)</f>
        <v>0.00313847952436343</v>
      </c>
      <c r="AN21" s="106" t="n">
        <f aca="false">(2*N21)/(2*52+3*15.994)</f>
        <v>0</v>
      </c>
      <c r="AO21" s="106" t="n">
        <f aca="false">(2*O21)/(2*52+3*15.994)</f>
        <v>0</v>
      </c>
      <c r="AP21" s="106" t="n">
        <f aca="false">P21/(55.8452+15.9994)</f>
        <v>0.125270375226531</v>
      </c>
      <c r="AQ21" s="106" t="n">
        <f aca="false">Q21/(55.8452+15.9994)</f>
        <v>0.00431486848002494</v>
      </c>
      <c r="AR21" s="106" t="n">
        <f aca="false">2*R21/(2*55.845+3*15.999)</f>
        <v>0</v>
      </c>
      <c r="AS21" s="106" t="n">
        <f aca="false">2*S21/(2*55.845+3*15.999)</f>
        <v>0</v>
      </c>
      <c r="AT21" s="106" t="n">
        <f aca="false">T21/(95.94+2*15.9994)</f>
        <v>0</v>
      </c>
      <c r="AU21" s="106" t="n">
        <f aca="false">U21/(95.94+2*15.9994)</f>
        <v>0</v>
      </c>
      <c r="AV21" s="106" t="n">
        <f aca="false">V21/(15.9994+24.3051)</f>
        <v>1.22939125904055</v>
      </c>
      <c r="AW21" s="106" t="n">
        <f aca="false">W21/(15.9994+24.3051)</f>
        <v>0.00645089258023298</v>
      </c>
      <c r="AX21" s="106" t="n">
        <f aca="false">X21/(40.078+15.9994)</f>
        <v>0.00285319932807156</v>
      </c>
      <c r="AY21" s="106" t="n">
        <f aca="false">Y21/(40.078+15.9994)</f>
        <v>0.00106994974802683</v>
      </c>
      <c r="AZ21" s="106" t="n">
        <f aca="false">Z21/(22.989+0.5*15.9994)</f>
        <v>0</v>
      </c>
      <c r="BA21" s="106" t="n">
        <f aca="false">AA21/(22.989+0.5*15.9994)</f>
        <v>0</v>
      </c>
      <c r="BB21" s="106" t="n">
        <f aca="false">AB21/(39.0983+0.5*15.9994)</f>
        <v>0</v>
      </c>
      <c r="BC21" s="106" t="n">
        <f aca="false">AC21/(39.0983+0.5*15.9994)</f>
        <v>2.11240392373349</v>
      </c>
      <c r="BD21" s="16" t="n">
        <v>4</v>
      </c>
      <c r="BE21" s="106" t="n">
        <f aca="false">BD21/(2*AH21+2*AJ21+1.5*AL21+AP21+2*AT21+AV21+AX21+0.5*AZ21+0.5*BB21+1.5*AN21+1.5*AR21)</f>
        <v>1.47429037236227</v>
      </c>
      <c r="BF21" s="114" t="n">
        <f aca="false">$BE21*AH21</f>
        <v>0.994976634483385</v>
      </c>
      <c r="BG21" s="114" t="n">
        <f aca="false">$BE21*AI21</f>
        <v>0.00343518443471452</v>
      </c>
      <c r="BH21" s="106" t="n">
        <f aca="false">$BE21*AJ21</f>
        <v>0</v>
      </c>
      <c r="BI21" s="106" t="n">
        <f aca="false">$BE21*AK21</f>
        <v>0</v>
      </c>
      <c r="BJ21" s="106" t="n">
        <f aca="false">$BE21*AL21</f>
        <v>0.0057837876832814</v>
      </c>
      <c r="BK21" s="106" t="n">
        <f aca="false">$BE21*AM21</f>
        <v>0.00462703014662512</v>
      </c>
      <c r="BL21" s="106" t="n">
        <f aca="false">$BE21*AN21</f>
        <v>0</v>
      </c>
      <c r="BM21" s="106" t="n">
        <f aca="false">$BE21*AO21</f>
        <v>0</v>
      </c>
      <c r="BN21" s="106" t="n">
        <f aca="false">$BE21*AP21</f>
        <v>0.184684908138683</v>
      </c>
      <c r="BO21" s="106" t="n">
        <f aca="false">$BE21*AQ21</f>
        <v>0.0063613690581102</v>
      </c>
      <c r="BP21" s="106" t="n">
        <f aca="false">$BE21*AR21</f>
        <v>0</v>
      </c>
      <c r="BQ21" s="106" t="n">
        <f aca="false">$BE21*AS21</f>
        <v>0</v>
      </c>
      <c r="BR21" s="106" t="n">
        <f aca="false">$BE21*AT21</f>
        <v>0</v>
      </c>
      <c r="BS21" s="106" t="n">
        <f aca="false">$BE21*AU21</f>
        <v>0</v>
      </c>
      <c r="BT21" s="106" t="n">
        <f aca="false">$BE21*AV21</f>
        <v>1.81247969706982</v>
      </c>
      <c r="BU21" s="106" t="n">
        <f aca="false">$BE21*AW21</f>
        <v>0.00951048882418068</v>
      </c>
      <c r="BV21" s="106" t="n">
        <f aca="false">$BE21*AX21</f>
        <v>0.0042064442998064</v>
      </c>
      <c r="BW21" s="106" t="n">
        <f aca="false">$BE21*AY21</f>
        <v>0.0015774166124274</v>
      </c>
      <c r="BX21" s="106" t="n">
        <f aca="false">$BE21*AZ21</f>
        <v>0</v>
      </c>
      <c r="BY21" s="106" t="n">
        <f aca="false">$BE21*BA21</f>
        <v>0</v>
      </c>
      <c r="BZ21" s="106" t="n">
        <f aca="false">$BE21*BB21</f>
        <v>0</v>
      </c>
      <c r="CA21" s="106"/>
      <c r="CB21" s="106" t="n">
        <f aca="false">SUM(BF21,BH21,BJ21,BL21,BN21,BP21,BR21,BT21,BV21,BX21,BZ21)</f>
        <v>3.00213147167497</v>
      </c>
      <c r="CC21" s="106" t="n">
        <f aca="false">SUM(BG21,BI21,BK21,BM21,BO21,BQ21,BS21,BU21,BW21,BY21,CA21)</f>
        <v>0.0255114890760579</v>
      </c>
      <c r="CD21" s="106"/>
      <c r="CE21" s="16"/>
      <c r="CG21" s="16"/>
    </row>
    <row r="22" s="104" customFormat="true" ht="15" hidden="false" customHeight="false" outlineLevel="0" collapsed="false">
      <c r="A22" s="16" t="s">
        <v>165</v>
      </c>
      <c r="B22" s="16" t="s">
        <v>167</v>
      </c>
      <c r="C22" s="16" t="s">
        <v>56</v>
      </c>
      <c r="D22" s="16" t="n">
        <v>20</v>
      </c>
      <c r="E22" s="16" t="n">
        <v>1800</v>
      </c>
      <c r="F22" s="16" t="s">
        <v>69</v>
      </c>
      <c r="G22" s="16" t="n">
        <v>10</v>
      </c>
      <c r="H22" s="17" t="n">
        <v>53.93</v>
      </c>
      <c r="I22" s="105" t="n">
        <v>0.22</v>
      </c>
      <c r="J22" s="16"/>
      <c r="K22" s="16"/>
      <c r="L22" s="36" t="n">
        <v>0.52</v>
      </c>
      <c r="M22" s="16" t="n">
        <v>0.13</v>
      </c>
      <c r="N22" s="16"/>
      <c r="O22" s="16"/>
      <c r="P22" s="36" t="n">
        <v>2.21</v>
      </c>
      <c r="Q22" s="36" t="n">
        <v>0.25</v>
      </c>
      <c r="R22" s="36"/>
      <c r="S22" s="36"/>
      <c r="T22" s="16"/>
      <c r="U22" s="16"/>
      <c r="V22" s="16" t="n">
        <v>19.73</v>
      </c>
      <c r="W22" s="16" t="n">
        <v>0.49</v>
      </c>
      <c r="X22" s="16" t="n">
        <v>21.46</v>
      </c>
      <c r="Y22" s="16" t="n">
        <v>0.38</v>
      </c>
      <c r="Z22" s="36" t="n">
        <v>0.06</v>
      </c>
      <c r="AA22" s="36" t="n">
        <v>0.01</v>
      </c>
      <c r="AB22" s="16"/>
      <c r="AC22" s="16" t="n">
        <v>97.93</v>
      </c>
      <c r="AD22" s="16"/>
      <c r="AE22" s="37"/>
      <c r="AF22" s="113"/>
      <c r="AG22" s="16"/>
      <c r="AH22" s="106" t="n">
        <f aca="false">H22/(2*15.9994+28.0855)</f>
        <v>0.89757224433005</v>
      </c>
      <c r="AI22" s="106" t="n">
        <f aca="false">I22/(2*15.9994+28.0855)</f>
        <v>0.00366152222793642</v>
      </c>
      <c r="AJ22" s="106" t="n">
        <f aca="false">J22/(2*15.9994+47.8671)</f>
        <v>0</v>
      </c>
      <c r="AK22" s="106" t="n">
        <f aca="false">K22/(2*15.9994+47.8671)</f>
        <v>0</v>
      </c>
      <c r="AL22" s="106" t="n">
        <f aca="false">(2*L22)/(2*26.981+3*15.9994)</f>
        <v>0.0102000584541811</v>
      </c>
      <c r="AM22" s="106" t="n">
        <f aca="false">(2*M22)/(2*26.981+3*15.9994)</f>
        <v>0.00255001461354529</v>
      </c>
      <c r="AN22" s="106" t="n">
        <f aca="false">(2*N22)/(2*52+3*15.994)</f>
        <v>0</v>
      </c>
      <c r="AO22" s="106" t="n">
        <f aca="false">(2*O22)/(2*52+3*15.994)</f>
        <v>0</v>
      </c>
      <c r="AP22" s="106" t="n">
        <f aca="false">P22/(55.8452+15.9994)</f>
        <v>0.0307608365834036</v>
      </c>
      <c r="AQ22" s="106" t="n">
        <f aca="false">Q22/(55.8452+15.9994)</f>
        <v>0.00347973264518141</v>
      </c>
      <c r="AR22" s="106" t="n">
        <f aca="false">2*R22/(2*55.845+3*15.999)</f>
        <v>0</v>
      </c>
      <c r="AS22" s="106" t="n">
        <f aca="false">2*S22/(2*55.845+3*15.999)</f>
        <v>0</v>
      </c>
      <c r="AT22" s="106" t="n">
        <f aca="false">T22/(95.94+2*15.9994)</f>
        <v>0</v>
      </c>
      <c r="AU22" s="106" t="n">
        <f aca="false">U22/(95.94+2*15.9994)</f>
        <v>0</v>
      </c>
      <c r="AV22" s="106" t="n">
        <f aca="false">V22/(15.9994+24.3051)</f>
        <v>0.489523502338449</v>
      </c>
      <c r="AW22" s="106" t="n">
        <f aca="false">W22/(15.9994+24.3051)</f>
        <v>0.0121574514012083</v>
      </c>
      <c r="AX22" s="106" t="n">
        <f aca="false">X22/(40.078+15.9994)</f>
        <v>0.382685359877598</v>
      </c>
      <c r="AY22" s="106" t="n">
        <f aca="false">Y22/(40.078+15.9994)</f>
        <v>0.00677634840416995</v>
      </c>
      <c r="AZ22" s="106" t="n">
        <f aca="false">Z22/(22.989+0.5*15.9994)</f>
        <v>0.0019361896433216</v>
      </c>
      <c r="BA22" s="106" t="n">
        <f aca="false">AA22/(22.989+0.5*15.9994)</f>
        <v>0.000322698273886933</v>
      </c>
      <c r="BB22" s="106" t="n">
        <f aca="false">AB22/(39.0983+0.5*15.9994)</f>
        <v>0</v>
      </c>
      <c r="BC22" s="106" t="n">
        <f aca="false">AC22/(39.0983+0.5*15.9994)</f>
        <v>2.07928149815279</v>
      </c>
      <c r="BD22" s="16" t="n">
        <v>6</v>
      </c>
      <c r="BE22" s="106" t="n">
        <f aca="false">BD22/(2*AH22+2*AJ22+1.5*AL22+AP22+2*AT22+AV22+AX22+0.5*AZ22+0.5*BB22+1.5*AN22+1.5*AR22)</f>
        <v>2.21044760178093</v>
      </c>
      <c r="BF22" s="114" t="n">
        <f aca="false">$BE22*AH22</f>
        <v>1.98403641490448</v>
      </c>
      <c r="BG22" s="114" t="n">
        <f aca="false">$BE22*AI22</f>
        <v>0.00809360302760961</v>
      </c>
      <c r="BH22" s="106" t="n">
        <f aca="false">$BE22*AJ22</f>
        <v>0</v>
      </c>
      <c r="BI22" s="106" t="n">
        <f aca="false">$BE22*AK22</f>
        <v>0</v>
      </c>
      <c r="BJ22" s="106" t="n">
        <f aca="false">$BE22*AL22</f>
        <v>0.02254669474807</v>
      </c>
      <c r="BK22" s="106" t="n">
        <f aca="false">$BE22*AM22</f>
        <v>0.0056366736870175</v>
      </c>
      <c r="BL22" s="106" t="n">
        <f aca="false">$BE22*AN22</f>
        <v>0</v>
      </c>
      <c r="BM22" s="106" t="n">
        <f aca="false">$BE22*AO22</f>
        <v>0</v>
      </c>
      <c r="BN22" s="106" t="n">
        <f aca="false">$BE22*AP22</f>
        <v>0.0679952174545596</v>
      </c>
      <c r="BO22" s="106" t="n">
        <f aca="false">$BE22*AQ22</f>
        <v>0.00769176668038004</v>
      </c>
      <c r="BP22" s="106" t="n">
        <f aca="false">$BE22*AR22</f>
        <v>0</v>
      </c>
      <c r="BQ22" s="106" t="n">
        <f aca="false">$BE22*AS22</f>
        <v>0</v>
      </c>
      <c r="BR22" s="106" t="n">
        <f aca="false">$BE22*AT22</f>
        <v>0</v>
      </c>
      <c r="BS22" s="106" t="n">
        <f aca="false">$BE22*AU22</f>
        <v>0</v>
      </c>
      <c r="BT22" s="106" t="n">
        <f aca="false">$BE22*AV22</f>
        <v>1.08206605175942</v>
      </c>
      <c r="BU22" s="106" t="n">
        <f aca="false">$BE22*AW22</f>
        <v>0.0268734092935691</v>
      </c>
      <c r="BV22" s="106" t="n">
        <f aca="false">$BE22*AX22</f>
        <v>0.845905935978107</v>
      </c>
      <c r="BW22" s="106" t="n">
        <f aca="false">$BE22*AY22</f>
        <v>0.0149787630788295</v>
      </c>
      <c r="BX22" s="106" t="n">
        <f aca="false">$BE22*AZ22</f>
        <v>0.0042798457536733</v>
      </c>
      <c r="BY22" s="106" t="n">
        <f aca="false">$BE22*BA22</f>
        <v>0.000713307625612216</v>
      </c>
      <c r="BZ22" s="106" t="n">
        <f aca="false">$BE22*BB22</f>
        <v>0</v>
      </c>
      <c r="CA22" s="106"/>
      <c r="CB22" s="106" t="n">
        <f aca="false">SUM(BF22,BH22,BJ22,BL22,BN22,BP22,BR22,BT22,BV22,BX22,BZ22)</f>
        <v>4.00683016059832</v>
      </c>
      <c r="CC22" s="106" t="n">
        <f aca="false">SUM(BG22,BI22,BK22,BM22,BO22,BQ22,BS22,BU22,BW22,BY22,CA22)</f>
        <v>0.0639875233930179</v>
      </c>
      <c r="CD22" s="106"/>
      <c r="CE22" s="16"/>
      <c r="CG22" s="16"/>
    </row>
    <row r="23" s="104" customFormat="true" ht="15" hidden="false" customHeight="false" outlineLevel="0" collapsed="false">
      <c r="A23" s="16" t="s">
        <v>165</v>
      </c>
      <c r="B23" s="16" t="s">
        <v>168</v>
      </c>
      <c r="C23" s="16" t="s">
        <v>56</v>
      </c>
      <c r="D23" s="16" t="n">
        <v>20</v>
      </c>
      <c r="E23" s="16" t="n">
        <v>1800</v>
      </c>
      <c r="F23" s="16" t="s">
        <v>69</v>
      </c>
      <c r="G23" s="16" t="n">
        <v>10</v>
      </c>
      <c r="H23" s="17" t="n">
        <v>0</v>
      </c>
      <c r="I23" s="105"/>
      <c r="J23" s="16"/>
      <c r="K23" s="16"/>
      <c r="L23" s="36" t="n">
        <v>0</v>
      </c>
      <c r="M23" s="16"/>
      <c r="N23" s="16"/>
      <c r="O23" s="16"/>
      <c r="P23" s="36" t="n">
        <v>128.65</v>
      </c>
      <c r="Q23" s="36"/>
      <c r="R23" s="36"/>
      <c r="S23" s="36"/>
      <c r="T23" s="16"/>
      <c r="U23" s="16"/>
      <c r="V23" s="16" t="n">
        <v>0</v>
      </c>
      <c r="W23" s="16"/>
      <c r="X23" s="16" t="n">
        <v>0</v>
      </c>
      <c r="Y23" s="16"/>
      <c r="Z23" s="36" t="n">
        <v>0</v>
      </c>
      <c r="AA23" s="36"/>
      <c r="AB23" s="16"/>
      <c r="AC23" s="16" t="n">
        <v>100</v>
      </c>
      <c r="AD23" s="16"/>
      <c r="AE23" s="37"/>
      <c r="AF23" s="113"/>
      <c r="AG23" s="16"/>
      <c r="AH23" s="106" t="n">
        <f aca="false">H23/(2*15.9994+28.0855)</f>
        <v>0</v>
      </c>
      <c r="AI23" s="106" t="n">
        <f aca="false">I23/(2*15.9994+28.0855)</f>
        <v>0</v>
      </c>
      <c r="AJ23" s="106" t="n">
        <f aca="false">J23/(2*15.9994+47.8671)</f>
        <v>0</v>
      </c>
      <c r="AK23" s="106" t="n">
        <f aca="false">K23/(2*15.9994+47.8671)</f>
        <v>0</v>
      </c>
      <c r="AL23" s="106" t="n">
        <f aca="false">(2*L23)/(2*26.981+3*15.9994)</f>
        <v>0</v>
      </c>
      <c r="AM23" s="106" t="n">
        <f aca="false">(2*M23)/(2*26.981+3*15.9994)</f>
        <v>0</v>
      </c>
      <c r="AN23" s="106" t="n">
        <f aca="false">(2*N23)/(2*52+3*15.994)</f>
        <v>0</v>
      </c>
      <c r="AO23" s="106" t="n">
        <f aca="false">(2*O23)/(2*52+3*15.994)</f>
        <v>0</v>
      </c>
      <c r="AP23" s="106" t="n">
        <f aca="false">P23/(55.8452+15.9994)</f>
        <v>1.79067041921035</v>
      </c>
      <c r="AQ23" s="106" t="n">
        <f aca="false">Q23/(55.8452+15.9994)</f>
        <v>0</v>
      </c>
      <c r="AR23" s="106" t="n">
        <f aca="false">2*R23/(2*55.845+3*15.999)</f>
        <v>0</v>
      </c>
      <c r="AS23" s="106" t="n">
        <f aca="false">2*S23/(2*55.845+3*15.999)</f>
        <v>0</v>
      </c>
      <c r="AT23" s="106" t="n">
        <f aca="false">T23/(95.94+2*15.9994)</f>
        <v>0</v>
      </c>
      <c r="AU23" s="106" t="n">
        <f aca="false">U23/(95.94+2*15.9994)</f>
        <v>0</v>
      </c>
      <c r="AV23" s="106" t="n">
        <f aca="false">V23/(15.9994+24.3051)</f>
        <v>0</v>
      </c>
      <c r="AW23" s="106" t="n">
        <f aca="false">W23/(15.9994+24.3051)</f>
        <v>0</v>
      </c>
      <c r="AX23" s="106" t="n">
        <f aca="false">X23/(40.078+15.9994)</f>
        <v>0</v>
      </c>
      <c r="AY23" s="106" t="n">
        <f aca="false">Y23/(40.078+15.9994)</f>
        <v>0</v>
      </c>
      <c r="AZ23" s="106" t="n">
        <f aca="false">Z23/(22.989+0.5*15.9994)</f>
        <v>0</v>
      </c>
      <c r="BA23" s="106" t="n">
        <f aca="false">AA23/(22.989+0.5*15.9994)</f>
        <v>0</v>
      </c>
      <c r="BB23" s="106" t="n">
        <f aca="false">AB23/(39.0983+0.5*15.9994)</f>
        <v>0</v>
      </c>
      <c r="BC23" s="106" t="n">
        <f aca="false">AC23/(39.0983+0.5*15.9994)</f>
        <v>2.12323240901949</v>
      </c>
      <c r="BD23" s="16" t="n">
        <v>1</v>
      </c>
      <c r="BE23" s="106" t="n">
        <f aca="false">BD23/(2*AH23+2*AJ23+1.5*AL23+AP23+2*AT23+AV23+AX23+0.5*AZ23+0.5*BB23+1.5*AN23+1.5*AR23)</f>
        <v>0.558450058297707</v>
      </c>
      <c r="BF23" s="114" t="n">
        <f aca="false">$BE23*AH23</f>
        <v>0</v>
      </c>
      <c r="BG23" s="114" t="n">
        <f aca="false">$BE23*AI23</f>
        <v>0</v>
      </c>
      <c r="BH23" s="106" t="n">
        <f aca="false">$BE23*AJ23</f>
        <v>0</v>
      </c>
      <c r="BI23" s="106" t="n">
        <f aca="false">$BE23*AK23</f>
        <v>0</v>
      </c>
      <c r="BJ23" s="106" t="n">
        <f aca="false">$BE23*AL23</f>
        <v>0</v>
      </c>
      <c r="BK23" s="106" t="n">
        <f aca="false">$BE23*AM23</f>
        <v>0</v>
      </c>
      <c r="BL23" s="106" t="n">
        <f aca="false">$BE23*AN23</f>
        <v>0</v>
      </c>
      <c r="BM23" s="106" t="n">
        <f aca="false">$BE23*AO23</f>
        <v>0</v>
      </c>
      <c r="BN23" s="106" t="n">
        <f aca="false">$BE23*AP23</f>
        <v>1</v>
      </c>
      <c r="BO23" s="106" t="n">
        <f aca="false">$BE23*AQ23</f>
        <v>0</v>
      </c>
      <c r="BP23" s="106" t="n">
        <f aca="false">$BE23*AR23</f>
        <v>0</v>
      </c>
      <c r="BQ23" s="106" t="n">
        <f aca="false">$BE23*AS23</f>
        <v>0</v>
      </c>
      <c r="BR23" s="106" t="n">
        <f aca="false">$BE23*AT23</f>
        <v>0</v>
      </c>
      <c r="BS23" s="106" t="n">
        <f aca="false">$BE23*AU23</f>
        <v>0</v>
      </c>
      <c r="BT23" s="106" t="n">
        <f aca="false">$BE23*AV23</f>
        <v>0</v>
      </c>
      <c r="BU23" s="106" t="n">
        <f aca="false">$BE23*AW23</f>
        <v>0</v>
      </c>
      <c r="BV23" s="106" t="n">
        <f aca="false">$BE23*AX23</f>
        <v>0</v>
      </c>
      <c r="BW23" s="106" t="n">
        <f aca="false">$BE23*AY23</f>
        <v>0</v>
      </c>
      <c r="BX23" s="106" t="n">
        <f aca="false">$BE23*AZ23</f>
        <v>0</v>
      </c>
      <c r="BY23" s="106" t="n">
        <f aca="false">$BE23*BA23</f>
        <v>0</v>
      </c>
      <c r="BZ23" s="106" t="n">
        <f aca="false">$BE23*BB23</f>
        <v>0</v>
      </c>
      <c r="CA23" s="106"/>
      <c r="CB23" s="106" t="n">
        <f aca="false">SUM(BF23,BH23,BJ23,BL23,BN23,BP23,BR23,BT23,BV23,BX23,BZ23)</f>
        <v>1</v>
      </c>
      <c r="CC23" s="106" t="n">
        <f aca="false">SUM(BG23,BI23,BK23,BM23,BO23,BQ23,BS23,BU23,BW23,BY23,CA23)</f>
        <v>0</v>
      </c>
      <c r="CD23" s="106"/>
      <c r="CE23" s="16"/>
      <c r="CG23" s="16"/>
    </row>
    <row r="24" s="104" customFormat="true" ht="15" hidden="false" customHeight="false" outlineLevel="0" collapsed="false">
      <c r="A24" s="16"/>
      <c r="B24" s="16"/>
      <c r="C24" s="16"/>
      <c r="D24" s="16"/>
      <c r="E24" s="16"/>
      <c r="F24" s="16"/>
      <c r="G24" s="16"/>
      <c r="H24" s="17"/>
      <c r="I24" s="105"/>
      <c r="J24" s="16"/>
      <c r="K24" s="16"/>
      <c r="L24" s="43"/>
      <c r="M24" s="43"/>
      <c r="N24" s="16"/>
      <c r="O24" s="16"/>
      <c r="P24" s="36"/>
      <c r="Q24" s="36"/>
      <c r="R24" s="36"/>
      <c r="S24" s="36"/>
      <c r="T24" s="16"/>
      <c r="U24" s="16"/>
      <c r="V24" s="16"/>
      <c r="W24" s="16"/>
      <c r="X24" s="16"/>
      <c r="Y24" s="16"/>
      <c r="Z24" s="36"/>
      <c r="AA24" s="36"/>
      <c r="AB24" s="16"/>
      <c r="AC24" s="16"/>
      <c r="AD24" s="16"/>
      <c r="AE24" s="37"/>
      <c r="AF24" s="113"/>
      <c r="AG24" s="1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6"/>
      <c r="BE24" s="106"/>
      <c r="BF24" s="114"/>
      <c r="BG24" s="114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6"/>
      <c r="CE24" s="16"/>
      <c r="CG24" s="16"/>
    </row>
    <row r="25" s="104" customFormat="true" ht="15" hidden="false" customHeight="false" outlineLevel="0" collapsed="false">
      <c r="A25" s="16" t="s">
        <v>169</v>
      </c>
      <c r="B25" s="16" t="s">
        <v>158</v>
      </c>
      <c r="C25" s="16" t="s">
        <v>56</v>
      </c>
      <c r="D25" s="16" t="n">
        <v>17</v>
      </c>
      <c r="E25" s="16" t="n">
        <v>1600</v>
      </c>
      <c r="F25" s="16" t="s">
        <v>65</v>
      </c>
      <c r="G25" s="16" t="n">
        <v>11.5</v>
      </c>
      <c r="H25" s="17" t="n">
        <v>48.8</v>
      </c>
      <c r="I25" s="105" t="n">
        <v>0.8</v>
      </c>
      <c r="J25" s="16"/>
      <c r="K25" s="16"/>
      <c r="L25" s="43" t="n">
        <v>13</v>
      </c>
      <c r="M25" s="43" t="n">
        <v>1.6</v>
      </c>
      <c r="N25" s="16"/>
      <c r="O25" s="16"/>
      <c r="P25" s="36" t="n">
        <f aca="false">CE25-R25</f>
        <v>6.7</v>
      </c>
      <c r="Q25" s="36" t="n">
        <v>0.3</v>
      </c>
      <c r="R25" s="36" t="n">
        <v>0</v>
      </c>
      <c r="S25" s="36" t="n">
        <v>0</v>
      </c>
      <c r="T25" s="16"/>
      <c r="U25" s="16"/>
      <c r="V25" s="16" t="n">
        <v>25.4</v>
      </c>
      <c r="W25" s="16" t="n">
        <v>1</v>
      </c>
      <c r="X25" s="16" t="n">
        <v>5.8</v>
      </c>
      <c r="Y25" s="16" t="n">
        <v>0.3</v>
      </c>
      <c r="Z25" s="36"/>
      <c r="AA25" s="36"/>
      <c r="AB25" s="16"/>
      <c r="AC25" s="16" t="n">
        <f aca="false">SUM(H25:AB25)</f>
        <v>103.7</v>
      </c>
      <c r="AD25" s="16"/>
      <c r="AE25" s="37" t="n">
        <f aca="false">P25+R25</f>
        <v>6.7</v>
      </c>
      <c r="AF25" s="113"/>
      <c r="AG25" s="16"/>
      <c r="AH25" s="106" t="n">
        <f aca="false">H25/(2*15.9994+28.0855)</f>
        <v>0.812192203287714</v>
      </c>
      <c r="AI25" s="106" t="n">
        <f aca="false">I25/(2*15.9994+28.0855)</f>
        <v>0.0133146262834051</v>
      </c>
      <c r="AJ25" s="106" t="n">
        <f aca="false">J25/(2*15.9994+47.8671)</f>
        <v>0</v>
      </c>
      <c r="AK25" s="106" t="n">
        <f aca="false">K25/(2*15.9994+47.8671)</f>
        <v>0</v>
      </c>
      <c r="AL25" s="106" t="n">
        <f aca="false">(2*L25)/(2*26.981+3*15.9994)</f>
        <v>0.255001461354529</v>
      </c>
      <c r="AM25" s="106" t="n">
        <f aca="false">(2*M25)/(2*26.981+3*15.9994)</f>
        <v>0.0313847952436343</v>
      </c>
      <c r="AN25" s="106" t="n">
        <f aca="false">(2*N25)/(2*52+3*15.994)</f>
        <v>0</v>
      </c>
      <c r="AO25" s="106" t="n">
        <f aca="false">(2*O25)/(2*52+3*15.994)</f>
        <v>0</v>
      </c>
      <c r="AP25" s="106" t="n">
        <f aca="false">P25/(55.8452+15.9994)</f>
        <v>0.0932568348908617</v>
      </c>
      <c r="AQ25" s="106" t="n">
        <f aca="false">Q25/(55.8452+15.9994)</f>
        <v>0.00417567917421769</v>
      </c>
      <c r="AR25" s="106" t="n">
        <f aca="false">2*R25/(2*55.845+3*15.999)</f>
        <v>0</v>
      </c>
      <c r="AS25" s="106" t="n">
        <f aca="false">2*S25/(2*55.845+3*15.999)</f>
        <v>0</v>
      </c>
      <c r="AT25" s="106" t="n">
        <f aca="false">T25/(95.94+2*15.9994)</f>
        <v>0</v>
      </c>
      <c r="AU25" s="106" t="n">
        <f aca="false">U25/(95.94+2*15.9994)</f>
        <v>0</v>
      </c>
      <c r="AV25" s="106" t="n">
        <f aca="false">V25/(15.9994+24.3051)</f>
        <v>0.630202582838145</v>
      </c>
      <c r="AW25" s="106" t="n">
        <f aca="false">W25/(15.9994+24.3051)</f>
        <v>0.0248111253085884</v>
      </c>
      <c r="AX25" s="106" t="n">
        <f aca="false">X25/(40.078+15.9994)</f>
        <v>0.103428475642594</v>
      </c>
      <c r="AY25" s="106" t="n">
        <f aca="false">Y25/(40.078+15.9994)</f>
        <v>0.00534974874013417</v>
      </c>
      <c r="AZ25" s="106" t="n">
        <f aca="false">Z25/(22.989+0.5*15.9994)</f>
        <v>0</v>
      </c>
      <c r="BA25" s="106" t="n">
        <f aca="false">AA25/(22.989+0.5*15.9994)</f>
        <v>0</v>
      </c>
      <c r="BB25" s="106" t="n">
        <f aca="false">AB25/(39.0983+0.5*15.9994)</f>
        <v>0</v>
      </c>
      <c r="BC25" s="106" t="n">
        <f aca="false">AC25/(39.0983+0.5*15.9994)</f>
        <v>2.20179200815321</v>
      </c>
      <c r="BD25" s="16" t="n">
        <v>12</v>
      </c>
      <c r="BE25" s="106" t="n">
        <f aca="false">BD25/(2*AH25+2*AJ25+1.5*AL25+AP25+2*AT25+AV25+AX25+0.5*AZ25+0.5*BB25+1.5*AN25+1.5*AR25)</f>
        <v>4.2346347720917</v>
      </c>
      <c r="BF25" s="114" t="n">
        <f aca="false">$BE25*AH25</f>
        <v>3.43933734566392</v>
      </c>
      <c r="BG25" s="114" t="n">
        <f aca="false">$BE25*AI25</f>
        <v>0.0563825794371135</v>
      </c>
      <c r="BH25" s="106" t="n">
        <f aca="false">$BE25*AJ25</f>
        <v>0</v>
      </c>
      <c r="BI25" s="106" t="n">
        <f aca="false">$BE25*AK25</f>
        <v>0</v>
      </c>
      <c r="BJ25" s="106" t="n">
        <f aca="false">$BE25*AL25</f>
        <v>1.07983805518608</v>
      </c>
      <c r="BK25" s="106" t="n">
        <f aca="false">$BE25*AM25</f>
        <v>0.132903145253672</v>
      </c>
      <c r="BL25" s="106" t="n">
        <f aca="false">$BE25*AN25</f>
        <v>0</v>
      </c>
      <c r="BM25" s="106" t="n">
        <f aca="false">$BE25*AO25</f>
        <v>0</v>
      </c>
      <c r="BN25" s="106" t="n">
        <f aca="false">$BE25*AP25</f>
        <v>0.394908635764057</v>
      </c>
      <c r="BO25" s="106" t="n">
        <f aca="false">$BE25*AQ25</f>
        <v>0.0176824762282414</v>
      </c>
      <c r="BP25" s="106" t="n">
        <f aca="false">$BE25*AR25</f>
        <v>0</v>
      </c>
      <c r="BQ25" s="106" t="n">
        <f aca="false">$BE25*AS25</f>
        <v>0</v>
      </c>
      <c r="BR25" s="106" t="n">
        <f aca="false">$BE25*AT25</f>
        <v>0</v>
      </c>
      <c r="BS25" s="106" t="n">
        <f aca="false">$BE25*AU25</f>
        <v>0</v>
      </c>
      <c r="BT25" s="106" t="n">
        <f aca="false">$BE25*AV25</f>
        <v>2.66867777074841</v>
      </c>
      <c r="BU25" s="106" t="n">
        <f aca="false">$BE25*AW25</f>
        <v>0.105066053966473</v>
      </c>
      <c r="BV25" s="106" t="n">
        <f aca="false">$BE25*AX25</f>
        <v>0.437981819380568</v>
      </c>
      <c r="BW25" s="106" t="n">
        <f aca="false">$BE25*AY25</f>
        <v>0.0226542320369259</v>
      </c>
      <c r="BX25" s="106" t="n">
        <f aca="false">$BE25*AZ25</f>
        <v>0</v>
      </c>
      <c r="BY25" s="106" t="n">
        <f aca="false">$BE25*BA25</f>
        <v>0</v>
      </c>
      <c r="BZ25" s="106" t="n">
        <f aca="false">$BE25*BB25</f>
        <v>0</v>
      </c>
      <c r="CA25" s="106"/>
      <c r="CB25" s="106" t="n">
        <f aca="false">SUM(BF25,BH25,BJ25,BL25,BN25,BP25,BR25,BT25,BV25,BX25,BZ25)</f>
        <v>8.02074362674304</v>
      </c>
      <c r="CC25" s="106" t="n">
        <f aca="false">SUM(BG25,BI25,BK25,BM25,BO25,BQ25,BS25,BU25,BW25,BY25,CA25)</f>
        <v>0.334688486922425</v>
      </c>
      <c r="CD25" s="106" t="n">
        <f aca="false">BN25+BP25</f>
        <v>0.394908635764057</v>
      </c>
      <c r="CE25" s="16" t="n">
        <v>6.7</v>
      </c>
      <c r="CF25" s="116" t="n">
        <v>0.08</v>
      </c>
      <c r="CG25" s="16" t="s">
        <v>73</v>
      </c>
    </row>
    <row r="26" s="104" customFormat="true" ht="15" hidden="false" customHeight="false" outlineLevel="0" collapsed="false">
      <c r="A26" s="16" t="s">
        <v>169</v>
      </c>
      <c r="B26" s="16" t="s">
        <v>162</v>
      </c>
      <c r="C26" s="16" t="s">
        <v>56</v>
      </c>
      <c r="D26" s="16" t="n">
        <v>17</v>
      </c>
      <c r="E26" s="16" t="n">
        <v>1600</v>
      </c>
      <c r="F26" s="16" t="s">
        <v>65</v>
      </c>
      <c r="G26" s="16" t="n">
        <v>11.5</v>
      </c>
      <c r="H26" s="17" t="n">
        <v>40.4</v>
      </c>
      <c r="I26" s="105" t="n">
        <v>0.1</v>
      </c>
      <c r="J26" s="16"/>
      <c r="K26" s="16"/>
      <c r="L26" s="43" t="n">
        <v>0.2</v>
      </c>
      <c r="M26" s="43" t="n">
        <v>0.1</v>
      </c>
      <c r="N26" s="16"/>
      <c r="O26" s="16"/>
      <c r="P26" s="36" t="n">
        <v>12.1</v>
      </c>
      <c r="Q26" s="36" t="n">
        <v>0.2</v>
      </c>
      <c r="R26" s="36"/>
      <c r="S26" s="36"/>
      <c r="T26" s="16"/>
      <c r="U26" s="16"/>
      <c r="V26" s="16" t="n">
        <v>46.4</v>
      </c>
      <c r="W26" s="16" t="n">
        <v>0.3</v>
      </c>
      <c r="X26" s="16" t="n">
        <v>0.09</v>
      </c>
      <c r="Y26" s="16" t="n">
        <v>0.05</v>
      </c>
      <c r="Z26" s="36"/>
      <c r="AA26" s="36"/>
      <c r="AB26" s="16"/>
      <c r="AC26" s="16"/>
      <c r="AD26" s="16"/>
      <c r="AE26" s="37"/>
      <c r="AF26" s="113"/>
      <c r="AG26" s="16"/>
      <c r="AH26" s="106" t="n">
        <f aca="false">H26/(2*15.9994+28.0855)</f>
        <v>0.67238862731196</v>
      </c>
      <c r="AI26" s="106" t="n">
        <f aca="false">I26/(2*15.9994+28.0855)</f>
        <v>0.00166432828542564</v>
      </c>
      <c r="AJ26" s="106" t="n">
        <f aca="false">J26/(2*15.9994+47.8671)</f>
        <v>0</v>
      </c>
      <c r="AK26" s="106" t="n">
        <f aca="false">K26/(2*15.9994+47.8671)</f>
        <v>0</v>
      </c>
      <c r="AL26" s="106" t="n">
        <f aca="false">(2*L26)/(2*26.981+3*15.9994)</f>
        <v>0.00392309940545428</v>
      </c>
      <c r="AM26" s="106" t="n">
        <f aca="false">(2*M26)/(2*26.981+3*15.9994)</f>
        <v>0.00196154970272714</v>
      </c>
      <c r="AN26" s="106" t="n">
        <f aca="false">(2*N26)/(2*52+3*15.994)</f>
        <v>0</v>
      </c>
      <c r="AO26" s="106" t="n">
        <f aca="false">(2*O26)/(2*52+3*15.994)</f>
        <v>0</v>
      </c>
      <c r="AP26" s="106" t="n">
        <f aca="false">P26/(55.8452+15.9994)</f>
        <v>0.16841906002678</v>
      </c>
      <c r="AQ26" s="106" t="n">
        <f aca="false">Q26/(55.8452+15.9994)</f>
        <v>0.00278378611614512</v>
      </c>
      <c r="AR26" s="106" t="n">
        <f aca="false">2*R26/(2*55.845+3*15.999)</f>
        <v>0</v>
      </c>
      <c r="AS26" s="106" t="n">
        <f aca="false">2*S26/(2*55.845+3*15.999)</f>
        <v>0</v>
      </c>
      <c r="AT26" s="106" t="n">
        <f aca="false">T26/(95.94+2*15.9994)</f>
        <v>0</v>
      </c>
      <c r="AU26" s="106" t="n">
        <f aca="false">U26/(95.94+2*15.9994)</f>
        <v>0</v>
      </c>
      <c r="AV26" s="106" t="n">
        <f aca="false">V26/(15.9994+24.3051)</f>
        <v>1.1512362143185</v>
      </c>
      <c r="AW26" s="106" t="n">
        <f aca="false">W26/(15.9994+24.3051)</f>
        <v>0.00744333759257651</v>
      </c>
      <c r="AX26" s="106" t="n">
        <f aca="false">X26/(40.078+15.9994)</f>
        <v>0.00160492462204025</v>
      </c>
      <c r="AY26" s="106" t="n">
        <f aca="false">Y26/(40.078+15.9994)</f>
        <v>0.000891624790022362</v>
      </c>
      <c r="AZ26" s="106" t="n">
        <f aca="false">Z26/(22.989+0.5*15.9994)</f>
        <v>0</v>
      </c>
      <c r="BA26" s="106" t="n">
        <f aca="false">AA26/(22.989+0.5*15.9994)</f>
        <v>0</v>
      </c>
      <c r="BB26" s="106" t="n">
        <f aca="false">AB26/(39.0983+0.5*15.9994)</f>
        <v>0</v>
      </c>
      <c r="BC26" s="106" t="n">
        <f aca="false">AC26/(39.0983+0.5*15.9994)</f>
        <v>0</v>
      </c>
      <c r="BD26" s="16" t="n">
        <v>4</v>
      </c>
      <c r="BE26" s="106" t="n">
        <f aca="false">BD26/(2*AH26+2*AJ26+1.5*AL26+AP26+2*AT26+AV26+AX26+0.5*AZ26+0.5*BB26+1.5*AN26+1.5*AR26)</f>
        <v>1.49704963178336</v>
      </c>
      <c r="BF26" s="114" t="n">
        <f aca="false">$BE26*AH26</f>
        <v>1.00659914693269</v>
      </c>
      <c r="BG26" s="114" t="n">
        <f aca="false">$BE26*AI26</f>
        <v>0.0024915820468631</v>
      </c>
      <c r="BH26" s="106" t="n">
        <f aca="false">$BE26*AJ26</f>
        <v>0</v>
      </c>
      <c r="BI26" s="106" t="n">
        <f aca="false">$BE26*AK26</f>
        <v>0</v>
      </c>
      <c r="BJ26" s="106" t="n">
        <f aca="false">$BE26*AL26</f>
        <v>0.00587307452038487</v>
      </c>
      <c r="BK26" s="106" t="n">
        <f aca="false">$BE26*AM26</f>
        <v>0.00293653726019243</v>
      </c>
      <c r="BL26" s="106" t="n">
        <f aca="false">$BE26*AN26</f>
        <v>0</v>
      </c>
      <c r="BM26" s="106" t="n">
        <f aca="false">$BE26*AO26</f>
        <v>0</v>
      </c>
      <c r="BN26" s="106" t="n">
        <f aca="false">$BE26*AP26</f>
        <v>0.252131691798391</v>
      </c>
      <c r="BO26" s="106" t="n">
        <f aca="false">$BE26*AQ26</f>
        <v>0.0041674659801387</v>
      </c>
      <c r="BP26" s="106" t="n">
        <f aca="false">$BE26*AR26</f>
        <v>0</v>
      </c>
      <c r="BQ26" s="106" t="n">
        <f aca="false">$BE26*AS26</f>
        <v>0</v>
      </c>
      <c r="BR26" s="106" t="n">
        <f aca="false">$BE26*AT26</f>
        <v>0</v>
      </c>
      <c r="BS26" s="106" t="n">
        <f aca="false">$BE26*AU26</f>
        <v>0</v>
      </c>
      <c r="BT26" s="106" t="n">
        <f aca="false">$BE26*AV26</f>
        <v>1.72345775074118</v>
      </c>
      <c r="BU26" s="106" t="n">
        <f aca="false">$BE26*AW26</f>
        <v>0.0111430458022059</v>
      </c>
      <c r="BV26" s="106" t="n">
        <f aca="false">$BE26*AX26</f>
        <v>0.00240265181446541</v>
      </c>
      <c r="BW26" s="106" t="n">
        <f aca="false">$BE26*AY26</f>
        <v>0.0013348065635919</v>
      </c>
      <c r="BX26" s="106" t="n">
        <f aca="false">$BE26*AZ26</f>
        <v>0</v>
      </c>
      <c r="BY26" s="106" t="n">
        <f aca="false">$BE26*BA26</f>
        <v>0</v>
      </c>
      <c r="BZ26" s="106" t="n">
        <f aca="false">$BE26*BB26</f>
        <v>0</v>
      </c>
      <c r="CA26" s="106"/>
      <c r="CB26" s="106" t="n">
        <f aca="false">SUM(BF26,BH26,BJ26,BL26,BN26,BP26,BR26,BT26,BV26,BX26,BZ26)</f>
        <v>2.99046431580712</v>
      </c>
      <c r="CC26" s="106" t="n">
        <f aca="false">SUM(BG26,BI26,BK26,BM26,BO26,BQ26,BS26,BU26,BW26,BY26,CA26)</f>
        <v>0.0220734376529921</v>
      </c>
      <c r="CD26" s="106"/>
      <c r="CE26" s="16"/>
      <c r="CF26" s="116"/>
      <c r="CG26" s="16"/>
    </row>
    <row r="27" s="90" customFormat="true" ht="15" hidden="false" customHeight="false" outlineLevel="0" collapsed="false">
      <c r="A27" s="16" t="s">
        <v>169</v>
      </c>
      <c r="B27" s="75" t="s">
        <v>170</v>
      </c>
      <c r="C27" s="16" t="s">
        <v>56</v>
      </c>
      <c r="D27" s="16" t="n">
        <v>17</v>
      </c>
      <c r="E27" s="16" t="n">
        <v>1600</v>
      </c>
      <c r="F27" s="16" t="s">
        <v>65</v>
      </c>
      <c r="G27" s="16" t="n">
        <v>11.5</v>
      </c>
      <c r="H27" s="117" t="n">
        <v>55.3</v>
      </c>
      <c r="I27" s="113" t="n">
        <v>0.4</v>
      </c>
      <c r="J27" s="75"/>
      <c r="K27" s="75"/>
      <c r="L27" s="118" t="n">
        <v>0.23</v>
      </c>
      <c r="M27" s="118" t="n">
        <v>0.03</v>
      </c>
      <c r="N27" s="75"/>
      <c r="O27" s="75"/>
      <c r="P27" s="118" t="n">
        <v>2.98</v>
      </c>
      <c r="Q27" s="118" t="n">
        <v>0.27</v>
      </c>
      <c r="R27" s="118"/>
      <c r="S27" s="118"/>
      <c r="T27" s="75"/>
      <c r="U27" s="75"/>
      <c r="V27" s="75" t="n">
        <v>20.5</v>
      </c>
      <c r="W27" s="75" t="n">
        <v>0.6</v>
      </c>
      <c r="X27" s="75" t="n">
        <v>20.1</v>
      </c>
      <c r="Y27" s="75" t="n">
        <v>0.9</v>
      </c>
      <c r="Z27" s="118"/>
      <c r="AA27" s="118"/>
      <c r="AB27" s="75"/>
      <c r="AC27" s="75"/>
      <c r="AD27" s="75"/>
      <c r="AE27" s="37"/>
      <c r="AF27" s="113"/>
      <c r="AG27" s="75"/>
      <c r="AH27" s="106" t="n">
        <f aca="false">H27/(2*15.9994+28.0855)</f>
        <v>0.920373541840381</v>
      </c>
      <c r="AI27" s="106" t="n">
        <f aca="false">I27/(2*15.9994+28.0855)</f>
        <v>0.00665731314170257</v>
      </c>
      <c r="AJ27" s="106" t="n">
        <f aca="false">J27/(2*15.9994+47.8671)</f>
        <v>0</v>
      </c>
      <c r="AK27" s="106" t="n">
        <f aca="false">K27/(2*15.9994+47.8671)</f>
        <v>0</v>
      </c>
      <c r="AL27" s="106" t="n">
        <f aca="false">(2*L27)/(2*26.981+3*15.9994)</f>
        <v>0.00451156431627243</v>
      </c>
      <c r="AM27" s="106" t="n">
        <f aca="false">(2*M27)/(2*26.981+3*15.9994)</f>
        <v>0.000588464910818143</v>
      </c>
      <c r="AN27" s="106" t="n">
        <f aca="false">(2*N27)/(2*52+3*15.994)</f>
        <v>0</v>
      </c>
      <c r="AO27" s="106" t="n">
        <f aca="false">(2*O27)/(2*52+3*15.994)</f>
        <v>0</v>
      </c>
      <c r="AP27" s="106" t="n">
        <f aca="false">P27/(55.8452+15.9994)</f>
        <v>0.0414784131305624</v>
      </c>
      <c r="AQ27" s="106" t="n">
        <f aca="false">Q27/(55.8452+15.9994)</f>
        <v>0.00375811125679592</v>
      </c>
      <c r="AR27" s="106" t="n">
        <f aca="false">2*R27/(2*55.845+3*15.999)</f>
        <v>0</v>
      </c>
      <c r="AS27" s="106" t="n">
        <f aca="false">2*S27/(2*55.845+3*15.999)</f>
        <v>0</v>
      </c>
      <c r="AT27" s="106" t="n">
        <f aca="false">T27/(95.94+2*15.9994)</f>
        <v>0</v>
      </c>
      <c r="AU27" s="106" t="n">
        <f aca="false">U27/(95.94+2*15.9994)</f>
        <v>0</v>
      </c>
      <c r="AV27" s="106" t="n">
        <f aca="false">V27/(15.9994+24.3051)</f>
        <v>0.508628068826062</v>
      </c>
      <c r="AW27" s="106" t="n">
        <f aca="false">W27/(15.9994+24.3051)</f>
        <v>0.014886675185153</v>
      </c>
      <c r="AX27" s="106" t="n">
        <f aca="false">X27/(40.078+15.9994)</f>
        <v>0.358433165588989</v>
      </c>
      <c r="AY27" s="106" t="n">
        <f aca="false">Y27/(40.078+15.9994)</f>
        <v>0.0160492462204025</v>
      </c>
      <c r="AZ27" s="106" t="n">
        <f aca="false">Z27/(22.989+0.5*15.9994)</f>
        <v>0</v>
      </c>
      <c r="BA27" s="106" t="n">
        <f aca="false">AA27/(22.989+0.5*15.9994)</f>
        <v>0</v>
      </c>
      <c r="BB27" s="106" t="n">
        <f aca="false">AB27/(39.0983+0.5*15.9994)</f>
        <v>0</v>
      </c>
      <c r="BC27" s="106" t="n">
        <f aca="false">AC27/(39.0983+0.5*15.9994)</f>
        <v>0</v>
      </c>
      <c r="BD27" s="16" t="n">
        <v>6</v>
      </c>
      <c r="BE27" s="106" t="n">
        <f aca="false">BD27/(2*AH27+2*AJ27+1.5*AL27+AP27+2*AT27+AV27+AX27+0.5*AZ27+0.5*BB27+1.5*AN27+1.5*AR27)</f>
        <v>2.17702549762937</v>
      </c>
      <c r="BF27" s="114" t="n">
        <f aca="false">$BE27*AH27</f>
        <v>2.00367666792996</v>
      </c>
      <c r="BG27" s="114" t="n">
        <f aca="false">$BE27*AI27</f>
        <v>0.0144931404551896</v>
      </c>
      <c r="BH27" s="106" t="n">
        <f aca="false">$BE27*AJ27</f>
        <v>0</v>
      </c>
      <c r="BI27" s="106" t="n">
        <f aca="false">$BE27*AK27</f>
        <v>0</v>
      </c>
      <c r="BJ27" s="106" t="n">
        <f aca="false">$BE27*AL27</f>
        <v>0.00982179055071989</v>
      </c>
      <c r="BK27" s="106" t="n">
        <f aca="false">$BE27*AM27</f>
        <v>0.00128110311531129</v>
      </c>
      <c r="BL27" s="106" t="n">
        <f aca="false">$BE27*AN27</f>
        <v>0</v>
      </c>
      <c r="BM27" s="106" t="n">
        <f aca="false">$BE27*AO27</f>
        <v>0</v>
      </c>
      <c r="BN27" s="106" t="n">
        <f aca="false">$BE27*AP27</f>
        <v>0.090299562986439</v>
      </c>
      <c r="BO27" s="106" t="n">
        <f aca="false">$BE27*AQ27</f>
        <v>0.00818150402897266</v>
      </c>
      <c r="BP27" s="106" t="n">
        <f aca="false">$BE27*AR27</f>
        <v>0</v>
      </c>
      <c r="BQ27" s="106" t="n">
        <f aca="false">$BE27*AS27</f>
        <v>0</v>
      </c>
      <c r="BR27" s="106" t="n">
        <f aca="false">$BE27*AT27</f>
        <v>0</v>
      </c>
      <c r="BS27" s="106" t="n">
        <f aca="false">$BE27*AU27</f>
        <v>0</v>
      </c>
      <c r="BT27" s="106" t="n">
        <f aca="false">$BE27*AV27</f>
        <v>1.10729627464432</v>
      </c>
      <c r="BU27" s="106" t="n">
        <f aca="false">$BE27*AW27</f>
        <v>0.0324086714530045</v>
      </c>
      <c r="BV27" s="106" t="n">
        <f aca="false">$BE27*AX27</f>
        <v>0.78031814068324</v>
      </c>
      <c r="BW27" s="106" t="n">
        <f aca="false">$BE27*AY27</f>
        <v>0.0349396182395481</v>
      </c>
      <c r="BX27" s="106" t="n">
        <f aca="false">$BE27*AZ27</f>
        <v>0</v>
      </c>
      <c r="BY27" s="106" t="n">
        <f aca="false">$BE27*BA27</f>
        <v>0</v>
      </c>
      <c r="BZ27" s="106" t="n">
        <f aca="false">$BE27*BB27</f>
        <v>0</v>
      </c>
      <c r="CA27" s="106"/>
      <c r="CB27" s="106" t="n">
        <f aca="false">SUM(BF27,BH27,BJ27,BL27,BN27,BP27,BR27,BT27,BV27,BX27,BZ27)</f>
        <v>3.99141243679468</v>
      </c>
      <c r="CC27" s="106" t="n">
        <f aca="false">SUM(BG27,BI27,BK27,BM27,BO27,BQ27,BS27,BU27,BW27,BY27,CA27)</f>
        <v>0.0913040372920261</v>
      </c>
      <c r="CD27" s="119"/>
      <c r="CE27" s="75"/>
      <c r="CF27" s="120"/>
      <c r="CG27" s="75"/>
    </row>
    <row r="28" s="104" customFormat="true" ht="15" hidden="false" customHeight="false" outlineLevel="0" collapsed="false">
      <c r="A28" s="16" t="s">
        <v>169</v>
      </c>
      <c r="B28" s="16" t="s">
        <v>65</v>
      </c>
      <c r="C28" s="16" t="s">
        <v>56</v>
      </c>
      <c r="D28" s="16" t="n">
        <v>17</v>
      </c>
      <c r="E28" s="16" t="n">
        <v>1600</v>
      </c>
      <c r="F28" s="16" t="s">
        <v>65</v>
      </c>
      <c r="G28" s="16" t="n">
        <v>11.5</v>
      </c>
      <c r="H28" s="17"/>
      <c r="I28" s="105"/>
      <c r="J28" s="16"/>
      <c r="K28" s="16"/>
      <c r="L28" s="43"/>
      <c r="M28" s="43"/>
      <c r="N28" s="16"/>
      <c r="O28" s="16"/>
      <c r="P28" s="36"/>
      <c r="Q28" s="36"/>
      <c r="R28" s="36"/>
      <c r="S28" s="36"/>
      <c r="T28" s="16" t="n">
        <v>133.35</v>
      </c>
      <c r="U28" s="16"/>
      <c r="V28" s="16"/>
      <c r="W28" s="16"/>
      <c r="X28" s="16"/>
      <c r="Y28" s="16"/>
      <c r="Z28" s="36"/>
      <c r="AA28" s="36"/>
      <c r="AB28" s="16"/>
      <c r="AC28" s="16"/>
      <c r="AD28" s="16"/>
      <c r="AE28" s="37"/>
      <c r="AF28" s="113"/>
      <c r="AG28" s="16"/>
      <c r="AH28" s="106" t="n">
        <f aca="false">H28/(2*15.9994+28.0855)</f>
        <v>0</v>
      </c>
      <c r="AI28" s="106" t="n">
        <f aca="false">I28/(2*15.9994+28.0855)</f>
        <v>0</v>
      </c>
      <c r="AJ28" s="106" t="n">
        <f aca="false">J28/(2*15.9994+47.8671)</f>
        <v>0</v>
      </c>
      <c r="AK28" s="106" t="n">
        <f aca="false">K28/(2*15.9994+47.8671)</f>
        <v>0</v>
      </c>
      <c r="AL28" s="106" t="n">
        <f aca="false">(2*L28)/(2*26.981+3*15.9994)</f>
        <v>0</v>
      </c>
      <c r="AM28" s="106" t="n">
        <f aca="false">(2*M28)/(2*26.981+3*15.9994)</f>
        <v>0</v>
      </c>
      <c r="AN28" s="106" t="n">
        <f aca="false">(2*N28)/(2*52+3*15.994)</f>
        <v>0</v>
      </c>
      <c r="AO28" s="106" t="n">
        <f aca="false">(2*O28)/(2*52+3*15.994)</f>
        <v>0</v>
      </c>
      <c r="AP28" s="106" t="n">
        <f aca="false">P28/(55.8452+15.9994)</f>
        <v>0</v>
      </c>
      <c r="AQ28" s="106" t="n">
        <f aca="false">Q28/(55.8452+15.9994)</f>
        <v>0</v>
      </c>
      <c r="AR28" s="106" t="n">
        <f aca="false">2*R28/(2*55.845+3*15.999)</f>
        <v>0</v>
      </c>
      <c r="AS28" s="106" t="n">
        <f aca="false">2*S28/(2*55.845+3*15.999)</f>
        <v>0</v>
      </c>
      <c r="AT28" s="106" t="n">
        <f aca="false">T28/(95.94+2*15.9994)</f>
        <v>1.04229522240321</v>
      </c>
      <c r="AU28" s="106" t="n">
        <f aca="false">U28/(95.94+2*15.9994)</f>
        <v>0</v>
      </c>
      <c r="AV28" s="106" t="n">
        <f aca="false">V28/(15.9994+24.3051)</f>
        <v>0</v>
      </c>
      <c r="AW28" s="106" t="n">
        <f aca="false">W28/(15.9994+24.3051)</f>
        <v>0</v>
      </c>
      <c r="AX28" s="106" t="n">
        <f aca="false">X28/(40.078+15.9994)</f>
        <v>0</v>
      </c>
      <c r="AY28" s="106" t="n">
        <f aca="false">Y28/(40.078+15.9994)</f>
        <v>0</v>
      </c>
      <c r="AZ28" s="106" t="n">
        <f aca="false">Z28/(22.989+0.5*15.9994)</f>
        <v>0</v>
      </c>
      <c r="BA28" s="106" t="n">
        <f aca="false">AA28/(22.989+0.5*15.9994)</f>
        <v>0</v>
      </c>
      <c r="BB28" s="106" t="n">
        <f aca="false">AB28/(39.0983+0.5*15.9994)</f>
        <v>0</v>
      </c>
      <c r="BC28" s="106" t="n">
        <f aca="false">AC28/(39.0983+0.5*15.9994)</f>
        <v>0</v>
      </c>
      <c r="BD28" s="16" t="n">
        <v>1</v>
      </c>
      <c r="BE28" s="106" t="n">
        <f aca="false">BD28/(2*AH28+2*AJ28+1.5*AL28+AP28+2*AT28+AV28+AX28+0.5*AZ28+0.5*BB28+1.5*AN28+1.5*AR28)</f>
        <v>0.479710536182977</v>
      </c>
      <c r="BF28" s="114" t="n">
        <f aca="false">$BE28*AH28</f>
        <v>0</v>
      </c>
      <c r="BG28" s="114" t="n">
        <f aca="false">$BE28*AI28</f>
        <v>0</v>
      </c>
      <c r="BH28" s="106" t="n">
        <f aca="false">$BE28*AJ28</f>
        <v>0</v>
      </c>
      <c r="BI28" s="106" t="n">
        <f aca="false">$BE28*AK28</f>
        <v>0</v>
      </c>
      <c r="BJ28" s="106" t="n">
        <f aca="false">$BE28*AL28</f>
        <v>0</v>
      </c>
      <c r="BK28" s="106" t="n">
        <f aca="false">$BE28*AM28</f>
        <v>0</v>
      </c>
      <c r="BL28" s="106" t="n">
        <f aca="false">$BE28*AN28</f>
        <v>0</v>
      </c>
      <c r="BM28" s="106" t="n">
        <f aca="false">$BE28*AO28</f>
        <v>0</v>
      </c>
      <c r="BN28" s="106" t="n">
        <f aca="false">$BE28*AP28</f>
        <v>0</v>
      </c>
      <c r="BO28" s="106" t="n">
        <f aca="false">$BE28*AQ28</f>
        <v>0</v>
      </c>
      <c r="BP28" s="106" t="n">
        <f aca="false">$BE28*AR28</f>
        <v>0</v>
      </c>
      <c r="BQ28" s="106" t="n">
        <f aca="false">$BE28*AS28</f>
        <v>0</v>
      </c>
      <c r="BR28" s="106" t="n">
        <f aca="false">$BE28*AT28</f>
        <v>0.5</v>
      </c>
      <c r="BS28" s="106" t="n">
        <f aca="false">$BE28*AU28</f>
        <v>0</v>
      </c>
      <c r="BT28" s="106" t="n">
        <f aca="false">$BE28*AV28</f>
        <v>0</v>
      </c>
      <c r="BU28" s="106" t="n">
        <f aca="false">$BE28*AW28</f>
        <v>0</v>
      </c>
      <c r="BV28" s="106" t="n">
        <f aca="false">$BE28*AX28</f>
        <v>0</v>
      </c>
      <c r="BW28" s="106" t="n">
        <f aca="false">$BE28*AY28</f>
        <v>0</v>
      </c>
      <c r="BX28" s="106" t="n">
        <f aca="false">$BE28*AZ28</f>
        <v>0</v>
      </c>
      <c r="BY28" s="106" t="n">
        <f aca="false">$BE28*BA28</f>
        <v>0</v>
      </c>
      <c r="BZ28" s="106" t="n">
        <f aca="false">$BE28*BB28</f>
        <v>0</v>
      </c>
      <c r="CA28" s="106"/>
      <c r="CB28" s="106" t="n">
        <f aca="false">SUM(BF28,BH28,BJ28,BL28,BN28,BP28,BR28,BT28,BV28,BX28,BZ28)</f>
        <v>0.5</v>
      </c>
      <c r="CC28" s="106" t="n">
        <f aca="false">SUM(BG28,BI28,BK28,BM28,BO28,BQ28,BS28,BU28,BW28,BY28,CA28)</f>
        <v>0</v>
      </c>
      <c r="CD28" s="106"/>
      <c r="CE28" s="16"/>
      <c r="CF28" s="116"/>
      <c r="CG28" s="16"/>
    </row>
    <row r="29" s="104" customFormat="true" ht="15" hidden="false" customHeight="false" outlineLevel="0" collapsed="false">
      <c r="A29" s="16" t="s">
        <v>169</v>
      </c>
      <c r="B29" s="16" t="s">
        <v>156</v>
      </c>
      <c r="C29" s="16" t="s">
        <v>56</v>
      </c>
      <c r="D29" s="16" t="n">
        <v>17</v>
      </c>
      <c r="E29" s="16" t="n">
        <v>1600</v>
      </c>
      <c r="F29" s="16" t="s">
        <v>65</v>
      </c>
      <c r="G29" s="16" t="n">
        <v>11.5</v>
      </c>
      <c r="H29" s="17"/>
      <c r="I29" s="105"/>
      <c r="J29" s="16"/>
      <c r="K29" s="16"/>
      <c r="L29" s="43"/>
      <c r="M29" s="43"/>
      <c r="N29" s="16"/>
      <c r="O29" s="16"/>
      <c r="P29" s="36"/>
      <c r="Q29" s="36"/>
      <c r="R29" s="36"/>
      <c r="S29" s="36"/>
      <c r="T29" s="16" t="n">
        <v>100</v>
      </c>
      <c r="U29" s="16"/>
      <c r="V29" s="16"/>
      <c r="W29" s="16"/>
      <c r="X29" s="16"/>
      <c r="Y29" s="16"/>
      <c r="Z29" s="36"/>
      <c r="AA29" s="36"/>
      <c r="AB29" s="16"/>
      <c r="AC29" s="16"/>
      <c r="AD29" s="16"/>
      <c r="AE29" s="37"/>
      <c r="AF29" s="113"/>
      <c r="AG29" s="16"/>
      <c r="AH29" s="106" t="n">
        <f aca="false">H29/(2*15.9994+28.0855)</f>
        <v>0</v>
      </c>
      <c r="AI29" s="106" t="n">
        <f aca="false">I29/(2*15.9994+28.0855)</f>
        <v>0</v>
      </c>
      <c r="AJ29" s="106" t="n">
        <f aca="false">J29/(2*15.9994+47.8671)</f>
        <v>0</v>
      </c>
      <c r="AK29" s="106" t="n">
        <f aca="false">K29/(2*15.9994+47.8671)</f>
        <v>0</v>
      </c>
      <c r="AL29" s="106" t="n">
        <f aca="false">(2*L29)/(2*26.981+3*15.9994)</f>
        <v>0</v>
      </c>
      <c r="AM29" s="106" t="n">
        <f aca="false">(2*M29)/(2*26.981+3*15.9994)</f>
        <v>0</v>
      </c>
      <c r="AN29" s="106" t="n">
        <f aca="false">(2*N29)/(2*52+3*15.994)</f>
        <v>0</v>
      </c>
      <c r="AO29" s="106" t="n">
        <f aca="false">(2*O29)/(2*52+3*15.994)</f>
        <v>0</v>
      </c>
      <c r="AP29" s="106" t="n">
        <f aca="false">P29/(55.8452+15.9994)</f>
        <v>0</v>
      </c>
      <c r="AQ29" s="106" t="n">
        <f aca="false">Q29/(55.8452+15.9994)</f>
        <v>0</v>
      </c>
      <c r="AR29" s="106" t="n">
        <f aca="false">2*R29/(2*55.845+3*15.999)</f>
        <v>0</v>
      </c>
      <c r="AS29" s="106" t="n">
        <f aca="false">2*S29/(2*55.845+3*15.999)</f>
        <v>0</v>
      </c>
      <c r="AT29" s="106" t="n">
        <f aca="false">T29/(95.94+2*15.9994)</f>
        <v>0.781623713838179</v>
      </c>
      <c r="AU29" s="106" t="n">
        <f aca="false">U29/(95.94+2*15.9994)</f>
        <v>0</v>
      </c>
      <c r="AV29" s="106" t="n">
        <f aca="false">V29/(15.9994+24.3051)</f>
        <v>0</v>
      </c>
      <c r="AW29" s="106" t="n">
        <f aca="false">W29/(15.9994+24.3051)</f>
        <v>0</v>
      </c>
      <c r="AX29" s="106" t="n">
        <f aca="false">X29/(40.078+15.9994)</f>
        <v>0</v>
      </c>
      <c r="AY29" s="106" t="n">
        <f aca="false">Y29/(40.078+15.9994)</f>
        <v>0</v>
      </c>
      <c r="AZ29" s="106" t="n">
        <f aca="false">Z29/(22.989+0.5*15.9994)</f>
        <v>0</v>
      </c>
      <c r="BA29" s="106" t="n">
        <f aca="false">AA29/(22.989+0.5*15.9994)</f>
        <v>0</v>
      </c>
      <c r="BB29" s="106" t="n">
        <f aca="false">AB29/(39.0983+0.5*15.9994)</f>
        <v>0</v>
      </c>
      <c r="BC29" s="106" t="n">
        <f aca="false">AC29/(39.0983+0.5*15.9994)</f>
        <v>0</v>
      </c>
      <c r="BD29" s="16" t="n">
        <v>2</v>
      </c>
      <c r="BE29" s="106" t="n">
        <f aca="false">BD29/(2*AH29+2*AJ29+1.5*AL29+AP29+2*AT29+AV29+AX29+0.5*AZ29+0.5*BB29+1.5*AN29+1.5*AR29)</f>
        <v>1.279388</v>
      </c>
      <c r="BF29" s="114" t="n">
        <f aca="false">$BE29*AH29</f>
        <v>0</v>
      </c>
      <c r="BG29" s="114" t="n">
        <f aca="false">$BE29*AI29</f>
        <v>0</v>
      </c>
      <c r="BH29" s="106" t="n">
        <f aca="false">$BE29*AJ29</f>
        <v>0</v>
      </c>
      <c r="BI29" s="106" t="n">
        <f aca="false">$BE29*AK29</f>
        <v>0</v>
      </c>
      <c r="BJ29" s="106" t="n">
        <f aca="false">$BE29*AL29</f>
        <v>0</v>
      </c>
      <c r="BK29" s="106" t="n">
        <f aca="false">$BE29*AM29</f>
        <v>0</v>
      </c>
      <c r="BL29" s="106" t="n">
        <f aca="false">$BE29*AN29</f>
        <v>0</v>
      </c>
      <c r="BM29" s="106" t="n">
        <f aca="false">$BE29*AO29</f>
        <v>0</v>
      </c>
      <c r="BN29" s="106" t="n">
        <f aca="false">$BE29*AP29</f>
        <v>0</v>
      </c>
      <c r="BO29" s="106" t="n">
        <f aca="false">$BE29*AQ29</f>
        <v>0</v>
      </c>
      <c r="BP29" s="106" t="n">
        <f aca="false">$BE29*AR29</f>
        <v>0</v>
      </c>
      <c r="BQ29" s="106" t="n">
        <f aca="false">$BE29*AS29</f>
        <v>0</v>
      </c>
      <c r="BR29" s="106" t="n">
        <f aca="false">$BE29*AT29</f>
        <v>1</v>
      </c>
      <c r="BS29" s="106" t="n">
        <f aca="false">$BE29*AU29</f>
        <v>0</v>
      </c>
      <c r="BT29" s="106" t="n">
        <f aca="false">$BE29*AV29</f>
        <v>0</v>
      </c>
      <c r="BU29" s="106" t="n">
        <f aca="false">$BE29*AW29</f>
        <v>0</v>
      </c>
      <c r="BV29" s="106" t="n">
        <f aca="false">$BE29*AX29</f>
        <v>0</v>
      </c>
      <c r="BW29" s="106" t="n">
        <f aca="false">$BE29*AY29</f>
        <v>0</v>
      </c>
      <c r="BX29" s="106" t="n">
        <f aca="false">$BE29*AZ29</f>
        <v>0</v>
      </c>
      <c r="BY29" s="106" t="n">
        <f aca="false">$BE29*BA29</f>
        <v>0</v>
      </c>
      <c r="BZ29" s="106" t="n">
        <f aca="false">$BE29*BB29</f>
        <v>0</v>
      </c>
      <c r="CA29" s="106"/>
      <c r="CB29" s="106" t="n">
        <f aca="false">SUM(BF29,BH29,BJ29,BL29,BN29,BP29,BR29,BT29,BV29,BX29,BZ29)</f>
        <v>1</v>
      </c>
      <c r="CC29" s="106" t="n">
        <f aca="false">SUM(BG29,BI29,BK29,BM29,BO29,BQ29,BS29,BU29,BW29,BY29,CA29)</f>
        <v>0</v>
      </c>
      <c r="CD29" s="106"/>
      <c r="CE29" s="16"/>
      <c r="CF29" s="116"/>
      <c r="CG29" s="16"/>
    </row>
    <row r="30" s="104" customFormat="true" ht="15" hidden="false" customHeight="false" outlineLevel="0" collapsed="false">
      <c r="A30" s="16"/>
      <c r="B30" s="16"/>
      <c r="C30" s="16"/>
      <c r="D30" s="16"/>
      <c r="E30" s="16"/>
      <c r="F30" s="16"/>
      <c r="G30" s="16"/>
      <c r="H30" s="17"/>
      <c r="I30" s="105"/>
      <c r="J30" s="16"/>
      <c r="K30" s="16"/>
      <c r="L30" s="43"/>
      <c r="M30" s="43"/>
      <c r="N30" s="16"/>
      <c r="O30" s="16"/>
      <c r="P30" s="36"/>
      <c r="Q30" s="36"/>
      <c r="R30" s="36"/>
      <c r="S30" s="36"/>
      <c r="T30" s="16"/>
      <c r="U30" s="16"/>
      <c r="V30" s="16"/>
      <c r="W30" s="16"/>
      <c r="X30" s="16"/>
      <c r="Y30" s="16"/>
      <c r="Z30" s="36"/>
      <c r="AA30" s="36"/>
      <c r="AB30" s="16"/>
      <c r="AC30" s="16"/>
      <c r="AD30" s="16"/>
      <c r="AE30" s="37"/>
      <c r="AF30" s="113"/>
      <c r="AG30" s="1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6"/>
      <c r="BE30" s="106"/>
      <c r="BF30" s="114"/>
      <c r="BG30" s="114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6"/>
      <c r="CF30" s="116"/>
      <c r="CG30" s="16"/>
    </row>
    <row r="31" s="16" customFormat="true" ht="15" hidden="false" customHeight="false" outlineLevel="0" collapsed="false">
      <c r="A31" s="16" t="s">
        <v>171</v>
      </c>
      <c r="B31" s="16" t="s">
        <v>158</v>
      </c>
      <c r="C31" s="16" t="s">
        <v>56</v>
      </c>
      <c r="D31" s="16" t="n">
        <v>17</v>
      </c>
      <c r="E31" s="16" t="n">
        <v>1800</v>
      </c>
      <c r="F31" s="16" t="s">
        <v>69</v>
      </c>
      <c r="G31" s="16" t="n">
        <v>9.5</v>
      </c>
      <c r="H31" s="17" t="n">
        <v>51.6</v>
      </c>
      <c r="I31" s="105" t="n">
        <v>0.5</v>
      </c>
      <c r="L31" s="16" t="n">
        <v>8.9</v>
      </c>
      <c r="M31" s="16" t="n">
        <v>0.4</v>
      </c>
      <c r="P31" s="36" t="n">
        <f aca="false">CE31-R31</f>
        <v>6.5</v>
      </c>
      <c r="Q31" s="36" t="n">
        <v>0.5</v>
      </c>
      <c r="R31" s="36" t="n">
        <v>0</v>
      </c>
      <c r="S31" s="36" t="n">
        <v>0</v>
      </c>
      <c r="V31" s="16" t="n">
        <v>27.7</v>
      </c>
      <c r="W31" s="16" t="n">
        <v>0.4</v>
      </c>
      <c r="X31" s="16" t="n">
        <v>5.8</v>
      </c>
      <c r="Y31" s="16" t="n">
        <v>0.3</v>
      </c>
      <c r="AC31" s="16" t="n">
        <f aca="false">SUM(H31:AB31)</f>
        <v>102.6</v>
      </c>
      <c r="AE31" s="37" t="n">
        <f aca="false">P31+R31</f>
        <v>6.5</v>
      </c>
      <c r="AF31" s="113"/>
      <c r="AH31" s="106" t="n">
        <f aca="false">H31/(2*15.9994+28.0855)</f>
        <v>0.858793395279632</v>
      </c>
      <c r="AI31" s="106" t="n">
        <f aca="false">I31/(2*15.9994+28.0855)</f>
        <v>0.00832164142712822</v>
      </c>
      <c r="AJ31" s="106" t="n">
        <f aca="false">J31/(2*15.9994+47.8671)</f>
        <v>0</v>
      </c>
      <c r="AK31" s="106" t="n">
        <f aca="false">K31/(2*15.9994+47.8671)</f>
        <v>0</v>
      </c>
      <c r="AL31" s="106" t="n">
        <f aca="false">(2*L31)/(2*26.981+3*15.9994)</f>
        <v>0.174577923542716</v>
      </c>
      <c r="AM31" s="106" t="n">
        <f aca="false">(2*M31)/(2*26.981+3*15.9994)</f>
        <v>0.00784619881090857</v>
      </c>
      <c r="AN31" s="106" t="n">
        <f aca="false">(2*N31)/(2*52+3*15.994)</f>
        <v>0</v>
      </c>
      <c r="AO31" s="106" t="n">
        <f aca="false">(2*O31)/(2*52+3*15.994)</f>
        <v>0</v>
      </c>
      <c r="AP31" s="106" t="n">
        <f aca="false">P31/(55.8452+15.9994)</f>
        <v>0.0904730487747165</v>
      </c>
      <c r="AQ31" s="106" t="n">
        <f aca="false">Q31/(55.8452+15.9994)</f>
        <v>0.00695946529036281</v>
      </c>
      <c r="AR31" s="106" t="n">
        <f aca="false">2*R31/(2*55.845+3*15.999)</f>
        <v>0</v>
      </c>
      <c r="AS31" s="106" t="n">
        <f aca="false">2*S31/(2*55.845+3*15.999)</f>
        <v>0</v>
      </c>
      <c r="AT31" s="106" t="n">
        <f aca="false">T31/(95.94+2*15.9994)</f>
        <v>0</v>
      </c>
      <c r="AU31" s="106" t="n">
        <f aca="false">U31/(95.94+2*15.9994)</f>
        <v>0</v>
      </c>
      <c r="AV31" s="106" t="n">
        <f aca="false">V31/(15.9994+24.3051)</f>
        <v>0.687268171047898</v>
      </c>
      <c r="AW31" s="106" t="n">
        <f aca="false">W31/(15.9994+24.3051)</f>
        <v>0.00992445012343535</v>
      </c>
      <c r="AX31" s="106" t="n">
        <f aca="false">X31/(40.078+15.9994)</f>
        <v>0.103428475642594</v>
      </c>
      <c r="AY31" s="106" t="n">
        <f aca="false">Y31/(40.078+15.9994)</f>
        <v>0.00534974874013417</v>
      </c>
      <c r="AZ31" s="106" t="n">
        <f aca="false">Z31/(22.989+0.5*15.9994)</f>
        <v>0</v>
      </c>
      <c r="BA31" s="106" t="n">
        <f aca="false">AA31/(22.989+0.5*15.9994)</f>
        <v>0</v>
      </c>
      <c r="BB31" s="106" t="n">
        <f aca="false">AB31/(39.0983+0.5*15.9994)</f>
        <v>0</v>
      </c>
      <c r="BC31" s="106" t="n">
        <f aca="false">AC31/(39.0983+0.5*15.9994)</f>
        <v>2.178436451654</v>
      </c>
      <c r="BD31" s="16" t="n">
        <v>12</v>
      </c>
      <c r="BE31" s="106" t="n">
        <f aca="false">BD31/(2*AH31+2*AJ31+1.5*AL31+AP31+2*AT31+AV31+AX31+0.5*AZ31+0.5*BB31+1.5*AN31+1.5*AR31)</f>
        <v>4.19488986919132</v>
      </c>
      <c r="BF31" s="114" t="n">
        <f aca="false">$BE31*AH31</f>
        <v>3.60254371358695</v>
      </c>
      <c r="BG31" s="114" t="n">
        <f aca="false">$BE31*AI31</f>
        <v>0.034908369317703</v>
      </c>
      <c r="BH31" s="106" t="n">
        <f aca="false">$BE31*AJ31</f>
        <v>0</v>
      </c>
      <c r="BI31" s="106" t="n">
        <f aca="false">$BE31*AK31</f>
        <v>0</v>
      </c>
      <c r="BJ31" s="106" t="n">
        <f aca="false">$BE31*AL31</f>
        <v>0.732335162853796</v>
      </c>
      <c r="BK31" s="106" t="n">
        <f aca="false">$BE31*AM31</f>
        <v>0.0329139399035414</v>
      </c>
      <c r="BL31" s="106" t="n">
        <f aca="false">$BE31*AN31</f>
        <v>0</v>
      </c>
      <c r="BM31" s="106" t="n">
        <f aca="false">$BE31*AO31</f>
        <v>0</v>
      </c>
      <c r="BN31" s="106" t="n">
        <f aca="false">$BE31*AP31</f>
        <v>0.379524475739911</v>
      </c>
      <c r="BO31" s="106" t="n">
        <f aca="false">$BE31*AQ31</f>
        <v>0.0291941904415316</v>
      </c>
      <c r="BP31" s="106" t="n">
        <f aca="false">$BE31*AR31</f>
        <v>0</v>
      </c>
      <c r="BQ31" s="106" t="n">
        <f aca="false">$BE31*AS31</f>
        <v>0</v>
      </c>
      <c r="BR31" s="106" t="n">
        <f aca="false">$BE31*AT31</f>
        <v>0</v>
      </c>
      <c r="BS31" s="106" t="n">
        <f aca="false">$BE31*AU31</f>
        <v>0</v>
      </c>
      <c r="BT31" s="106" t="n">
        <f aca="false">$BE31*AV31</f>
        <v>2.88301428814648</v>
      </c>
      <c r="BU31" s="106" t="n">
        <f aca="false">$BE31*AW31</f>
        <v>0.0416319752800935</v>
      </c>
      <c r="BV31" s="106" t="n">
        <f aca="false">$BE31*AX31</f>
        <v>0.433871064659019</v>
      </c>
      <c r="BW31" s="106" t="n">
        <f aca="false">$BE31*AY31</f>
        <v>0.0224416067927079</v>
      </c>
      <c r="BX31" s="106" t="n">
        <f aca="false">$BE31*AZ31</f>
        <v>0</v>
      </c>
      <c r="BY31" s="106" t="n">
        <f aca="false">$BE31*BA31</f>
        <v>0</v>
      </c>
      <c r="BZ31" s="106" t="n">
        <f aca="false">$BE31*BB31</f>
        <v>0</v>
      </c>
      <c r="CA31" s="106"/>
      <c r="CB31" s="106" t="n">
        <f aca="false">SUM(BF31,BH31,BJ31,BL31,BN31,BP31,BR31,BT31,BV31,BX31,BZ31)</f>
        <v>8.03128870498615</v>
      </c>
      <c r="CC31" s="106" t="n">
        <f aca="false">SUM(BG31,BI31,BK31,BM31,BO31,BQ31,BS31,BU31,BW31,BY31,CA31)</f>
        <v>0.161090081735577</v>
      </c>
      <c r="CD31" s="106" t="n">
        <f aca="false">BN31+BP31</f>
        <v>0.379524475739911</v>
      </c>
      <c r="CE31" s="16" t="n">
        <v>6.5</v>
      </c>
      <c r="CF31" s="104" t="n">
        <v>0.14</v>
      </c>
      <c r="CG31" s="16" t="s">
        <v>76</v>
      </c>
    </row>
    <row r="32" s="16" customFormat="true" ht="15" hidden="false" customHeight="false" outlineLevel="0" collapsed="false">
      <c r="A32" s="16" t="s">
        <v>171</v>
      </c>
      <c r="B32" s="16" t="s">
        <v>172</v>
      </c>
      <c r="C32" s="16" t="s">
        <v>56</v>
      </c>
      <c r="D32" s="16" t="n">
        <v>17</v>
      </c>
      <c r="E32" s="16" t="n">
        <v>1800</v>
      </c>
      <c r="F32" s="16" t="s">
        <v>69</v>
      </c>
      <c r="G32" s="16" t="n">
        <v>9.5</v>
      </c>
      <c r="H32" s="17" t="n">
        <v>40.9</v>
      </c>
      <c r="I32" s="105" t="n">
        <v>0.3</v>
      </c>
      <c r="L32" s="16" t="n">
        <v>0.08</v>
      </c>
      <c r="M32" s="16" t="n">
        <v>0.07</v>
      </c>
      <c r="P32" s="36" t="n">
        <v>8.5</v>
      </c>
      <c r="Q32" s="36" t="n">
        <v>0.5</v>
      </c>
      <c r="R32" s="36"/>
      <c r="S32" s="36"/>
      <c r="V32" s="16" t="n">
        <v>51</v>
      </c>
      <c r="W32" s="16" t="n">
        <v>0.5</v>
      </c>
      <c r="X32" s="16" t="n">
        <v>0.24</v>
      </c>
      <c r="Y32" s="16" t="n">
        <v>0.07</v>
      </c>
      <c r="AE32" s="37"/>
      <c r="AF32" s="113"/>
      <c r="AH32" s="106" t="n">
        <f aca="false">H32/(2*15.9994+28.0855)</f>
        <v>0.680710268739088</v>
      </c>
      <c r="AI32" s="106" t="n">
        <f aca="false">I32/(2*15.9994+28.0855)</f>
        <v>0.00499298485627693</v>
      </c>
      <c r="AJ32" s="106" t="n">
        <f aca="false">J32/(2*15.9994+47.8671)</f>
        <v>0</v>
      </c>
      <c r="AK32" s="106" t="n">
        <f aca="false">K32/(2*15.9994+47.8671)</f>
        <v>0</v>
      </c>
      <c r="AL32" s="106" t="n">
        <f aca="false">(2*L32)/(2*26.981+3*15.9994)</f>
        <v>0.00156923976218171</v>
      </c>
      <c r="AM32" s="106" t="n">
        <f aca="false">(2*M32)/(2*26.981+3*15.9994)</f>
        <v>0.001373084791909</v>
      </c>
      <c r="AN32" s="106" t="n">
        <f aca="false">(2*N32)/(2*52+3*15.994)</f>
        <v>0</v>
      </c>
      <c r="AO32" s="106" t="n">
        <f aca="false">(2*O32)/(2*52+3*15.994)</f>
        <v>0</v>
      </c>
      <c r="AP32" s="106" t="n">
        <f aca="false">P32/(55.8452+15.9994)</f>
        <v>0.118310909936168</v>
      </c>
      <c r="AQ32" s="106" t="n">
        <f aca="false">Q32/(55.8452+15.9994)</f>
        <v>0.00695946529036281</v>
      </c>
      <c r="AR32" s="106" t="n">
        <f aca="false">2*R32/(2*55.845+3*15.999)</f>
        <v>0</v>
      </c>
      <c r="AS32" s="106" t="n">
        <f aca="false">2*S32/(2*55.845+3*15.999)</f>
        <v>0</v>
      </c>
      <c r="AT32" s="106" t="n">
        <f aca="false">T32/(95.94+2*15.9994)</f>
        <v>0</v>
      </c>
      <c r="AU32" s="106" t="n">
        <f aca="false">U32/(95.94+2*15.9994)</f>
        <v>0</v>
      </c>
      <c r="AV32" s="106" t="n">
        <f aca="false">V32/(15.9994+24.3051)</f>
        <v>1.26536739073801</v>
      </c>
      <c r="AW32" s="106" t="n">
        <f aca="false">W32/(15.9994+24.3051)</f>
        <v>0.0124055626542942</v>
      </c>
      <c r="AX32" s="106" t="n">
        <f aca="false">X32/(40.078+15.9994)</f>
        <v>0.00427979899210734</v>
      </c>
      <c r="AY32" s="106" t="n">
        <f aca="false">Y32/(40.078+15.9994)</f>
        <v>0.00124827470603131</v>
      </c>
      <c r="AZ32" s="106" t="n">
        <f aca="false">Z32/(22.989+0.5*15.9994)</f>
        <v>0</v>
      </c>
      <c r="BA32" s="106" t="n">
        <f aca="false">AA32/(22.989+0.5*15.9994)</f>
        <v>0</v>
      </c>
      <c r="BB32" s="106" t="n">
        <f aca="false">AB32/(39.0983+0.5*15.9994)</f>
        <v>0</v>
      </c>
      <c r="BC32" s="106" t="n">
        <f aca="false">AC32/(39.0983+0.5*15.9994)</f>
        <v>0</v>
      </c>
      <c r="BD32" s="16" t="n">
        <v>4</v>
      </c>
      <c r="BE32" s="106" t="n">
        <f aca="false">BD32/(2*AH32+2*AJ32+1.5*AL32+AP32+2*AT32+AV32+AX32+0.5*AZ32+0.5*BB32+1.5*AN32+1.5*AR32)</f>
        <v>1.45362966955162</v>
      </c>
      <c r="BF32" s="114" t="n">
        <f aca="false">$BE32*AH32</f>
        <v>0.989500643007594</v>
      </c>
      <c r="BG32" s="114" t="n">
        <f aca="false">$BE32*AI32</f>
        <v>0.00725795092670607</v>
      </c>
      <c r="BH32" s="106" t="n">
        <f aca="false">$BE32*AJ32</f>
        <v>0</v>
      </c>
      <c r="BI32" s="106" t="n">
        <f aca="false">$BE32*AK32</f>
        <v>0</v>
      </c>
      <c r="BJ32" s="106" t="n">
        <f aca="false">$BE32*AL32</f>
        <v>0.00228109347694746</v>
      </c>
      <c r="BK32" s="106" t="n">
        <f aca="false">$BE32*AM32</f>
        <v>0.00199595679232903</v>
      </c>
      <c r="BL32" s="106" t="n">
        <f aca="false">$BE32*AN32</f>
        <v>0</v>
      </c>
      <c r="BM32" s="106" t="n">
        <f aca="false">$BE32*AO32</f>
        <v>0</v>
      </c>
      <c r="BN32" s="106" t="n">
        <f aca="false">$BE32*AP32</f>
        <v>0.171980248914863</v>
      </c>
      <c r="BO32" s="106" t="n">
        <f aca="false">$BE32*AQ32</f>
        <v>0.0101164852302861</v>
      </c>
      <c r="BP32" s="106" t="n">
        <f aca="false">$BE32*AR32</f>
        <v>0</v>
      </c>
      <c r="BQ32" s="106" t="n">
        <f aca="false">$BE32*AS32</f>
        <v>0</v>
      </c>
      <c r="BR32" s="106" t="n">
        <f aca="false">$BE32*AT32</f>
        <v>0</v>
      </c>
      <c r="BS32" s="106" t="n">
        <f aca="false">$BE32*AU32</f>
        <v>0</v>
      </c>
      <c r="BT32" s="106" t="n">
        <f aca="false">$BE32*AV32</f>
        <v>1.83937558205988</v>
      </c>
      <c r="BU32" s="106" t="n">
        <f aca="false">$BE32*AW32</f>
        <v>0.0180330939417636</v>
      </c>
      <c r="BV32" s="106" t="n">
        <f aca="false">$BE32*AX32</f>
        <v>0.00622124279464434</v>
      </c>
      <c r="BW32" s="106" t="n">
        <f aca="false">$BE32*AY32</f>
        <v>0.00181452914843793</v>
      </c>
      <c r="BX32" s="106" t="n">
        <f aca="false">$BE32*AZ32</f>
        <v>0</v>
      </c>
      <c r="BY32" s="106" t="n">
        <f aca="false">$BE32*BA32</f>
        <v>0</v>
      </c>
      <c r="BZ32" s="106" t="n">
        <f aca="false">$BE32*BB32</f>
        <v>0</v>
      </c>
      <c r="CA32" s="106"/>
      <c r="CB32" s="106" t="n">
        <f aca="false">SUM(BF32,BH32,BJ32,BL32,BN32,BP32,BR32,BT32,BV32,BX32,BZ32)</f>
        <v>3.00935881025393</v>
      </c>
      <c r="CC32" s="106" t="n">
        <f aca="false">SUM(BG32,BI32,BK32,BM32,BO32,BQ32,BS32,BU32,BW32,BY32,CA32)</f>
        <v>0.0392180160395226</v>
      </c>
      <c r="CD32" s="106"/>
      <c r="CF32" s="104"/>
    </row>
    <row r="33" s="16" customFormat="true" ht="15" hidden="false" customHeight="false" outlineLevel="0" collapsed="false">
      <c r="A33" s="16" t="s">
        <v>171</v>
      </c>
      <c r="B33" s="16" t="s">
        <v>168</v>
      </c>
      <c r="C33" s="16" t="s">
        <v>56</v>
      </c>
      <c r="D33" s="16" t="n">
        <v>17</v>
      </c>
      <c r="E33" s="16" t="n">
        <v>1800</v>
      </c>
      <c r="F33" s="16" t="s">
        <v>69</v>
      </c>
      <c r="G33" s="16" t="n">
        <v>9.5</v>
      </c>
      <c r="H33" s="17"/>
      <c r="I33" s="105"/>
      <c r="P33" s="36" t="n">
        <v>128.65</v>
      </c>
      <c r="Q33" s="36"/>
      <c r="R33" s="36"/>
      <c r="S33" s="36"/>
      <c r="AE33" s="37"/>
      <c r="AF33" s="113"/>
      <c r="AH33" s="106" t="n">
        <f aca="false">H33/(2*15.9994+28.0855)</f>
        <v>0</v>
      </c>
      <c r="AI33" s="106" t="n">
        <f aca="false">I33/(2*15.9994+28.0855)</f>
        <v>0</v>
      </c>
      <c r="AJ33" s="106" t="n">
        <f aca="false">J33/(2*15.9994+47.8671)</f>
        <v>0</v>
      </c>
      <c r="AK33" s="106" t="n">
        <f aca="false">K33/(2*15.9994+47.8671)</f>
        <v>0</v>
      </c>
      <c r="AL33" s="106" t="n">
        <f aca="false">(2*L33)/(2*26.981+3*15.9994)</f>
        <v>0</v>
      </c>
      <c r="AM33" s="106" t="n">
        <f aca="false">(2*M33)/(2*26.981+3*15.9994)</f>
        <v>0</v>
      </c>
      <c r="AN33" s="106" t="n">
        <f aca="false">(2*N33)/(2*52+3*15.994)</f>
        <v>0</v>
      </c>
      <c r="AO33" s="106" t="n">
        <f aca="false">(2*O33)/(2*52+3*15.994)</f>
        <v>0</v>
      </c>
      <c r="AP33" s="106" t="n">
        <f aca="false">P33/(55.8452+15.9994)</f>
        <v>1.79067041921035</v>
      </c>
      <c r="AQ33" s="106" t="n">
        <f aca="false">Q33/(55.8452+15.9994)</f>
        <v>0</v>
      </c>
      <c r="AR33" s="106" t="n">
        <f aca="false">2*R33/(2*55.845+3*15.999)</f>
        <v>0</v>
      </c>
      <c r="AS33" s="106" t="n">
        <f aca="false">2*S33/(2*55.845+3*15.999)</f>
        <v>0</v>
      </c>
      <c r="AT33" s="106" t="n">
        <f aca="false">T33/(95.94+2*15.9994)</f>
        <v>0</v>
      </c>
      <c r="AU33" s="106" t="n">
        <f aca="false">U33/(95.94+2*15.9994)</f>
        <v>0</v>
      </c>
      <c r="AV33" s="106" t="n">
        <f aca="false">V33/(15.9994+24.3051)</f>
        <v>0</v>
      </c>
      <c r="AW33" s="106" t="n">
        <f aca="false">W33/(15.9994+24.3051)</f>
        <v>0</v>
      </c>
      <c r="AX33" s="106" t="n">
        <f aca="false">X33/(40.078+15.9994)</f>
        <v>0</v>
      </c>
      <c r="AY33" s="106" t="n">
        <f aca="false">Y33/(40.078+15.9994)</f>
        <v>0</v>
      </c>
      <c r="AZ33" s="106" t="n">
        <f aca="false">Z33/(22.989+0.5*15.9994)</f>
        <v>0</v>
      </c>
      <c r="BA33" s="106" t="n">
        <f aca="false">AA33/(22.989+0.5*15.9994)</f>
        <v>0</v>
      </c>
      <c r="BB33" s="106" t="n">
        <f aca="false">AB33/(39.0983+0.5*15.9994)</f>
        <v>0</v>
      </c>
      <c r="BC33" s="106" t="n">
        <f aca="false">AC33/(39.0983+0.5*15.9994)</f>
        <v>0</v>
      </c>
      <c r="BD33" s="16" t="n">
        <v>1</v>
      </c>
      <c r="BE33" s="106" t="n">
        <f aca="false">BD33/(2*AH33+2*AJ33+1.5*AL33+AP33+2*AT33+AV33+AX33+0.5*AZ33+0.5*BB33+1.5*AN33+1.5*AR33)</f>
        <v>0.558450058297707</v>
      </c>
      <c r="BF33" s="114" t="n">
        <f aca="false">$BE33*AH33</f>
        <v>0</v>
      </c>
      <c r="BG33" s="114" t="n">
        <f aca="false">$BE33*AI33</f>
        <v>0</v>
      </c>
      <c r="BH33" s="106" t="n">
        <f aca="false">$BE33*AJ33</f>
        <v>0</v>
      </c>
      <c r="BI33" s="106" t="n">
        <f aca="false">$BE33*AK33</f>
        <v>0</v>
      </c>
      <c r="BJ33" s="106" t="n">
        <f aca="false">$BE33*AL33</f>
        <v>0</v>
      </c>
      <c r="BK33" s="106" t="n">
        <f aca="false">$BE33*AM33</f>
        <v>0</v>
      </c>
      <c r="BL33" s="106" t="n">
        <f aca="false">$BE33*AN33</f>
        <v>0</v>
      </c>
      <c r="BM33" s="106" t="n">
        <f aca="false">$BE33*AO33</f>
        <v>0</v>
      </c>
      <c r="BN33" s="106" t="n">
        <f aca="false">$BE33*AP33</f>
        <v>1</v>
      </c>
      <c r="BO33" s="106" t="n">
        <f aca="false">$BE33*AQ33</f>
        <v>0</v>
      </c>
      <c r="BP33" s="106" t="n">
        <f aca="false">$BE33*AR33</f>
        <v>0</v>
      </c>
      <c r="BQ33" s="106" t="n">
        <f aca="false">$BE33*AS33</f>
        <v>0</v>
      </c>
      <c r="BR33" s="106" t="n">
        <f aca="false">$BE33*AT33</f>
        <v>0</v>
      </c>
      <c r="BS33" s="106" t="n">
        <f aca="false">$BE33*AU33</f>
        <v>0</v>
      </c>
      <c r="BT33" s="106" t="n">
        <f aca="false">$BE33*AV33</f>
        <v>0</v>
      </c>
      <c r="BU33" s="106" t="n">
        <f aca="false">$BE33*AW33</f>
        <v>0</v>
      </c>
      <c r="BV33" s="106" t="n">
        <f aca="false">$BE33*AX33</f>
        <v>0</v>
      </c>
      <c r="BW33" s="106" t="n">
        <f aca="false">$BE33*AY33</f>
        <v>0</v>
      </c>
      <c r="BX33" s="106" t="n">
        <f aca="false">$BE33*AZ33</f>
        <v>0</v>
      </c>
      <c r="BY33" s="106" t="n">
        <f aca="false">$BE33*BA33</f>
        <v>0</v>
      </c>
      <c r="BZ33" s="106" t="n">
        <f aca="false">$BE33*BB33</f>
        <v>0</v>
      </c>
      <c r="CA33" s="106"/>
      <c r="CB33" s="106" t="n">
        <f aca="false">SUM(BF33,BH33,BJ33,BL33,BN33,BP33,BR33,BT33,BV33,BX33,BZ33)</f>
        <v>1</v>
      </c>
      <c r="CC33" s="106" t="n">
        <f aca="false">SUM(BG33,BI33,BK33,BM33,BO33,BQ33,BS33,BU33,BW33,BY33,CA33)</f>
        <v>0</v>
      </c>
      <c r="CD33" s="106"/>
      <c r="CF33" s="104"/>
    </row>
    <row r="34" s="16" customFormat="true" ht="15" hidden="false" customHeight="false" outlineLevel="0" collapsed="false">
      <c r="H34" s="17"/>
      <c r="I34" s="105"/>
      <c r="P34" s="36"/>
      <c r="Q34" s="36"/>
      <c r="R34" s="36"/>
      <c r="S34" s="36"/>
      <c r="AE34" s="37"/>
      <c r="AF34" s="113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E34" s="106"/>
      <c r="BF34" s="114"/>
      <c r="BG34" s="114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F34" s="104"/>
    </row>
    <row r="35" s="16" customFormat="true" ht="15" hidden="false" customHeight="false" outlineLevel="0" collapsed="false">
      <c r="A35" s="16" t="s">
        <v>173</v>
      </c>
      <c r="B35" s="16" t="s">
        <v>158</v>
      </c>
      <c r="C35" s="16" t="s">
        <v>56</v>
      </c>
      <c r="D35" s="16" t="n">
        <v>14</v>
      </c>
      <c r="E35" s="16" t="n">
        <v>1800</v>
      </c>
      <c r="F35" s="16" t="s">
        <v>58</v>
      </c>
      <c r="G35" s="16" t="n">
        <v>11</v>
      </c>
      <c r="H35" s="17" t="n">
        <v>47.5</v>
      </c>
      <c r="I35" s="105" t="n">
        <v>0.5</v>
      </c>
      <c r="L35" s="43" t="n">
        <v>15</v>
      </c>
      <c r="M35" s="43" t="n">
        <v>0.6</v>
      </c>
      <c r="P35" s="36" t="n">
        <f aca="false">CE35-R35</f>
        <v>5.5</v>
      </c>
      <c r="Q35" s="36" t="n">
        <v>0.3</v>
      </c>
      <c r="R35" s="36" t="n">
        <v>0</v>
      </c>
      <c r="S35" s="36" t="n">
        <v>0</v>
      </c>
      <c r="V35" s="16" t="n">
        <v>28.6</v>
      </c>
      <c r="W35" s="16" t="n">
        <v>0.3</v>
      </c>
      <c r="X35" s="16" t="n">
        <v>3.2</v>
      </c>
      <c r="Y35" s="16" t="n">
        <v>0.1</v>
      </c>
      <c r="Z35" s="36" t="n">
        <v>0.02</v>
      </c>
      <c r="AA35" s="36" t="n">
        <v>0.02</v>
      </c>
      <c r="AC35" s="16" t="n">
        <f aca="false">SUM(H35:AB35)</f>
        <v>101.64</v>
      </c>
      <c r="AE35" s="37" t="n">
        <f aca="false">P35+R35</f>
        <v>5.5</v>
      </c>
      <c r="AF35" s="113"/>
      <c r="AH35" s="106" t="n">
        <f aca="false">H35/(2*15.9994+28.0855)</f>
        <v>0.790555935577181</v>
      </c>
      <c r="AI35" s="106" t="n">
        <f aca="false">I35/(2*15.9994+28.0855)</f>
        <v>0.00832164142712822</v>
      </c>
      <c r="AJ35" s="106" t="n">
        <f aca="false">J35/(2*15.9994+47.8671)</f>
        <v>0</v>
      </c>
      <c r="AK35" s="106" t="n">
        <f aca="false">K35/(2*15.9994+47.8671)</f>
        <v>0</v>
      </c>
      <c r="AL35" s="106" t="n">
        <f aca="false">(2*L35)/(2*26.981+3*15.9994)</f>
        <v>0.294232455409071</v>
      </c>
      <c r="AM35" s="106" t="n">
        <f aca="false">(2*M35)/(2*26.981+3*15.9994)</f>
        <v>0.0117692982163629</v>
      </c>
      <c r="AN35" s="106" t="n">
        <f aca="false">(2*N35)/(2*52+3*15.994)</f>
        <v>0</v>
      </c>
      <c r="AO35" s="106" t="n">
        <f aca="false">(2*O35)/(2*52+3*15.994)</f>
        <v>0</v>
      </c>
      <c r="AP35" s="106" t="n">
        <f aca="false">P35/(55.8452+15.9994)</f>
        <v>0.0765541181939909</v>
      </c>
      <c r="AQ35" s="106" t="n">
        <f aca="false">Q35/(55.8452+15.9994)</f>
        <v>0.00417567917421769</v>
      </c>
      <c r="AR35" s="106" t="n">
        <f aca="false">2*R35/(2*55.845+3*15.999)</f>
        <v>0</v>
      </c>
      <c r="AS35" s="106" t="n">
        <f aca="false">2*S35/(2*55.845+3*15.999)</f>
        <v>0</v>
      </c>
      <c r="AT35" s="106" t="n">
        <f aca="false">T35/(95.94+2*15.9994)</f>
        <v>0</v>
      </c>
      <c r="AU35" s="106" t="n">
        <f aca="false">U35/(95.94+2*15.9994)</f>
        <v>0</v>
      </c>
      <c r="AV35" s="106" t="n">
        <f aca="false">V35/(15.9994+24.3051)</f>
        <v>0.709598183825627</v>
      </c>
      <c r="AW35" s="106" t="n">
        <f aca="false">W35/(15.9994+24.3051)</f>
        <v>0.00744333759257651</v>
      </c>
      <c r="AX35" s="106" t="n">
        <f aca="false">X35/(40.078+15.9994)</f>
        <v>0.0570639865614312</v>
      </c>
      <c r="AY35" s="106" t="n">
        <f aca="false">Y35/(40.078+15.9994)</f>
        <v>0.00178324958004472</v>
      </c>
      <c r="AZ35" s="106" t="n">
        <f aca="false">Z35/(22.989+0.5*15.9994)</f>
        <v>0.000645396547773866</v>
      </c>
      <c r="BA35" s="106" t="n">
        <f aca="false">AA35/(22.989+0.5*15.9994)</f>
        <v>0.000645396547773866</v>
      </c>
      <c r="BB35" s="106" t="n">
        <f aca="false">AB35/(39.0983+0.5*15.9994)</f>
        <v>0</v>
      </c>
      <c r="BC35" s="106" t="n">
        <f aca="false">AC35/(39.0983+0.5*15.9994)</f>
        <v>2.15805342052741</v>
      </c>
      <c r="BD35" s="16" t="n">
        <v>12</v>
      </c>
      <c r="BE35" s="106" t="n">
        <f aca="false">BD35/(2*AH35+2*AJ35+1.5*AL35+AP35+2*AT35+AV35+AX35+0.5*AZ35+0.5*BB35+1.5*AN35+1.5*AR35)</f>
        <v>4.18702090765108</v>
      </c>
      <c r="BF35" s="114" t="n">
        <f aca="false">$BE35*AH35</f>
        <v>3.31007423092932</v>
      </c>
      <c r="BG35" s="114" t="n">
        <f aca="false">$BE35*AI35</f>
        <v>0.0348428866413612</v>
      </c>
      <c r="BH35" s="106" t="n">
        <f aca="false">$BE35*AJ35</f>
        <v>0</v>
      </c>
      <c r="BI35" s="106" t="n">
        <f aca="false">$BE35*AK35</f>
        <v>0</v>
      </c>
      <c r="BJ35" s="106" t="n">
        <f aca="false">$BE35*AL35</f>
        <v>1.2319574425073</v>
      </c>
      <c r="BK35" s="106" t="n">
        <f aca="false">$BE35*AM35</f>
        <v>0.0492782977002918</v>
      </c>
      <c r="BL35" s="106" t="n">
        <f aca="false">$BE35*AN35</f>
        <v>0</v>
      </c>
      <c r="BM35" s="106" t="n">
        <f aca="false">$BE35*AO35</f>
        <v>0</v>
      </c>
      <c r="BN35" s="106" t="n">
        <f aca="false">$BE35*AP35</f>
        <v>0.320533693445032</v>
      </c>
      <c r="BO35" s="106" t="n">
        <f aca="false">$BE35*AQ35</f>
        <v>0.0174836560060926</v>
      </c>
      <c r="BP35" s="106" t="n">
        <f aca="false">$BE35*AR35</f>
        <v>0</v>
      </c>
      <c r="BQ35" s="106" t="n">
        <f aca="false">$BE35*AS35</f>
        <v>0</v>
      </c>
      <c r="BR35" s="106" t="n">
        <f aca="false">$BE35*AT35</f>
        <v>0</v>
      </c>
      <c r="BS35" s="106" t="n">
        <f aca="false">$BE35*AU35</f>
        <v>0</v>
      </c>
      <c r="BT35" s="106" t="n">
        <f aca="false">$BE35*AV35</f>
        <v>2.97110243170914</v>
      </c>
      <c r="BU35" s="106" t="n">
        <f aca="false">$BE35*AW35</f>
        <v>0.0311654101228231</v>
      </c>
      <c r="BV35" s="106" t="n">
        <f aca="false">$BE35*AX35</f>
        <v>0.238928104806632</v>
      </c>
      <c r="BW35" s="106" t="n">
        <f aca="false">$BE35*AY35</f>
        <v>0.00746650327520727</v>
      </c>
      <c r="BX35" s="106" t="n">
        <f aca="false">$BE35*AZ35</f>
        <v>0.00270228883925501</v>
      </c>
      <c r="BY35" s="106" t="n">
        <f aca="false">$BE35*BA35</f>
        <v>0.00270228883925501</v>
      </c>
      <c r="BZ35" s="106" t="n">
        <f aca="false">$BE35*BB35</f>
        <v>0</v>
      </c>
      <c r="CA35" s="106"/>
      <c r="CB35" s="106" t="n">
        <f aca="false">SUM(BF35,BH35,BJ35,BL35,BN35,BP35,BR35,BT35,BV35,BX35,BZ35)</f>
        <v>8.07529819223667</v>
      </c>
      <c r="CC35" s="106" t="n">
        <f aca="false">SUM(BG35,BI35,BK35,BM35,BO35,BQ35,BS35,BU35,BW35,BY35,CA35)</f>
        <v>0.142939042585031</v>
      </c>
      <c r="CD35" s="106" t="n">
        <f aca="false">BN35+BP35</f>
        <v>0.320533693445032</v>
      </c>
      <c r="CE35" s="16" t="n">
        <v>5.5</v>
      </c>
      <c r="CF35" s="104" t="n">
        <v>0.29</v>
      </c>
      <c r="CG35" s="16" t="s">
        <v>78</v>
      </c>
    </row>
    <row r="36" s="16" customFormat="true" ht="15" hidden="false" customHeight="false" outlineLevel="0" collapsed="false">
      <c r="A36" s="16" t="s">
        <v>173</v>
      </c>
      <c r="B36" s="16" t="s">
        <v>174</v>
      </c>
      <c r="C36" s="16" t="s">
        <v>56</v>
      </c>
      <c r="D36" s="16" t="n">
        <v>14</v>
      </c>
      <c r="E36" s="16" t="n">
        <v>1800</v>
      </c>
      <c r="F36" s="16" t="s">
        <v>58</v>
      </c>
      <c r="G36" s="16" t="n">
        <v>11</v>
      </c>
      <c r="H36" s="17" t="n">
        <v>41.4</v>
      </c>
      <c r="I36" s="105" t="n">
        <v>0.2</v>
      </c>
      <c r="L36" s="36" t="n">
        <v>0.08</v>
      </c>
      <c r="M36" s="36" t="n">
        <v>0.04</v>
      </c>
      <c r="P36" s="36" t="n">
        <v>5.6</v>
      </c>
      <c r="Q36" s="36" t="n">
        <v>0.2</v>
      </c>
      <c r="R36" s="36"/>
      <c r="S36" s="36"/>
      <c r="V36" s="16" t="n">
        <v>53.2</v>
      </c>
      <c r="W36" s="16" t="n">
        <v>0.3</v>
      </c>
      <c r="X36" s="16" t="n">
        <v>0.15</v>
      </c>
      <c r="Y36" s="16" t="n">
        <v>0.01</v>
      </c>
      <c r="Z36" s="36" t="n">
        <v>0.02</v>
      </c>
      <c r="AA36" s="36" t="n">
        <v>0.01</v>
      </c>
      <c r="AE36" s="37"/>
      <c r="AF36" s="113"/>
      <c r="AH36" s="106" t="n">
        <f aca="false">H36/(2*15.9994+28.0855)</f>
        <v>0.689031910166216</v>
      </c>
      <c r="AI36" s="106" t="n">
        <f aca="false">I36/(2*15.9994+28.0855)</f>
        <v>0.00332865657085129</v>
      </c>
      <c r="AJ36" s="106" t="n">
        <f aca="false">J36/(2*15.9994+47.8671)</f>
        <v>0</v>
      </c>
      <c r="AK36" s="106" t="n">
        <f aca="false">K36/(2*15.9994+47.8671)</f>
        <v>0</v>
      </c>
      <c r="AL36" s="106" t="n">
        <f aca="false">(2*L36)/(2*26.981+3*15.9994)</f>
        <v>0.00156923976218171</v>
      </c>
      <c r="AM36" s="106" t="n">
        <f aca="false">(2*M36)/(2*26.981+3*15.9994)</f>
        <v>0.000784619881090857</v>
      </c>
      <c r="AN36" s="106" t="n">
        <f aca="false">(2*N36)/(2*52+3*15.994)</f>
        <v>0</v>
      </c>
      <c r="AO36" s="106" t="n">
        <f aca="false">(2*O36)/(2*52+3*15.994)</f>
        <v>0</v>
      </c>
      <c r="AP36" s="106" t="n">
        <f aca="false">P36/(55.8452+15.9994)</f>
        <v>0.0779460112520635</v>
      </c>
      <c r="AQ36" s="106" t="n">
        <f aca="false">Q36/(55.8452+15.9994)</f>
        <v>0.00278378611614512</v>
      </c>
      <c r="AR36" s="106" t="n">
        <f aca="false">2*R36/(2*55.845+3*15.999)</f>
        <v>0</v>
      </c>
      <c r="AS36" s="106" t="n">
        <f aca="false">2*S36/(2*55.845+3*15.999)</f>
        <v>0</v>
      </c>
      <c r="AT36" s="106" t="n">
        <f aca="false">T36/(95.94+2*15.9994)</f>
        <v>0</v>
      </c>
      <c r="AU36" s="106" t="n">
        <f aca="false">U36/(95.94+2*15.9994)</f>
        <v>0</v>
      </c>
      <c r="AV36" s="106" t="n">
        <f aca="false">V36/(15.9994+24.3051)</f>
        <v>1.3199518664169</v>
      </c>
      <c r="AW36" s="106" t="n">
        <f aca="false">W36/(15.9994+24.3051)</f>
        <v>0.00744333759257651</v>
      </c>
      <c r="AX36" s="106" t="n">
        <f aca="false">X36/(40.078+15.9994)</f>
        <v>0.00267487437006709</v>
      </c>
      <c r="AY36" s="106" t="n">
        <f aca="false">Y36/(40.078+15.9994)</f>
        <v>0.000178324958004472</v>
      </c>
      <c r="AZ36" s="106" t="n">
        <f aca="false">Z36/(22.989+0.5*15.9994)</f>
        <v>0.000645396547773866</v>
      </c>
      <c r="BA36" s="106" t="n">
        <f aca="false">AA36/(22.989+0.5*15.9994)</f>
        <v>0.000322698273886933</v>
      </c>
      <c r="BB36" s="106" t="n">
        <f aca="false">AB36/(39.0983+0.5*15.9994)</f>
        <v>0</v>
      </c>
      <c r="BC36" s="106" t="n">
        <f aca="false">AC36/(39.0983+0.5*15.9994)</f>
        <v>0</v>
      </c>
      <c r="BD36" s="16" t="n">
        <v>4</v>
      </c>
      <c r="BE36" s="106" t="n">
        <f aca="false">BD36/(2*AH36+2*AJ36+1.5*AL36+AP36+2*AT36+AV36+AX36+0.5*AZ36+0.5*BB36+1.5*AN36+1.5*AR36)</f>
        <v>1.43816960285407</v>
      </c>
      <c r="BF36" s="114" t="n">
        <f aca="false">$BE36*AH36</f>
        <v>0.990944748597528</v>
      </c>
      <c r="BG36" s="114" t="n">
        <f aca="false">$BE36*AI36</f>
        <v>0.00478717269853878</v>
      </c>
      <c r="BH36" s="106" t="n">
        <f aca="false">$BE36*AJ36</f>
        <v>0</v>
      </c>
      <c r="BI36" s="106" t="n">
        <f aca="false">$BE36*AK36</f>
        <v>0</v>
      </c>
      <c r="BJ36" s="106" t="n">
        <f aca="false">$BE36*AL36</f>
        <v>0.00225683292555969</v>
      </c>
      <c r="BK36" s="106" t="n">
        <f aca="false">$BE36*AM36</f>
        <v>0.00112841646277985</v>
      </c>
      <c r="BL36" s="106" t="n">
        <f aca="false">$BE36*AN36</f>
        <v>0</v>
      </c>
      <c r="BM36" s="106" t="n">
        <f aca="false">$BE36*AO36</f>
        <v>0</v>
      </c>
      <c r="BN36" s="106" t="n">
        <f aca="false">$BE36*AP36</f>
        <v>0.112099584046439</v>
      </c>
      <c r="BO36" s="106" t="n">
        <f aca="false">$BE36*AQ36</f>
        <v>0.00400355657308711</v>
      </c>
      <c r="BP36" s="106" t="n">
        <f aca="false">$BE36*AR36</f>
        <v>0</v>
      </c>
      <c r="BQ36" s="106" t="n">
        <f aca="false">$BE36*AS36</f>
        <v>0</v>
      </c>
      <c r="BR36" s="106" t="n">
        <f aca="false">$BE36*AT36</f>
        <v>0</v>
      </c>
      <c r="BS36" s="106" t="n">
        <f aca="false">$BE36*AU36</f>
        <v>0</v>
      </c>
      <c r="BT36" s="106" t="n">
        <f aca="false">$BE36*AV36</f>
        <v>1.89831465151128</v>
      </c>
      <c r="BU36" s="106" t="n">
        <f aca="false">$BE36*AW36</f>
        <v>0.0107047818694245</v>
      </c>
      <c r="BV36" s="106" t="n">
        <f aca="false">$BE36*AX36</f>
        <v>0.00384692301048391</v>
      </c>
      <c r="BW36" s="106" t="n">
        <f aca="false">$BE36*AY36</f>
        <v>0.000256461534032261</v>
      </c>
      <c r="BX36" s="106" t="n">
        <f aca="false">$BE36*AZ36</f>
        <v>0.000928189696795328</v>
      </c>
      <c r="BY36" s="106" t="n">
        <f aca="false">$BE36*BA36</f>
        <v>0.000464094848397664</v>
      </c>
      <c r="BZ36" s="106" t="n">
        <f aca="false">$BE36*BB36</f>
        <v>0</v>
      </c>
      <c r="CA36" s="106"/>
      <c r="CB36" s="106" t="n">
        <f aca="false">SUM(BF36,BH36,BJ36,BL36,BN36,BP36,BR36,BT36,BV36,BX36,BZ36)</f>
        <v>3.00839092978809</v>
      </c>
      <c r="CC36" s="106" t="n">
        <f aca="false">SUM(BG36,BI36,BK36,BM36,BO36,BQ36,BS36,BU36,BW36,BY36,CA36)</f>
        <v>0.0213444839862602</v>
      </c>
      <c r="CD36" s="106"/>
      <c r="CF36" s="104"/>
    </row>
    <row r="37" s="16" customFormat="true" ht="15" hidden="false" customHeight="false" outlineLevel="0" collapsed="false">
      <c r="A37" s="16" t="s">
        <v>173</v>
      </c>
      <c r="B37" s="16" t="s">
        <v>58</v>
      </c>
      <c r="C37" s="16" t="s">
        <v>56</v>
      </c>
      <c r="D37" s="16" t="n">
        <v>14</v>
      </c>
      <c r="E37" s="16" t="n">
        <v>1800</v>
      </c>
      <c r="F37" s="16" t="s">
        <v>58</v>
      </c>
      <c r="G37" s="16" t="n">
        <v>11</v>
      </c>
      <c r="H37" s="17"/>
      <c r="I37" s="105"/>
      <c r="L37" s="43"/>
      <c r="M37" s="43"/>
      <c r="P37" s="36"/>
      <c r="Q37" s="36"/>
      <c r="R37" s="36"/>
      <c r="S37" s="36"/>
      <c r="Z37" s="36"/>
      <c r="AA37" s="36"/>
      <c r="AE37" s="37"/>
      <c r="AF37" s="113"/>
      <c r="AH37" s="106" t="n">
        <f aca="false">H37/(2*15.9994+28.0855)</f>
        <v>0</v>
      </c>
      <c r="AI37" s="106" t="n">
        <f aca="false">I37/(2*15.9994+28.0855)</f>
        <v>0</v>
      </c>
      <c r="AJ37" s="106" t="n">
        <f aca="false">J37/(2*15.9994+47.8671)</f>
        <v>0</v>
      </c>
      <c r="AK37" s="106" t="n">
        <f aca="false">K37/(2*15.9994+47.8671)</f>
        <v>0</v>
      </c>
      <c r="AL37" s="106" t="n">
        <f aca="false">(2*L37)/(2*26.981+3*15.9994)</f>
        <v>0</v>
      </c>
      <c r="AM37" s="106" t="n">
        <f aca="false">(2*M37)/(2*26.981+3*15.9994)</f>
        <v>0</v>
      </c>
      <c r="AN37" s="106" t="n">
        <f aca="false">(2*N37)/(2*52+3*15.994)</f>
        <v>0</v>
      </c>
      <c r="AO37" s="106" t="n">
        <f aca="false">(2*O37)/(2*52+3*15.994)</f>
        <v>0</v>
      </c>
      <c r="AP37" s="106" t="n">
        <f aca="false">P37/(55.8452+15.9994)</f>
        <v>0</v>
      </c>
      <c r="AQ37" s="106" t="n">
        <f aca="false">Q37/(55.8452+15.9994)</f>
        <v>0</v>
      </c>
      <c r="AR37" s="106" t="n">
        <f aca="false">2*R37/(2*55.845+3*15.999)</f>
        <v>0</v>
      </c>
      <c r="AS37" s="106" t="n">
        <f aca="false">2*S37/(2*55.845+3*15.999)</f>
        <v>0</v>
      </c>
      <c r="AT37" s="106" t="n">
        <f aca="false">T37/(95.94+2*15.9994)</f>
        <v>0</v>
      </c>
      <c r="AU37" s="106" t="n">
        <f aca="false">U37/(95.94+2*15.9994)</f>
        <v>0</v>
      </c>
      <c r="AV37" s="106" t="n">
        <f aca="false">V37/(15.9994+24.3051)</f>
        <v>0</v>
      </c>
      <c r="AW37" s="106" t="n">
        <f aca="false">W37/(15.9994+24.3051)</f>
        <v>0</v>
      </c>
      <c r="AX37" s="106" t="n">
        <f aca="false">X37/(40.078+15.9994)</f>
        <v>0</v>
      </c>
      <c r="AY37" s="106" t="n">
        <f aca="false">Y37/(40.078+15.9994)</f>
        <v>0</v>
      </c>
      <c r="AZ37" s="106" t="n">
        <f aca="false">Z37/(22.989+0.5*15.9994)</f>
        <v>0</v>
      </c>
      <c r="BA37" s="106" t="n">
        <f aca="false">AA37/(22.989+0.5*15.9994)</f>
        <v>0</v>
      </c>
      <c r="BB37" s="106" t="n">
        <f aca="false">AB37/(39.0983+0.5*15.9994)</f>
        <v>0</v>
      </c>
      <c r="BC37" s="106" t="n">
        <f aca="false">AC37/(39.0983+0.5*15.9994)</f>
        <v>0</v>
      </c>
      <c r="BD37" s="16" t="n">
        <v>1</v>
      </c>
      <c r="BE37" s="106" t="e">
        <f aca="false">BD37/(2*AH37+2*AJ37+1.5*AL37+AP37+2*AT37+AV37+AX37+0.5*AZ37+0.5*BB37+1.5*AN37+1.5*AR37)</f>
        <v>#DIV/0!</v>
      </c>
      <c r="BF37" s="114" t="e">
        <f aca="false">$BE37*AH37</f>
        <v>#DIV/0!</v>
      </c>
      <c r="BG37" s="114" t="e">
        <f aca="false">$BE37*AI37</f>
        <v>#DIV/0!</v>
      </c>
      <c r="BH37" s="106" t="e">
        <f aca="false">$BE37*AJ37</f>
        <v>#DIV/0!</v>
      </c>
      <c r="BI37" s="106" t="e">
        <f aca="false">$BE37*AK37</f>
        <v>#DIV/0!</v>
      </c>
      <c r="BJ37" s="106" t="e">
        <f aca="false">$BE37*AL37</f>
        <v>#DIV/0!</v>
      </c>
      <c r="BK37" s="106" t="e">
        <f aca="false">$BE37*AM37</f>
        <v>#DIV/0!</v>
      </c>
      <c r="BL37" s="106" t="e">
        <f aca="false">$BE37*AN37</f>
        <v>#DIV/0!</v>
      </c>
      <c r="BM37" s="106" t="e">
        <f aca="false">$BE37*AO37</f>
        <v>#DIV/0!</v>
      </c>
      <c r="BN37" s="106" t="e">
        <f aca="false">$BE37*AP37</f>
        <v>#DIV/0!</v>
      </c>
      <c r="BO37" s="106" t="e">
        <f aca="false">$BE37*AQ37</f>
        <v>#DIV/0!</v>
      </c>
      <c r="BP37" s="106" t="e">
        <f aca="false">$BE37*AR37</f>
        <v>#DIV/0!</v>
      </c>
      <c r="BQ37" s="106" t="e">
        <f aca="false">$BE37*AS37</f>
        <v>#DIV/0!</v>
      </c>
      <c r="BR37" s="106" t="e">
        <f aca="false">$BE37*AT37</f>
        <v>#DIV/0!</v>
      </c>
      <c r="BS37" s="106" t="e">
        <f aca="false">$BE37*AU37</f>
        <v>#DIV/0!</v>
      </c>
      <c r="BT37" s="106" t="e">
        <f aca="false">$BE37*AV37</f>
        <v>#DIV/0!</v>
      </c>
      <c r="BU37" s="106" t="e">
        <f aca="false">$BE37*AW37</f>
        <v>#DIV/0!</v>
      </c>
      <c r="BV37" s="106" t="e">
        <f aca="false">$BE37*AX37</f>
        <v>#DIV/0!</v>
      </c>
      <c r="BW37" s="106" t="e">
        <f aca="false">$BE37*AY37</f>
        <v>#DIV/0!</v>
      </c>
      <c r="BX37" s="106" t="e">
        <f aca="false">$BE37*AZ37</f>
        <v>#DIV/0!</v>
      </c>
      <c r="BY37" s="106" t="e">
        <f aca="false">$BE37*BA37</f>
        <v>#DIV/0!</v>
      </c>
      <c r="BZ37" s="106" t="e">
        <f aca="false">$BE37*BB37</f>
        <v>#DIV/0!</v>
      </c>
      <c r="CA37" s="106"/>
      <c r="CB37" s="106" t="e">
        <f aca="false">SUM(BF37,BH37,BJ37,BL37,BN37,BP37,BR37,BT37,BV37,BX37,BZ37)</f>
        <v>#DIV/0!</v>
      </c>
      <c r="CC37" s="106" t="e">
        <f aca="false">SUM(BG37,BI37,BK37,BM37,BO37,BQ37,BS37,BU37,BW37,BY37,CA37)</f>
        <v>#DIV/0!</v>
      </c>
      <c r="CD37" s="106"/>
      <c r="CF37" s="104"/>
    </row>
    <row r="38" s="16" customFormat="true" ht="15" hidden="false" customHeight="false" outlineLevel="0" collapsed="false">
      <c r="A38" s="16" t="s">
        <v>173</v>
      </c>
      <c r="B38" s="16" t="s">
        <v>160</v>
      </c>
      <c r="C38" s="16" t="s">
        <v>56</v>
      </c>
      <c r="D38" s="16" t="n">
        <v>14</v>
      </c>
      <c r="E38" s="16" t="n">
        <v>1800</v>
      </c>
      <c r="F38" s="16" t="s">
        <v>58</v>
      </c>
      <c r="G38" s="16" t="n">
        <v>11</v>
      </c>
      <c r="H38" s="17"/>
      <c r="I38" s="105"/>
      <c r="L38" s="43"/>
      <c r="M38" s="43"/>
      <c r="P38" s="36"/>
      <c r="Q38" s="36"/>
      <c r="R38" s="36"/>
      <c r="S38" s="36"/>
      <c r="Z38" s="36"/>
      <c r="AA38" s="36"/>
      <c r="AE38" s="37"/>
      <c r="AF38" s="113"/>
      <c r="AH38" s="106" t="n">
        <f aca="false">H38/(2*15.9994+28.0855)</f>
        <v>0</v>
      </c>
      <c r="AI38" s="106" t="n">
        <f aca="false">I38/(2*15.9994+28.0855)</f>
        <v>0</v>
      </c>
      <c r="AJ38" s="106" t="n">
        <f aca="false">J38/(2*15.9994+47.8671)</f>
        <v>0</v>
      </c>
      <c r="AK38" s="106" t="n">
        <f aca="false">K38/(2*15.9994+47.8671)</f>
        <v>0</v>
      </c>
      <c r="AL38" s="106" t="n">
        <f aca="false">(2*L38)/(2*26.981+3*15.9994)</f>
        <v>0</v>
      </c>
      <c r="AM38" s="106" t="n">
        <f aca="false">(2*M38)/(2*26.981+3*15.9994)</f>
        <v>0</v>
      </c>
      <c r="AN38" s="106" t="n">
        <f aca="false">(2*N38)/(2*52+3*15.994)</f>
        <v>0</v>
      </c>
      <c r="AO38" s="106" t="n">
        <f aca="false">(2*O38)/(2*52+3*15.994)</f>
        <v>0</v>
      </c>
      <c r="AP38" s="106" t="n">
        <f aca="false">P38/(55.8452+15.9994)</f>
        <v>0</v>
      </c>
      <c r="AQ38" s="106" t="n">
        <f aca="false">Q38/(55.8452+15.9994)</f>
        <v>0</v>
      </c>
      <c r="AR38" s="106" t="n">
        <f aca="false">2*R38/(2*55.845+3*15.999)</f>
        <v>0</v>
      </c>
      <c r="AS38" s="106" t="n">
        <f aca="false">2*S38/(2*55.845+3*15.999)</f>
        <v>0</v>
      </c>
      <c r="AT38" s="106" t="n">
        <f aca="false">T38/(95.94+2*15.9994)</f>
        <v>0</v>
      </c>
      <c r="AU38" s="106" t="n">
        <f aca="false">U38/(95.94+2*15.9994)</f>
        <v>0</v>
      </c>
      <c r="AV38" s="106" t="n">
        <f aca="false">V38/(15.9994+24.3051)</f>
        <v>0</v>
      </c>
      <c r="AW38" s="106" t="n">
        <f aca="false">W38/(15.9994+24.3051)</f>
        <v>0</v>
      </c>
      <c r="AX38" s="106" t="n">
        <f aca="false">X38/(40.078+15.9994)</f>
        <v>0</v>
      </c>
      <c r="AY38" s="106" t="n">
        <f aca="false">Y38/(40.078+15.9994)</f>
        <v>0</v>
      </c>
      <c r="AZ38" s="106" t="n">
        <f aca="false">Z38/(22.989+0.5*15.9994)</f>
        <v>0</v>
      </c>
      <c r="BA38" s="106" t="n">
        <f aca="false">AA38/(22.989+0.5*15.9994)</f>
        <v>0</v>
      </c>
      <c r="BB38" s="106" t="n">
        <f aca="false">AB38/(39.0983+0.5*15.9994)</f>
        <v>0</v>
      </c>
      <c r="BC38" s="106" t="n">
        <f aca="false">AC38/(39.0983+0.5*15.9994)</f>
        <v>0</v>
      </c>
      <c r="BD38" s="16" t="n">
        <v>2</v>
      </c>
      <c r="BE38" s="106" t="e">
        <f aca="false">BD38/(2*AH38+2*AJ38+1.5*AL38+AP38+2*AT38+AV38+AX38+0.5*AZ38+0.5*BB38+1.5*AN38+1.5*AR38)</f>
        <v>#DIV/0!</v>
      </c>
      <c r="BF38" s="114" t="e">
        <f aca="false">$BE38*AH38</f>
        <v>#DIV/0!</v>
      </c>
      <c r="BG38" s="114" t="e">
        <f aca="false">$BE38*AI38</f>
        <v>#DIV/0!</v>
      </c>
      <c r="BH38" s="106" t="e">
        <f aca="false">$BE38*AJ38</f>
        <v>#DIV/0!</v>
      </c>
      <c r="BI38" s="106" t="e">
        <f aca="false">$BE38*AK38</f>
        <v>#DIV/0!</v>
      </c>
      <c r="BJ38" s="106" t="e">
        <f aca="false">$BE38*AL38</f>
        <v>#DIV/0!</v>
      </c>
      <c r="BK38" s="106" t="e">
        <f aca="false">$BE38*AM38</f>
        <v>#DIV/0!</v>
      </c>
      <c r="BL38" s="106" t="e">
        <f aca="false">$BE38*AN38</f>
        <v>#DIV/0!</v>
      </c>
      <c r="BM38" s="106" t="e">
        <f aca="false">$BE38*AO38</f>
        <v>#DIV/0!</v>
      </c>
      <c r="BN38" s="106" t="e">
        <f aca="false">$BE38*AP38</f>
        <v>#DIV/0!</v>
      </c>
      <c r="BO38" s="106" t="e">
        <f aca="false">$BE38*AQ38</f>
        <v>#DIV/0!</v>
      </c>
      <c r="BP38" s="106" t="e">
        <f aca="false">$BE38*AR38</f>
        <v>#DIV/0!</v>
      </c>
      <c r="BQ38" s="106" t="e">
        <f aca="false">$BE38*AS38</f>
        <v>#DIV/0!</v>
      </c>
      <c r="BR38" s="106" t="e">
        <f aca="false">$BE38*AT38</f>
        <v>#DIV/0!</v>
      </c>
      <c r="BS38" s="106" t="e">
        <f aca="false">$BE38*AU38</f>
        <v>#DIV/0!</v>
      </c>
      <c r="BT38" s="106" t="e">
        <f aca="false">$BE38*AV38</f>
        <v>#DIV/0!</v>
      </c>
      <c r="BU38" s="106" t="e">
        <f aca="false">$BE38*AW38</f>
        <v>#DIV/0!</v>
      </c>
      <c r="BV38" s="106" t="e">
        <f aca="false">$BE38*AX38</f>
        <v>#DIV/0!</v>
      </c>
      <c r="BW38" s="106" t="e">
        <f aca="false">$BE38*AY38</f>
        <v>#DIV/0!</v>
      </c>
      <c r="BX38" s="106" t="e">
        <f aca="false">$BE38*AZ38</f>
        <v>#DIV/0!</v>
      </c>
      <c r="BY38" s="106" t="e">
        <f aca="false">$BE38*BA38</f>
        <v>#DIV/0!</v>
      </c>
      <c r="BZ38" s="106" t="e">
        <f aca="false">$BE38*BB38</f>
        <v>#DIV/0!</v>
      </c>
      <c r="CA38" s="106"/>
      <c r="CB38" s="106" t="e">
        <f aca="false">SUM(BF38,BH38,BJ38,BL38,BN38,BP38,BR38,BT38,BV38,BX38,BZ38)</f>
        <v>#DIV/0!</v>
      </c>
      <c r="CC38" s="106" t="e">
        <f aca="false">SUM(BG38,BI38,BK38,BM38,BO38,BQ38,BS38,BU38,BW38,BY38,CA38)</f>
        <v>#DIV/0!</v>
      </c>
      <c r="CD38" s="106"/>
      <c r="CF38" s="104"/>
    </row>
    <row r="39" s="16" customFormat="true" ht="15" hidden="false" customHeight="false" outlineLevel="0" collapsed="false">
      <c r="H39" s="17"/>
      <c r="I39" s="105"/>
      <c r="L39" s="43"/>
      <c r="M39" s="43"/>
      <c r="P39" s="36"/>
      <c r="Q39" s="36"/>
      <c r="R39" s="36"/>
      <c r="S39" s="36"/>
      <c r="Z39" s="36"/>
      <c r="AA39" s="36"/>
      <c r="AE39" s="37"/>
      <c r="AF39" s="113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E39" s="106"/>
      <c r="BF39" s="114"/>
      <c r="BG39" s="114"/>
      <c r="BH39" s="106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F39" s="104"/>
    </row>
    <row r="40" s="16" customFormat="true" ht="15" hidden="false" customHeight="false" outlineLevel="0" collapsed="false">
      <c r="A40" s="16" t="s">
        <v>175</v>
      </c>
      <c r="B40" s="16" t="s">
        <v>158</v>
      </c>
      <c r="C40" s="16" t="s">
        <v>56</v>
      </c>
      <c r="D40" s="16" t="n">
        <v>14</v>
      </c>
      <c r="E40" s="16" t="n">
        <v>1600</v>
      </c>
      <c r="F40" s="16" t="s">
        <v>65</v>
      </c>
      <c r="G40" s="16" t="n">
        <v>10</v>
      </c>
      <c r="H40" s="17" t="n">
        <v>45.3</v>
      </c>
      <c r="I40" s="105" t="n">
        <v>1.4</v>
      </c>
      <c r="L40" s="43" t="n">
        <v>20.1</v>
      </c>
      <c r="M40" s="43" t="n">
        <v>2</v>
      </c>
      <c r="P40" s="36" t="n">
        <f aca="false">CE40-R40</f>
        <v>5.4</v>
      </c>
      <c r="Q40" s="36" t="n">
        <v>1</v>
      </c>
      <c r="R40" s="36" t="n">
        <f aca="false">CE40*CF40*1.113</f>
        <v>0</v>
      </c>
      <c r="S40" s="36"/>
      <c r="V40" s="16" t="n">
        <v>24.5</v>
      </c>
      <c r="W40" s="16" t="n">
        <v>1</v>
      </c>
      <c r="X40" s="16" t="n">
        <v>4.3</v>
      </c>
      <c r="Y40" s="16" t="n">
        <v>0.2</v>
      </c>
      <c r="Z40" s="36"/>
      <c r="AA40" s="36"/>
      <c r="AC40" s="16" t="n">
        <f aca="false">SUM(H40:AB40)</f>
        <v>105.2</v>
      </c>
      <c r="AE40" s="37" t="n">
        <f aca="false">P40+R40</f>
        <v>5.4</v>
      </c>
      <c r="AF40" s="113"/>
      <c r="AH40" s="106" t="n">
        <f aca="false">H40/(2*15.9994+28.0855)</f>
        <v>0.753940713297817</v>
      </c>
      <c r="AI40" s="106" t="n">
        <f aca="false">I40/(2*15.9994+28.0855)</f>
        <v>0.023300595995959</v>
      </c>
      <c r="AJ40" s="106" t="n">
        <f aca="false">J40/(2*15.9994+47.8671)</f>
        <v>0</v>
      </c>
      <c r="AK40" s="106" t="n">
        <f aca="false">K40/(2*15.9994+47.8671)</f>
        <v>0</v>
      </c>
      <c r="AL40" s="106" t="n">
        <f aca="false">(2*L40)/(2*26.981+3*15.9994)</f>
        <v>0.394271490248156</v>
      </c>
      <c r="AM40" s="106" t="n">
        <f aca="false">(2*M40)/(2*26.981+3*15.9994)</f>
        <v>0.0392309940545428</v>
      </c>
      <c r="AN40" s="106" t="n">
        <f aca="false">(2*N40)/(2*52+3*15.994)</f>
        <v>0</v>
      </c>
      <c r="AO40" s="106" t="n">
        <f aca="false">(2*O40)/(2*52+3*15.994)</f>
        <v>0</v>
      </c>
      <c r="AP40" s="106" t="n">
        <f aca="false">P40/(55.8452+15.9994)</f>
        <v>0.0751622251359184</v>
      </c>
      <c r="AQ40" s="106" t="n">
        <f aca="false">Q40/(55.8452+15.9994)</f>
        <v>0.0139189305807256</v>
      </c>
      <c r="AR40" s="106" t="n">
        <f aca="false">2*R40/(2*55.845+3*15.999)</f>
        <v>0</v>
      </c>
      <c r="AS40" s="106" t="n">
        <f aca="false">2*S40/(2*55.845+3*15.999)</f>
        <v>0</v>
      </c>
      <c r="AT40" s="106" t="n">
        <f aca="false">T40/(95.94+2*15.9994)</f>
        <v>0</v>
      </c>
      <c r="AU40" s="106" t="n">
        <f aca="false">U40/(95.94+2*15.9994)</f>
        <v>0</v>
      </c>
      <c r="AV40" s="106" t="n">
        <f aca="false">V40/(15.9994+24.3051)</f>
        <v>0.607872570060415</v>
      </c>
      <c r="AW40" s="106" t="n">
        <f aca="false">W40/(15.9994+24.3051)</f>
        <v>0.0248111253085884</v>
      </c>
      <c r="AX40" s="106" t="n">
        <f aca="false">X40/(40.078+15.9994)</f>
        <v>0.0766797319419231</v>
      </c>
      <c r="AY40" s="106" t="n">
        <f aca="false">Y40/(40.078+15.9994)</f>
        <v>0.00356649916008945</v>
      </c>
      <c r="AZ40" s="106" t="n">
        <f aca="false">Z40/(22.989+0.5*15.9994)</f>
        <v>0</v>
      </c>
      <c r="BA40" s="106" t="n">
        <f aca="false">AA40/(22.989+0.5*15.9994)</f>
        <v>0</v>
      </c>
      <c r="BB40" s="106" t="n">
        <f aca="false">AB40/(39.0983+0.5*15.9994)</f>
        <v>0</v>
      </c>
      <c r="BC40" s="106" t="n">
        <f aca="false">AC40/(39.0983+0.5*15.9994)</f>
        <v>2.2336404942885</v>
      </c>
      <c r="BD40" s="16" t="n">
        <v>12</v>
      </c>
      <c r="BE40" s="106" t="n">
        <f aca="false">BD40/(2*AH40+2*AJ40+1.5*AL40+AP40+2*AT40+AV40+AX40+0.5*AZ40+0.5*BB40+1.5*AN40+1.5*AR40)</f>
        <v>4.19726709145499</v>
      </c>
      <c r="BF40" s="114" t="n">
        <f aca="false">$BE40*AH40</f>
        <v>3.16449054483303</v>
      </c>
      <c r="BG40" s="114" t="n">
        <f aca="false">$BE40*AI40</f>
        <v>0.0977988247851267</v>
      </c>
      <c r="BH40" s="106" t="n">
        <f aca="false">$BE40*AJ40</f>
        <v>0</v>
      </c>
      <c r="BI40" s="106" t="n">
        <f aca="false">$BE40*AK40</f>
        <v>0</v>
      </c>
      <c r="BJ40" s="106" t="n">
        <f aca="false">$BE40*AL40</f>
        <v>1.6548627511175</v>
      </c>
      <c r="BK40" s="106" t="n">
        <f aca="false">$BE40*AM40</f>
        <v>0.164662960310199</v>
      </c>
      <c r="BL40" s="106" t="n">
        <f aca="false">$BE40*AN40</f>
        <v>0</v>
      </c>
      <c r="BM40" s="106" t="n">
        <f aca="false">$BE40*AO40</f>
        <v>0</v>
      </c>
      <c r="BN40" s="106" t="n">
        <f aca="false">$BE40*AP40</f>
        <v>0.315475934083521</v>
      </c>
      <c r="BO40" s="106" t="n">
        <f aca="false">$BE40*AQ40</f>
        <v>0.0584214692747262</v>
      </c>
      <c r="BP40" s="106" t="n">
        <f aca="false">$BE40*AR40</f>
        <v>0</v>
      </c>
      <c r="BQ40" s="106" t="n">
        <f aca="false">$BE40*AS40</f>
        <v>0</v>
      </c>
      <c r="BR40" s="106" t="n">
        <f aca="false">$BE40*AT40</f>
        <v>0</v>
      </c>
      <c r="BS40" s="106" t="n">
        <f aca="false">$BE40*AU40</f>
        <v>0</v>
      </c>
      <c r="BT40" s="106" t="n">
        <f aca="false">$BE40*AV40</f>
        <v>2.55140353411275</v>
      </c>
      <c r="BU40" s="106" t="n">
        <f aca="false">$BE40*AW40</f>
        <v>0.104138919759704</v>
      </c>
      <c r="BV40" s="106" t="n">
        <f aca="false">$BE40*AX40</f>
        <v>0.321845315461424</v>
      </c>
      <c r="BW40" s="106" t="n">
        <f aca="false">$BE40*AY40</f>
        <v>0.0149695495563453</v>
      </c>
      <c r="BX40" s="106" t="n">
        <f aca="false">$BE40*AZ40</f>
        <v>0</v>
      </c>
      <c r="BY40" s="106" t="n">
        <f aca="false">$BE40*BA40</f>
        <v>0</v>
      </c>
      <c r="BZ40" s="106" t="n">
        <f aca="false">$BE40*BB40</f>
        <v>0</v>
      </c>
      <c r="CA40" s="106"/>
      <c r="CB40" s="106" t="n">
        <f aca="false">SUM(BF40,BH40,BJ40,BL40,BN40,BP40,BR40,BT40,BV40,BX40,BZ40)</f>
        <v>8.00807807960822</v>
      </c>
      <c r="CC40" s="106" t="n">
        <f aca="false">SUM(BG40,BI40,BK40,BM40,BO40,BQ40,BS40,BU40,BW40,BY40,CA40)</f>
        <v>0.439991723686101</v>
      </c>
      <c r="CD40" s="106" t="n">
        <f aca="false">BN40+BP40</f>
        <v>0.315475934083521</v>
      </c>
      <c r="CE40" s="16" t="n">
        <v>5.4</v>
      </c>
      <c r="CF40" s="104" t="n">
        <v>0</v>
      </c>
      <c r="CG40" s="16" t="s">
        <v>80</v>
      </c>
    </row>
    <row r="41" s="16" customFormat="true" ht="15" hidden="false" customHeight="false" outlineLevel="0" collapsed="false">
      <c r="A41" s="16" t="s">
        <v>175</v>
      </c>
      <c r="B41" s="16" t="s">
        <v>174</v>
      </c>
      <c r="C41" s="16" t="s">
        <v>56</v>
      </c>
      <c r="D41" s="16" t="n">
        <v>14</v>
      </c>
      <c r="E41" s="16" t="n">
        <v>1600</v>
      </c>
      <c r="F41" s="16" t="s">
        <v>65</v>
      </c>
      <c r="G41" s="16" t="n">
        <v>10</v>
      </c>
      <c r="H41" s="17" t="n">
        <v>41.4</v>
      </c>
      <c r="I41" s="105" t="n">
        <v>0.2</v>
      </c>
      <c r="L41" s="36" t="n">
        <v>0.05</v>
      </c>
      <c r="M41" s="36" t="n">
        <v>0.01</v>
      </c>
      <c r="P41" s="36" t="n">
        <v>6.6</v>
      </c>
      <c r="Q41" s="36" t="n">
        <v>0.3</v>
      </c>
      <c r="R41" s="36"/>
      <c r="S41" s="36"/>
      <c r="V41" s="16" t="n">
        <v>51.1</v>
      </c>
      <c r="W41" s="16" t="n">
        <v>0.3</v>
      </c>
      <c r="X41" s="16" t="n">
        <v>0.14</v>
      </c>
      <c r="Y41" s="16" t="n">
        <v>0.02</v>
      </c>
      <c r="Z41" s="36"/>
      <c r="AA41" s="36"/>
      <c r="AE41" s="37"/>
      <c r="AF41" s="113"/>
      <c r="AH41" s="106" t="n">
        <f aca="false">H41/(2*15.9994+28.0855)</f>
        <v>0.689031910166216</v>
      </c>
      <c r="AI41" s="106" t="n">
        <f aca="false">I41/(2*15.9994+28.0855)</f>
        <v>0.00332865657085129</v>
      </c>
      <c r="AJ41" s="106" t="n">
        <f aca="false">J41/(2*15.9994+47.8671)</f>
        <v>0</v>
      </c>
      <c r="AK41" s="106" t="n">
        <f aca="false">K41/(2*15.9994+47.8671)</f>
        <v>0</v>
      </c>
      <c r="AL41" s="106" t="n">
        <f aca="false">(2*L41)/(2*26.981+3*15.9994)</f>
        <v>0.000980774851363571</v>
      </c>
      <c r="AM41" s="106" t="n">
        <f aca="false">(2*M41)/(2*26.981+3*15.9994)</f>
        <v>0.000196154970272714</v>
      </c>
      <c r="AN41" s="106" t="n">
        <f aca="false">(2*N41)/(2*52+3*15.994)</f>
        <v>0</v>
      </c>
      <c r="AO41" s="106" t="n">
        <f aca="false">(2*O41)/(2*52+3*15.994)</f>
        <v>0</v>
      </c>
      <c r="AP41" s="106" t="n">
        <f aca="false">P41/(55.8452+15.9994)</f>
        <v>0.0918649418327891</v>
      </c>
      <c r="AQ41" s="106" t="n">
        <f aca="false">Q41/(55.8452+15.9994)</f>
        <v>0.00417567917421769</v>
      </c>
      <c r="AR41" s="106" t="n">
        <f aca="false">2*R41/(2*55.845+3*15.999)</f>
        <v>0</v>
      </c>
      <c r="AS41" s="106" t="n">
        <f aca="false">2*S41/(2*55.845+3*15.999)</f>
        <v>0</v>
      </c>
      <c r="AT41" s="106" t="n">
        <f aca="false">T41/(95.94+2*15.9994)</f>
        <v>0</v>
      </c>
      <c r="AU41" s="106" t="n">
        <f aca="false">U41/(95.94+2*15.9994)</f>
        <v>0</v>
      </c>
      <c r="AV41" s="106" t="n">
        <f aca="false">V41/(15.9994+24.3051)</f>
        <v>1.26784850326887</v>
      </c>
      <c r="AW41" s="106" t="n">
        <f aca="false">W41/(15.9994+24.3051)</f>
        <v>0.00744333759257651</v>
      </c>
      <c r="AX41" s="106" t="n">
        <f aca="false">X41/(40.078+15.9994)</f>
        <v>0.00249654941206261</v>
      </c>
      <c r="AY41" s="106" t="n">
        <f aca="false">Y41/(40.078+15.9994)</f>
        <v>0.000356649916008945</v>
      </c>
      <c r="AZ41" s="106" t="n">
        <f aca="false">Z41/(22.989+0.5*15.9994)</f>
        <v>0</v>
      </c>
      <c r="BA41" s="106" t="n">
        <f aca="false">AA41/(22.989+0.5*15.9994)</f>
        <v>0</v>
      </c>
      <c r="BB41" s="106" t="n">
        <f aca="false">AB41/(39.0983+0.5*15.9994)</f>
        <v>0</v>
      </c>
      <c r="BC41" s="106" t="n">
        <f aca="false">AC41/(39.0983+0.5*15.9994)</f>
        <v>0</v>
      </c>
      <c r="BD41" s="16" t="n">
        <v>4</v>
      </c>
      <c r="BE41" s="106" t="n">
        <f aca="false">BD41/(2*AH41+2*AJ41+1.5*AL41+AP41+2*AT41+AV41+AX41+0.5*AZ41+0.5*BB41+1.5*AN41+1.5*AR41)</f>
        <v>1.45892489395459</v>
      </c>
      <c r="BF41" s="114" t="n">
        <f aca="false">$BE41*AH41</f>
        <v>1.00524580647058</v>
      </c>
      <c r="BG41" s="114" t="n">
        <f aca="false">$BE41*AI41</f>
        <v>0.00485625993464048</v>
      </c>
      <c r="BH41" s="106" t="n">
        <f aca="false">$BE41*AJ41</f>
        <v>0</v>
      </c>
      <c r="BI41" s="106" t="n">
        <f aca="false">$BE41*AK41</f>
        <v>0</v>
      </c>
      <c r="BJ41" s="106" t="n">
        <f aca="false">$BE41*AL41</f>
        <v>0.00143087684601893</v>
      </c>
      <c r="BK41" s="106" t="n">
        <f aca="false">$BE41*AM41</f>
        <v>0.000286175369203786</v>
      </c>
      <c r="BL41" s="106" t="n">
        <f aca="false">$BE41*AN41</f>
        <v>0</v>
      </c>
      <c r="BM41" s="106" t="n">
        <f aca="false">$BE41*AO41</f>
        <v>0</v>
      </c>
      <c r="BN41" s="106" t="n">
        <f aca="false">$BE41*AP41</f>
        <v>0.134024050521547</v>
      </c>
      <c r="BO41" s="106" t="n">
        <f aca="false">$BE41*AQ41</f>
        <v>0.00609200229643395</v>
      </c>
      <c r="BP41" s="106" t="n">
        <f aca="false">$BE41*AR41</f>
        <v>0</v>
      </c>
      <c r="BQ41" s="106" t="n">
        <f aca="false">$BE41*AS41</f>
        <v>0</v>
      </c>
      <c r="BR41" s="106" t="n">
        <f aca="false">$BE41*AT41</f>
        <v>0</v>
      </c>
      <c r="BS41" s="106" t="n">
        <f aca="false">$BE41*AU41</f>
        <v>0</v>
      </c>
      <c r="BT41" s="106" t="n">
        <f aca="false">$BE41*AV41</f>
        <v>1.84969574318202</v>
      </c>
      <c r="BU41" s="106" t="n">
        <f aca="false">$BE41*AW41</f>
        <v>0.0108592705079179</v>
      </c>
      <c r="BV41" s="106" t="n">
        <f aca="false">$BE41*AX41</f>
        <v>0.00364227808624585</v>
      </c>
      <c r="BW41" s="106" t="n">
        <f aca="false">$BE41*AY41</f>
        <v>0.000520325440892265</v>
      </c>
      <c r="BX41" s="106" t="n">
        <f aca="false">$BE41*AZ41</f>
        <v>0</v>
      </c>
      <c r="BY41" s="106" t="n">
        <f aca="false">$BE41*BA41</f>
        <v>0</v>
      </c>
      <c r="BZ41" s="106" t="n">
        <f aca="false">$BE41*BB41</f>
        <v>0</v>
      </c>
      <c r="CA41" s="106"/>
      <c r="CB41" s="106" t="n">
        <f aca="false">SUM(BF41,BH41,BJ41,BL41,BN41,BP41,BR41,BT41,BV41,BX41,BZ41)</f>
        <v>2.99403875510641</v>
      </c>
      <c r="CC41" s="106" t="n">
        <f aca="false">SUM(BG41,BI41,BK41,BM41,BO41,BQ41,BS41,BU41,BW41,BY41,CA41)</f>
        <v>0.0226140335490884</v>
      </c>
      <c r="CD41" s="106"/>
      <c r="CF41" s="104"/>
    </row>
    <row r="42" s="75" customFormat="true" ht="15" hidden="false" customHeight="false" outlineLevel="0" collapsed="false">
      <c r="A42" s="16" t="s">
        <v>175</v>
      </c>
      <c r="B42" s="121" t="s">
        <v>176</v>
      </c>
      <c r="C42" s="16" t="s">
        <v>56</v>
      </c>
      <c r="D42" s="16" t="n">
        <v>14</v>
      </c>
      <c r="E42" s="16" t="n">
        <v>1600</v>
      </c>
      <c r="F42" s="16" t="s">
        <v>65</v>
      </c>
      <c r="G42" s="16" t="n">
        <v>10</v>
      </c>
      <c r="H42" s="117" t="n">
        <v>56.12</v>
      </c>
      <c r="I42" s="113" t="n">
        <v>0.6</v>
      </c>
      <c r="L42" s="96" t="n">
        <v>0.5</v>
      </c>
      <c r="M42" s="96" t="n">
        <v>0.05</v>
      </c>
      <c r="P42" s="118" t="n">
        <v>4.3</v>
      </c>
      <c r="Q42" s="118" t="n">
        <v>0.04</v>
      </c>
      <c r="R42" s="118"/>
      <c r="S42" s="118"/>
      <c r="V42" s="75" t="n">
        <v>24.7</v>
      </c>
      <c r="W42" s="75" t="n">
        <v>0.25</v>
      </c>
      <c r="X42" s="75" t="n">
        <v>13.9</v>
      </c>
      <c r="Y42" s="75" t="n">
        <v>0.14</v>
      </c>
      <c r="Z42" s="118"/>
      <c r="AA42" s="118"/>
      <c r="AE42" s="37"/>
      <c r="AF42" s="113"/>
      <c r="AH42" s="106" t="n">
        <f aca="false">H42/(2*15.9994+28.0855)</f>
        <v>0.934021033780871</v>
      </c>
      <c r="AI42" s="106" t="n">
        <f aca="false">I42/(2*15.9994+28.0855)</f>
        <v>0.00998596971255386</v>
      </c>
      <c r="AJ42" s="106" t="n">
        <f aca="false">J42/(2*15.9994+47.8671)</f>
        <v>0</v>
      </c>
      <c r="AK42" s="106" t="n">
        <f aca="false">K42/(2*15.9994+47.8671)</f>
        <v>0</v>
      </c>
      <c r="AL42" s="106" t="n">
        <f aca="false">(2*L42)/(2*26.981+3*15.9994)</f>
        <v>0.00980774851363571</v>
      </c>
      <c r="AM42" s="106" t="n">
        <f aca="false">(2*M42)/(2*26.981+3*15.9994)</f>
        <v>0.000980774851363571</v>
      </c>
      <c r="AN42" s="106" t="n">
        <f aca="false">(2*N42)/(2*52+3*15.994)</f>
        <v>0</v>
      </c>
      <c r="AO42" s="106" t="n">
        <f aca="false">(2*O42)/(2*52+3*15.994)</f>
        <v>0</v>
      </c>
      <c r="AP42" s="106" t="n">
        <f aca="false">P42/(55.8452+15.9994)</f>
        <v>0.0598514014971202</v>
      </c>
      <c r="AQ42" s="106" t="n">
        <f aca="false">Q42/(55.8452+15.9994)</f>
        <v>0.000556757223229025</v>
      </c>
      <c r="AR42" s="106" t="n">
        <f aca="false">2*R42/(2*55.845+3*15.999)</f>
        <v>0</v>
      </c>
      <c r="AS42" s="106" t="n">
        <f aca="false">2*S42/(2*55.845+3*15.999)</f>
        <v>0</v>
      </c>
      <c r="AT42" s="106" t="n">
        <f aca="false">T42/(95.94+2*15.9994)</f>
        <v>0</v>
      </c>
      <c r="AU42" s="106" t="n">
        <f aca="false">U42/(95.94+2*15.9994)</f>
        <v>0</v>
      </c>
      <c r="AV42" s="106" t="n">
        <f aca="false">V42/(15.9994+24.3051)</f>
        <v>0.612834795122133</v>
      </c>
      <c r="AW42" s="106" t="n">
        <f aca="false">W42/(15.9994+24.3051)</f>
        <v>0.00620278132714709</v>
      </c>
      <c r="AX42" s="106" t="n">
        <f aca="false">X42/(40.078+15.9994)</f>
        <v>0.247871691626217</v>
      </c>
      <c r="AY42" s="106" t="n">
        <f aca="false">Y42/(40.078+15.9994)</f>
        <v>0.00249654941206261</v>
      </c>
      <c r="AZ42" s="106" t="n">
        <f aca="false">Z42/(22.989+0.5*15.9994)</f>
        <v>0</v>
      </c>
      <c r="BA42" s="106" t="n">
        <f aca="false">AA42/(22.989+0.5*15.9994)</f>
        <v>0</v>
      </c>
      <c r="BB42" s="106" t="n">
        <f aca="false">AB42/(39.0983+0.5*15.9994)</f>
        <v>0</v>
      </c>
      <c r="BC42" s="106" t="n">
        <f aca="false">AC42/(39.0983+0.5*15.9994)</f>
        <v>0</v>
      </c>
      <c r="BD42" s="16" t="n">
        <v>6</v>
      </c>
      <c r="BE42" s="106" t="n">
        <f aca="false">BD42/(2*AH42+2*AJ42+1.5*AL42+AP42+2*AT42+AV42+AX42+0.5*AZ42+0.5*BB42+1.5*AN42+1.5*AR42)</f>
        <v>2.14032576537363</v>
      </c>
      <c r="BF42" s="114" t="n">
        <f aca="false">$BE42*AH42</f>
        <v>1.99910928400211</v>
      </c>
      <c r="BG42" s="114" t="n">
        <f aca="false">$BE42*AI42</f>
        <v>0.0213732282680197</v>
      </c>
      <c r="BH42" s="106" t="n">
        <f aca="false">$BE42*AJ42</f>
        <v>0</v>
      </c>
      <c r="BI42" s="106" t="n">
        <f aca="false">$BE42*AK42</f>
        <v>0</v>
      </c>
      <c r="BJ42" s="106" t="n">
        <f aca="false">$BE42*AL42</f>
        <v>0.0209917768440394</v>
      </c>
      <c r="BK42" s="106" t="n">
        <f aca="false">$BE42*AM42</f>
        <v>0.00209917768440394</v>
      </c>
      <c r="BL42" s="106" t="n">
        <f aca="false">$BE42*AN42</f>
        <v>0</v>
      </c>
      <c r="BM42" s="106" t="n">
        <f aca="false">$BE42*AO42</f>
        <v>0</v>
      </c>
      <c r="BN42" s="106" t="n">
        <f aca="false">$BE42*AP42</f>
        <v>0.128101496718008</v>
      </c>
      <c r="BO42" s="106" t="n">
        <f aca="false">$BE42*AQ42</f>
        <v>0.00119164182993496</v>
      </c>
      <c r="BP42" s="106" t="n">
        <f aca="false">$BE42*AR42</f>
        <v>0</v>
      </c>
      <c r="BQ42" s="106" t="n">
        <f aca="false">$BE42*AS42</f>
        <v>0</v>
      </c>
      <c r="BR42" s="106" t="n">
        <f aca="false">$BE42*AT42</f>
        <v>0</v>
      </c>
      <c r="BS42" s="106" t="n">
        <f aca="false">$BE42*AU42</f>
        <v>0</v>
      </c>
      <c r="BT42" s="106" t="n">
        <f aca="false">$BE42*AV42</f>
        <v>1.31166610191737</v>
      </c>
      <c r="BU42" s="106" t="n">
        <f aca="false">$BE42*AW42</f>
        <v>0.0132759726914714</v>
      </c>
      <c r="BV42" s="106" t="n">
        <f aca="false">$BE42*AX42</f>
        <v>0.530526168094338</v>
      </c>
      <c r="BW42" s="106" t="n">
        <f aca="false">$BE42*AY42</f>
        <v>0.005343429031166</v>
      </c>
      <c r="BX42" s="106" t="n">
        <f aca="false">$BE42*AZ42</f>
        <v>0</v>
      </c>
      <c r="BY42" s="106" t="n">
        <f aca="false">$BE42*BA42</f>
        <v>0</v>
      </c>
      <c r="BZ42" s="106" t="n">
        <f aca="false">$BE42*BB42</f>
        <v>0</v>
      </c>
      <c r="CA42" s="106"/>
      <c r="CB42" s="106" t="n">
        <f aca="false">SUM(BF42,BH42,BJ42,BL42,BN42,BP42,BR42,BT42,BV42,BX42,BZ42)</f>
        <v>3.99039482757587</v>
      </c>
      <c r="CC42" s="106" t="n">
        <f aca="false">SUM(BG42,BI42,BK42,BM42,BO42,BQ42,BS42,BU42,BW42,BY42,CA42)</f>
        <v>0.043283449504996</v>
      </c>
      <c r="CD42" s="119"/>
      <c r="CF42" s="90"/>
    </row>
    <row r="43" s="16" customFormat="true" ht="15" hidden="false" customHeight="false" outlineLevel="0" collapsed="false">
      <c r="A43" s="16" t="s">
        <v>175</v>
      </c>
      <c r="B43" s="16" t="s">
        <v>65</v>
      </c>
      <c r="C43" s="16" t="s">
        <v>56</v>
      </c>
      <c r="D43" s="16" t="n">
        <v>14</v>
      </c>
      <c r="E43" s="16" t="n">
        <v>1600</v>
      </c>
      <c r="F43" s="16" t="s">
        <v>65</v>
      </c>
      <c r="G43" s="16" t="n">
        <v>10</v>
      </c>
      <c r="H43" s="17"/>
      <c r="I43" s="105"/>
      <c r="L43" s="43"/>
      <c r="M43" s="43"/>
      <c r="P43" s="36"/>
      <c r="Q43" s="36"/>
      <c r="R43" s="36"/>
      <c r="S43" s="36"/>
      <c r="T43" s="16" t="n">
        <v>133.35</v>
      </c>
      <c r="Z43" s="36"/>
      <c r="AA43" s="36"/>
      <c r="AE43" s="37"/>
      <c r="AF43" s="113"/>
      <c r="AH43" s="106" t="n">
        <f aca="false">H43/(2*15.9994+28.0855)</f>
        <v>0</v>
      </c>
      <c r="AI43" s="106" t="n">
        <f aca="false">I43/(2*15.9994+28.0855)</f>
        <v>0</v>
      </c>
      <c r="AJ43" s="106" t="n">
        <f aca="false">J43/(2*15.9994+47.8671)</f>
        <v>0</v>
      </c>
      <c r="AK43" s="106" t="n">
        <f aca="false">K43/(2*15.9994+47.8671)</f>
        <v>0</v>
      </c>
      <c r="AL43" s="106" t="n">
        <f aca="false">(2*L43)/(2*26.981+3*15.9994)</f>
        <v>0</v>
      </c>
      <c r="AM43" s="106" t="n">
        <f aca="false">(2*M43)/(2*26.981+3*15.9994)</f>
        <v>0</v>
      </c>
      <c r="AN43" s="106" t="n">
        <f aca="false">(2*N43)/(2*52+3*15.994)</f>
        <v>0</v>
      </c>
      <c r="AO43" s="106" t="n">
        <f aca="false">(2*O43)/(2*52+3*15.994)</f>
        <v>0</v>
      </c>
      <c r="AP43" s="106" t="n">
        <f aca="false">P43/(55.8452+15.9994)</f>
        <v>0</v>
      </c>
      <c r="AQ43" s="106" t="n">
        <f aca="false">Q43/(55.8452+15.9994)</f>
        <v>0</v>
      </c>
      <c r="AR43" s="106" t="n">
        <f aca="false">2*R43/(2*55.845+3*15.999)</f>
        <v>0</v>
      </c>
      <c r="AS43" s="106" t="n">
        <f aca="false">2*S43/(2*55.845+3*15.999)</f>
        <v>0</v>
      </c>
      <c r="AT43" s="106" t="n">
        <f aca="false">T43/(95.94+2*15.9994)</f>
        <v>1.04229522240321</v>
      </c>
      <c r="AU43" s="106" t="n">
        <f aca="false">U43/(95.94+2*15.9994)</f>
        <v>0</v>
      </c>
      <c r="AV43" s="106" t="n">
        <f aca="false">V43/(15.9994+24.3051)</f>
        <v>0</v>
      </c>
      <c r="AW43" s="106" t="n">
        <f aca="false">W43/(15.9994+24.3051)</f>
        <v>0</v>
      </c>
      <c r="AX43" s="106" t="n">
        <f aca="false">X43/(40.078+15.9994)</f>
        <v>0</v>
      </c>
      <c r="AY43" s="106" t="n">
        <f aca="false">Y43/(40.078+15.9994)</f>
        <v>0</v>
      </c>
      <c r="AZ43" s="106" t="n">
        <f aca="false">Z43/(22.989+0.5*15.9994)</f>
        <v>0</v>
      </c>
      <c r="BA43" s="106" t="n">
        <f aca="false">AA43/(22.989+0.5*15.9994)</f>
        <v>0</v>
      </c>
      <c r="BB43" s="106" t="n">
        <f aca="false">AB43/(39.0983+0.5*15.9994)</f>
        <v>0</v>
      </c>
      <c r="BC43" s="106" t="n">
        <f aca="false">AC43/(39.0983+0.5*15.9994)</f>
        <v>0</v>
      </c>
      <c r="BD43" s="16" t="n">
        <v>1</v>
      </c>
      <c r="BE43" s="106" t="n">
        <f aca="false">BD43/(2*AH43+2*AJ43+1.5*AL43+AP43+2*AT43+AV43+AX43+0.5*AZ43+0.5*BB43+1.5*AN43+1.5*AR43)</f>
        <v>0.479710536182977</v>
      </c>
      <c r="BF43" s="114" t="n">
        <f aca="false">$BE43*AH43</f>
        <v>0</v>
      </c>
      <c r="BG43" s="114" t="n">
        <f aca="false">$BE43*AI43</f>
        <v>0</v>
      </c>
      <c r="BH43" s="106" t="n">
        <f aca="false">$BE43*AJ43</f>
        <v>0</v>
      </c>
      <c r="BI43" s="106" t="n">
        <f aca="false">$BE43*AK43</f>
        <v>0</v>
      </c>
      <c r="BJ43" s="106" t="n">
        <f aca="false">$BE43*AL43</f>
        <v>0</v>
      </c>
      <c r="BK43" s="106" t="n">
        <f aca="false">$BE43*AM43</f>
        <v>0</v>
      </c>
      <c r="BL43" s="106" t="n">
        <f aca="false">$BE43*AN43</f>
        <v>0</v>
      </c>
      <c r="BM43" s="106" t="n">
        <f aca="false">$BE43*AO43</f>
        <v>0</v>
      </c>
      <c r="BN43" s="106" t="n">
        <f aca="false">$BE43*AP43</f>
        <v>0</v>
      </c>
      <c r="BO43" s="106" t="n">
        <f aca="false">$BE43*AQ43</f>
        <v>0</v>
      </c>
      <c r="BP43" s="106" t="n">
        <f aca="false">$BE43*AR43</f>
        <v>0</v>
      </c>
      <c r="BQ43" s="106" t="n">
        <f aca="false">$BE43*AS43</f>
        <v>0</v>
      </c>
      <c r="BR43" s="106" t="n">
        <f aca="false">$BE43*AT43</f>
        <v>0.5</v>
      </c>
      <c r="BS43" s="106" t="n">
        <f aca="false">$BE43*AU43</f>
        <v>0</v>
      </c>
      <c r="BT43" s="106" t="n">
        <f aca="false">$BE43*AV43</f>
        <v>0</v>
      </c>
      <c r="BU43" s="106" t="n">
        <f aca="false">$BE43*AW43</f>
        <v>0</v>
      </c>
      <c r="BV43" s="106" t="n">
        <f aca="false">$BE43*AX43</f>
        <v>0</v>
      </c>
      <c r="BW43" s="106" t="n">
        <f aca="false">$BE43*AY43</f>
        <v>0</v>
      </c>
      <c r="BX43" s="106" t="n">
        <f aca="false">$BE43*AZ43</f>
        <v>0</v>
      </c>
      <c r="BY43" s="106" t="n">
        <f aca="false">$BE43*BA43</f>
        <v>0</v>
      </c>
      <c r="BZ43" s="106" t="n">
        <f aca="false">$BE43*BB43</f>
        <v>0</v>
      </c>
      <c r="CA43" s="106"/>
      <c r="CB43" s="106" t="n">
        <f aca="false">SUM(BF43,BH43,BJ43,BL43,BN43,BP43,BR43,BT43,BV43,BX43,BZ43)</f>
        <v>0.5</v>
      </c>
      <c r="CC43" s="106" t="n">
        <f aca="false">SUM(BG43,BI43,BK43,BM43,BO43,BQ43,BS43,BU43,BW43,BY43,CA43)</f>
        <v>0</v>
      </c>
      <c r="CD43" s="106"/>
      <c r="CF43" s="104"/>
    </row>
    <row r="44" s="16" customFormat="true" ht="15" hidden="false" customHeight="false" outlineLevel="0" collapsed="false">
      <c r="A44" s="16" t="s">
        <v>175</v>
      </c>
      <c r="B44" s="16" t="s">
        <v>156</v>
      </c>
      <c r="C44" s="16" t="s">
        <v>56</v>
      </c>
      <c r="D44" s="16" t="n">
        <v>14</v>
      </c>
      <c r="E44" s="16" t="n">
        <v>1600</v>
      </c>
      <c r="F44" s="16" t="s">
        <v>65</v>
      </c>
      <c r="G44" s="16" t="n">
        <v>10</v>
      </c>
      <c r="H44" s="17"/>
      <c r="I44" s="105"/>
      <c r="L44" s="43"/>
      <c r="M44" s="43"/>
      <c r="P44" s="36"/>
      <c r="Q44" s="36"/>
      <c r="R44" s="36"/>
      <c r="S44" s="36"/>
      <c r="T44" s="16" t="n">
        <v>100</v>
      </c>
      <c r="Z44" s="36"/>
      <c r="AA44" s="36"/>
      <c r="AE44" s="37"/>
      <c r="AF44" s="113"/>
      <c r="AH44" s="106" t="n">
        <f aca="false">H44/(2*15.9994+28.0855)</f>
        <v>0</v>
      </c>
      <c r="AI44" s="106" t="n">
        <f aca="false">I44/(2*15.9994+28.0855)</f>
        <v>0</v>
      </c>
      <c r="AJ44" s="106" t="n">
        <f aca="false">J44/(2*15.9994+47.8671)</f>
        <v>0</v>
      </c>
      <c r="AK44" s="106" t="n">
        <f aca="false">K44/(2*15.9994+47.8671)</f>
        <v>0</v>
      </c>
      <c r="AL44" s="106" t="n">
        <f aca="false">(2*L44)/(2*26.981+3*15.9994)</f>
        <v>0</v>
      </c>
      <c r="AM44" s="106" t="n">
        <f aca="false">(2*M44)/(2*26.981+3*15.9994)</f>
        <v>0</v>
      </c>
      <c r="AN44" s="106" t="n">
        <f aca="false">(2*N44)/(2*52+3*15.994)</f>
        <v>0</v>
      </c>
      <c r="AO44" s="106" t="n">
        <f aca="false">(2*O44)/(2*52+3*15.994)</f>
        <v>0</v>
      </c>
      <c r="AP44" s="106" t="n">
        <f aca="false">P44/(55.8452+15.9994)</f>
        <v>0</v>
      </c>
      <c r="AQ44" s="106" t="n">
        <f aca="false">Q44/(55.8452+15.9994)</f>
        <v>0</v>
      </c>
      <c r="AR44" s="106" t="n">
        <f aca="false">2*R44/(2*55.845+3*15.999)</f>
        <v>0</v>
      </c>
      <c r="AS44" s="106" t="n">
        <f aca="false">2*S44/(2*55.845+3*15.999)</f>
        <v>0</v>
      </c>
      <c r="AT44" s="106" t="n">
        <f aca="false">T44/(95.94+2*15.9994)</f>
        <v>0.781623713838179</v>
      </c>
      <c r="AU44" s="106" t="n">
        <f aca="false">U44/(95.94+2*15.9994)</f>
        <v>0</v>
      </c>
      <c r="AV44" s="106" t="n">
        <f aca="false">V44/(15.9994+24.3051)</f>
        <v>0</v>
      </c>
      <c r="AW44" s="106" t="n">
        <f aca="false">W44/(15.9994+24.3051)</f>
        <v>0</v>
      </c>
      <c r="AX44" s="106" t="n">
        <f aca="false">X44/(40.078+15.9994)</f>
        <v>0</v>
      </c>
      <c r="AY44" s="106" t="n">
        <f aca="false">Y44/(40.078+15.9994)</f>
        <v>0</v>
      </c>
      <c r="AZ44" s="106" t="n">
        <f aca="false">Z44/(22.989+0.5*15.9994)</f>
        <v>0</v>
      </c>
      <c r="BA44" s="106" t="n">
        <f aca="false">AA44/(22.989+0.5*15.9994)</f>
        <v>0</v>
      </c>
      <c r="BB44" s="106" t="n">
        <f aca="false">AB44/(39.0983+0.5*15.9994)</f>
        <v>0</v>
      </c>
      <c r="BC44" s="106" t="n">
        <f aca="false">AC44/(39.0983+0.5*15.9994)</f>
        <v>0</v>
      </c>
      <c r="BD44" s="16" t="n">
        <v>2</v>
      </c>
      <c r="BE44" s="106" t="n">
        <f aca="false">BD44/(2*AH44+2*AJ44+1.5*AL44+AP44+2*AT44+AV44+AX44+0.5*AZ44+0.5*BB44+1.5*AN44+1.5*AR44)</f>
        <v>1.279388</v>
      </c>
      <c r="BF44" s="114" t="n">
        <f aca="false">$BE44*AH44</f>
        <v>0</v>
      </c>
      <c r="BG44" s="114" t="n">
        <f aca="false">$BE44*AI44</f>
        <v>0</v>
      </c>
      <c r="BH44" s="106" t="n">
        <f aca="false">$BE44*AJ44</f>
        <v>0</v>
      </c>
      <c r="BI44" s="106" t="n">
        <f aca="false">$BE44*AK44</f>
        <v>0</v>
      </c>
      <c r="BJ44" s="106" t="n">
        <f aca="false">$BE44*AL44</f>
        <v>0</v>
      </c>
      <c r="BK44" s="106" t="n">
        <f aca="false">$BE44*AM44</f>
        <v>0</v>
      </c>
      <c r="BL44" s="106" t="n">
        <f aca="false">$BE44*AN44</f>
        <v>0</v>
      </c>
      <c r="BM44" s="106" t="n">
        <f aca="false">$BE44*AO44</f>
        <v>0</v>
      </c>
      <c r="BN44" s="106" t="n">
        <f aca="false">$BE44*AP44</f>
        <v>0</v>
      </c>
      <c r="BO44" s="106" t="n">
        <f aca="false">$BE44*AQ44</f>
        <v>0</v>
      </c>
      <c r="BP44" s="106" t="n">
        <f aca="false">$BE44*AR44</f>
        <v>0</v>
      </c>
      <c r="BQ44" s="106" t="n">
        <f aca="false">$BE44*AS44</f>
        <v>0</v>
      </c>
      <c r="BR44" s="106" t="n">
        <f aca="false">$BE44*AT44</f>
        <v>1</v>
      </c>
      <c r="BS44" s="106" t="n">
        <f aca="false">$BE44*AU44</f>
        <v>0</v>
      </c>
      <c r="BT44" s="106" t="n">
        <f aca="false">$BE44*AV44</f>
        <v>0</v>
      </c>
      <c r="BU44" s="106" t="n">
        <f aca="false">$BE44*AW44</f>
        <v>0</v>
      </c>
      <c r="BV44" s="106" t="n">
        <f aca="false">$BE44*AX44</f>
        <v>0</v>
      </c>
      <c r="BW44" s="106" t="n">
        <f aca="false">$BE44*AY44</f>
        <v>0</v>
      </c>
      <c r="BX44" s="106" t="n">
        <f aca="false">$BE44*AZ44</f>
        <v>0</v>
      </c>
      <c r="BY44" s="106" t="n">
        <f aca="false">$BE44*BA44</f>
        <v>0</v>
      </c>
      <c r="BZ44" s="106" t="n">
        <f aca="false">$BE44*BB44</f>
        <v>0</v>
      </c>
      <c r="CA44" s="106"/>
      <c r="CB44" s="106" t="n">
        <f aca="false">SUM(BF44,BH44,BJ44,BL44,BN44,BP44,BR44,BT44,BV44,BX44,BZ44)</f>
        <v>1</v>
      </c>
      <c r="CC44" s="106" t="n">
        <f aca="false">SUM(BG44,BI44,BK44,BM44,BO44,BQ44,BS44,BU44,BW44,BY44,CA44)</f>
        <v>0</v>
      </c>
      <c r="CD44" s="106"/>
      <c r="CF44" s="104"/>
    </row>
    <row r="45" s="16" customFormat="true" ht="15" hidden="false" customHeight="false" outlineLevel="0" collapsed="false">
      <c r="H45" s="17"/>
      <c r="I45" s="105"/>
      <c r="L45" s="43"/>
      <c r="M45" s="43"/>
      <c r="P45" s="36"/>
      <c r="Q45" s="36"/>
      <c r="R45" s="36"/>
      <c r="S45" s="36"/>
      <c r="Z45" s="36"/>
      <c r="AA45" s="36"/>
      <c r="AE45" s="37"/>
      <c r="AF45" s="113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E45" s="106"/>
      <c r="BF45" s="114"/>
      <c r="BG45" s="114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F45" s="104"/>
    </row>
    <row r="46" s="123" customFormat="true" ht="15" hidden="false" customHeight="false" outlineLevel="0" collapsed="false">
      <c r="A46" s="16" t="s">
        <v>177</v>
      </c>
      <c r="B46" s="16" t="s">
        <v>158</v>
      </c>
      <c r="C46" s="16" t="s">
        <v>56</v>
      </c>
      <c r="D46" s="16" t="n">
        <v>14</v>
      </c>
      <c r="E46" s="16" t="n">
        <v>1600</v>
      </c>
      <c r="F46" s="16" t="s">
        <v>69</v>
      </c>
      <c r="G46" s="16" t="n">
        <v>23</v>
      </c>
      <c r="H46" s="17" t="n">
        <v>50.2</v>
      </c>
      <c r="I46" s="105" t="n">
        <v>0.5</v>
      </c>
      <c r="J46" s="16"/>
      <c r="K46" s="16"/>
      <c r="L46" s="16" t="n">
        <v>8.8</v>
      </c>
      <c r="M46" s="16" t="n">
        <v>0.3</v>
      </c>
      <c r="N46" s="16"/>
      <c r="O46" s="16"/>
      <c r="P46" s="36" t="n">
        <f aca="false">CE46-R46</f>
        <v>7.4</v>
      </c>
      <c r="Q46" s="36" t="n">
        <v>0.5</v>
      </c>
      <c r="R46" s="36" t="n">
        <v>0</v>
      </c>
      <c r="S46" s="36" t="n">
        <v>0</v>
      </c>
      <c r="T46" s="16"/>
      <c r="U46" s="16"/>
      <c r="V46" s="16" t="n">
        <v>23.5</v>
      </c>
      <c r="W46" s="16" t="n">
        <v>2</v>
      </c>
      <c r="X46" s="16" t="n">
        <v>10.2</v>
      </c>
      <c r="Y46" s="16" t="n">
        <v>1</v>
      </c>
      <c r="Z46" s="43"/>
      <c r="AA46" s="43"/>
      <c r="AB46" s="16"/>
      <c r="AC46" s="16" t="n">
        <f aca="false">SUM(H46:AB46)</f>
        <v>104.4</v>
      </c>
      <c r="AD46" s="16"/>
      <c r="AE46" s="37" t="n">
        <f aca="false">P46+R46</f>
        <v>7.4</v>
      </c>
      <c r="AF46" s="113"/>
      <c r="AG46" s="16"/>
      <c r="AH46" s="106" t="n">
        <f aca="false">H46/(2*15.9994+28.0855)</f>
        <v>0.835492799283673</v>
      </c>
      <c r="AI46" s="106" t="n">
        <f aca="false">I46/(2*15.9994+28.0855)</f>
        <v>0.00832164142712822</v>
      </c>
      <c r="AJ46" s="106" t="n">
        <f aca="false">J46/(2*15.9994+47.8671)</f>
        <v>0</v>
      </c>
      <c r="AK46" s="106" t="n">
        <f aca="false">K46/(2*15.9994+47.8671)</f>
        <v>0</v>
      </c>
      <c r="AL46" s="106" t="n">
        <f aca="false">(2*L46)/(2*26.981+3*15.9994)</f>
        <v>0.172616373839989</v>
      </c>
      <c r="AM46" s="106" t="n">
        <f aca="false">(2*M46)/(2*26.981+3*15.9994)</f>
        <v>0.00588464910818143</v>
      </c>
      <c r="AN46" s="106" t="n">
        <f aca="false">(2*N46)/(2*52+3*15.994)</f>
        <v>0</v>
      </c>
      <c r="AO46" s="106" t="n">
        <f aca="false">(2*O46)/(2*52+3*15.994)</f>
        <v>0</v>
      </c>
      <c r="AP46" s="106" t="n">
        <f aca="false">P46/(55.8452+15.9994)</f>
        <v>0.10300008629737</v>
      </c>
      <c r="AQ46" s="106" t="n">
        <f aca="false">Q46/(55.8452+15.9994)</f>
        <v>0.00695946529036281</v>
      </c>
      <c r="AR46" s="106" t="n">
        <f aca="false">2*R46/(2*55.845+3*15.999)</f>
        <v>0</v>
      </c>
      <c r="AS46" s="106" t="n">
        <f aca="false">2*S46/(2*55.845+3*15.999)</f>
        <v>0</v>
      </c>
      <c r="AT46" s="106" t="n">
        <f aca="false">T46/(95.94+2*15.9994)</f>
        <v>0</v>
      </c>
      <c r="AU46" s="106" t="n">
        <f aca="false">U46/(95.94+2*15.9994)</f>
        <v>0</v>
      </c>
      <c r="AV46" s="106" t="n">
        <f aca="false">V46/(15.9994+24.3051)</f>
        <v>0.583061444751827</v>
      </c>
      <c r="AW46" s="106" t="n">
        <f aca="false">W46/(15.9994+24.3051)</f>
        <v>0.0496222506171767</v>
      </c>
      <c r="AX46" s="106" t="n">
        <f aca="false">X46/(40.078+15.9994)</f>
        <v>0.181891457164562</v>
      </c>
      <c r="AY46" s="106" t="n">
        <f aca="false">Y46/(40.078+15.9994)</f>
        <v>0.0178324958004472</v>
      </c>
      <c r="AZ46" s="106" t="n">
        <f aca="false">Z46/(22.989+0.5*15.9994)</f>
        <v>0</v>
      </c>
      <c r="BA46" s="106" t="n">
        <f aca="false">AA46/(22.989+0.5*15.9994)</f>
        <v>0</v>
      </c>
      <c r="BB46" s="106" t="n">
        <f aca="false">AB46/(39.0983+0.5*15.9994)</f>
        <v>0</v>
      </c>
      <c r="BC46" s="106" t="n">
        <f aca="false">AC46/(39.0983+0.5*15.9994)</f>
        <v>2.21665463501635</v>
      </c>
      <c r="BD46" s="16" t="n">
        <v>12</v>
      </c>
      <c r="BE46" s="106" t="n">
        <f aca="false">BD46/(2*AH46+2*AJ46+1.5*AL46+AP46+2*AT46+AV46+AX46+0.5*AZ46+0.5*BB46+1.5*AN46+1.5*AR46)</f>
        <v>4.28898747622672</v>
      </c>
      <c r="BF46" s="114" t="n">
        <f aca="false">$BE46*AH46</f>
        <v>3.58341815260528</v>
      </c>
      <c r="BG46" s="114" t="n">
        <f aca="false">$BE46*AI46</f>
        <v>0.0356914158626024</v>
      </c>
      <c r="BH46" s="106" t="n">
        <f aca="false">$BE46*AJ46</f>
        <v>0</v>
      </c>
      <c r="BI46" s="106" t="n">
        <f aca="false">$BE46*AK46</f>
        <v>0</v>
      </c>
      <c r="BJ46" s="106" t="n">
        <f aca="false">$BE46*AL46</f>
        <v>0.740349465591381</v>
      </c>
      <c r="BK46" s="106" t="n">
        <f aca="false">$BE46*AM46</f>
        <v>0.0252391863269789</v>
      </c>
      <c r="BL46" s="106" t="n">
        <f aca="false">$BE46*AN46</f>
        <v>0</v>
      </c>
      <c r="BM46" s="106" t="n">
        <f aca="false">$BE46*AO46</f>
        <v>0</v>
      </c>
      <c r="BN46" s="106" t="n">
        <f aca="false">$BE46*AP46</f>
        <v>0.44176608017969</v>
      </c>
      <c r="BO46" s="106" t="n">
        <f aca="false">$BE46*AQ46</f>
        <v>0.0298490594716007</v>
      </c>
      <c r="BP46" s="106" t="n">
        <f aca="false">$BE46*AR46</f>
        <v>0</v>
      </c>
      <c r="BQ46" s="106" t="n">
        <f aca="false">$BE46*AS46</f>
        <v>0</v>
      </c>
      <c r="BR46" s="106" t="n">
        <f aca="false">$BE46*AT46</f>
        <v>0</v>
      </c>
      <c r="BS46" s="106" t="n">
        <f aca="false">$BE46*AU46</f>
        <v>0</v>
      </c>
      <c r="BT46" s="106" t="n">
        <f aca="false">$BE46*AV46</f>
        <v>2.50074323441124</v>
      </c>
      <c r="BU46" s="106" t="n">
        <f aca="false">$BE46*AW46</f>
        <v>0.212829211439255</v>
      </c>
      <c r="BV46" s="106" t="n">
        <f aca="false">$BE46*AX46</f>
        <v>0.780130181811435</v>
      </c>
      <c r="BW46" s="106" t="n">
        <f aca="false">$BE46*AY46</f>
        <v>0.0764833511579838</v>
      </c>
      <c r="BX46" s="106" t="n">
        <f aca="false">$BE46*AZ46</f>
        <v>0</v>
      </c>
      <c r="BY46" s="106" t="n">
        <f aca="false">$BE46*BA46</f>
        <v>0</v>
      </c>
      <c r="BZ46" s="106" t="n">
        <f aca="false">$BE46*BB46</f>
        <v>0</v>
      </c>
      <c r="CA46" s="106"/>
      <c r="CB46" s="106" t="n">
        <f aca="false">SUM(BF46,BH46,BJ46,BL46,BN46,BP46,BR46,BT46,BV46,BX46,BZ46)</f>
        <v>8.04640711459903</v>
      </c>
      <c r="CC46" s="106" t="n">
        <f aca="false">SUM(BG46,BI46,BK46,BM46,BO46,BQ46,BS46,BU46,BW46,BY46,CA46)</f>
        <v>0.380092224258421</v>
      </c>
      <c r="CD46" s="106" t="n">
        <f aca="false">BN46+BP46</f>
        <v>0.44176608017969</v>
      </c>
      <c r="CE46" s="16" t="n">
        <v>7.4</v>
      </c>
      <c r="CF46" s="122" t="n">
        <v>0.14</v>
      </c>
      <c r="CG46" s="123" t="s">
        <v>78</v>
      </c>
    </row>
    <row r="47" s="123" customFormat="true" ht="15" hidden="false" customHeight="false" outlineLevel="0" collapsed="false">
      <c r="A47" s="16" t="s">
        <v>177</v>
      </c>
      <c r="B47" s="16" t="s">
        <v>174</v>
      </c>
      <c r="C47" s="16" t="s">
        <v>56</v>
      </c>
      <c r="D47" s="16" t="n">
        <v>14</v>
      </c>
      <c r="E47" s="16" t="n">
        <v>1600</v>
      </c>
      <c r="F47" s="16" t="s">
        <v>69</v>
      </c>
      <c r="G47" s="16" t="n">
        <v>23</v>
      </c>
      <c r="H47" s="17" t="n">
        <v>40.9</v>
      </c>
      <c r="I47" s="105" t="n">
        <v>1</v>
      </c>
      <c r="J47" s="16"/>
      <c r="K47" s="16"/>
      <c r="L47" s="16" t="n">
        <v>1.1</v>
      </c>
      <c r="M47" s="16" t="n">
        <v>0.3</v>
      </c>
      <c r="N47" s="16"/>
      <c r="O47" s="16"/>
      <c r="P47" s="36" t="n">
        <v>8.3</v>
      </c>
      <c r="Q47" s="36" t="n">
        <v>1</v>
      </c>
      <c r="R47" s="36"/>
      <c r="S47" s="36"/>
      <c r="T47" s="16"/>
      <c r="U47" s="16"/>
      <c r="V47" s="16" t="n">
        <v>49.3</v>
      </c>
      <c r="W47" s="16" t="n">
        <v>2</v>
      </c>
      <c r="X47" s="16" t="n">
        <v>0.6</v>
      </c>
      <c r="Y47" s="16" t="n">
        <v>0.3</v>
      </c>
      <c r="Z47" s="43"/>
      <c r="AA47" s="43"/>
      <c r="AB47" s="16"/>
      <c r="AC47" s="16"/>
      <c r="AD47" s="16"/>
      <c r="AE47" s="37"/>
      <c r="AF47" s="113"/>
      <c r="AG47" s="16"/>
      <c r="AH47" s="106" t="n">
        <f aca="false">H47/(2*15.9994+28.0855)</f>
        <v>0.680710268739088</v>
      </c>
      <c r="AI47" s="106" t="n">
        <f aca="false">I47/(2*15.9994+28.0855)</f>
        <v>0.0166432828542564</v>
      </c>
      <c r="AJ47" s="106" t="n">
        <f aca="false">J47/(2*15.9994+47.8671)</f>
        <v>0</v>
      </c>
      <c r="AK47" s="106" t="n">
        <f aca="false">K47/(2*15.9994+47.8671)</f>
        <v>0</v>
      </c>
      <c r="AL47" s="106" t="n">
        <f aca="false">(2*L47)/(2*26.981+3*15.9994)</f>
        <v>0.0215770467299986</v>
      </c>
      <c r="AM47" s="106" t="n">
        <f aca="false">(2*M47)/(2*26.981+3*15.9994)</f>
        <v>0.00588464910818143</v>
      </c>
      <c r="AN47" s="106" t="n">
        <f aca="false">(2*N47)/(2*52+3*15.994)</f>
        <v>0</v>
      </c>
      <c r="AO47" s="106" t="n">
        <f aca="false">(2*O47)/(2*52+3*15.994)</f>
        <v>0</v>
      </c>
      <c r="AP47" s="106" t="n">
        <f aca="false">P47/(55.8452+15.9994)</f>
        <v>0.115527123820023</v>
      </c>
      <c r="AQ47" s="106" t="n">
        <f aca="false">Q47/(55.8452+15.9994)</f>
        <v>0.0139189305807256</v>
      </c>
      <c r="AR47" s="106" t="n">
        <f aca="false">2*R47/(2*55.845+3*15.999)</f>
        <v>0</v>
      </c>
      <c r="AS47" s="106" t="n">
        <f aca="false">2*S47/(2*55.845+3*15.999)</f>
        <v>0</v>
      </c>
      <c r="AT47" s="106" t="n">
        <f aca="false">T47/(95.94+2*15.9994)</f>
        <v>0</v>
      </c>
      <c r="AU47" s="106" t="n">
        <f aca="false">U47/(95.94+2*15.9994)</f>
        <v>0</v>
      </c>
      <c r="AV47" s="106" t="n">
        <f aca="false">V47/(15.9994+24.3051)</f>
        <v>1.22318847771341</v>
      </c>
      <c r="AW47" s="106" t="n">
        <f aca="false">W47/(15.9994+24.3051)</f>
        <v>0.0496222506171767</v>
      </c>
      <c r="AX47" s="106" t="n">
        <f aca="false">X47/(40.078+15.9994)</f>
        <v>0.0106994974802683</v>
      </c>
      <c r="AY47" s="106" t="n">
        <f aca="false">Y47/(40.078+15.9994)</f>
        <v>0.00534974874013417</v>
      </c>
      <c r="AZ47" s="106" t="n">
        <f aca="false">Z47/(22.989+0.5*15.9994)</f>
        <v>0</v>
      </c>
      <c r="BA47" s="106" t="n">
        <f aca="false">AA47/(22.989+0.5*15.9994)</f>
        <v>0</v>
      </c>
      <c r="BB47" s="106" t="n">
        <f aca="false">AB47/(39.0983+0.5*15.9994)</f>
        <v>0</v>
      </c>
      <c r="BC47" s="106" t="n">
        <f aca="false">AC47/(39.0983+0.5*15.9994)</f>
        <v>0</v>
      </c>
      <c r="BD47" s="16" t="n">
        <v>4</v>
      </c>
      <c r="BE47" s="106" t="n">
        <f aca="false">BD47/(2*AH47+2*AJ47+1.5*AL47+AP47+2*AT47+AV47+AX47+0.5*AZ47+0.5*BB47+1.5*AN47+1.5*AR47)</f>
        <v>1.45815042308794</v>
      </c>
      <c r="BF47" s="114" t="n">
        <f aca="false">$BE47*AH47</f>
        <v>0.992577966362208</v>
      </c>
      <c r="BG47" s="114" t="n">
        <f aca="false">$BE47*AI47</f>
        <v>0.0242684099355063</v>
      </c>
      <c r="BH47" s="106" t="n">
        <f aca="false">$BE47*AJ47</f>
        <v>0</v>
      </c>
      <c r="BI47" s="106" t="n">
        <f aca="false">$BE47*AK47</f>
        <v>0</v>
      </c>
      <c r="BJ47" s="106" t="n">
        <f aca="false">$BE47*AL47</f>
        <v>0.0314625798183357</v>
      </c>
      <c r="BK47" s="106" t="n">
        <f aca="false">$BE47*AM47</f>
        <v>0.00858070358681883</v>
      </c>
      <c r="BL47" s="106" t="n">
        <f aca="false">$BE47*AN47</f>
        <v>0</v>
      </c>
      <c r="BM47" s="106" t="n">
        <f aca="false">$BE47*AO47</f>
        <v>0</v>
      </c>
      <c r="BN47" s="106" t="n">
        <f aca="false">$BE47*AP47</f>
        <v>0.168455924476299</v>
      </c>
      <c r="BO47" s="106" t="n">
        <f aca="false">$BE47*AQ47</f>
        <v>0.0202958945152168</v>
      </c>
      <c r="BP47" s="106" t="n">
        <f aca="false">$BE47*AR47</f>
        <v>0</v>
      </c>
      <c r="BQ47" s="106" t="n">
        <f aca="false">$BE47*AS47</f>
        <v>0</v>
      </c>
      <c r="BR47" s="106" t="n">
        <f aca="false">$BE47*AT47</f>
        <v>0</v>
      </c>
      <c r="BS47" s="106" t="n">
        <f aca="false">$BE47*AU47</f>
        <v>0</v>
      </c>
      <c r="BT47" s="106" t="n">
        <f aca="false">$BE47*AV47</f>
        <v>1.7835927962941</v>
      </c>
      <c r="BU47" s="106" t="n">
        <f aca="false">$BE47*AW47</f>
        <v>0.0723567057320122</v>
      </c>
      <c r="BV47" s="106" t="n">
        <f aca="false">$BE47*AX47</f>
        <v>0.0156014767776817</v>
      </c>
      <c r="BW47" s="106" t="n">
        <f aca="false">$BE47*AY47</f>
        <v>0.00780073838884083</v>
      </c>
      <c r="BX47" s="106" t="n">
        <f aca="false">$BE47*AZ47</f>
        <v>0</v>
      </c>
      <c r="BY47" s="106" t="n">
        <f aca="false">$BE47*BA47</f>
        <v>0</v>
      </c>
      <c r="BZ47" s="106" t="n">
        <f aca="false">$BE47*BB47</f>
        <v>0</v>
      </c>
      <c r="CA47" s="106"/>
      <c r="CB47" s="106" t="n">
        <f aca="false">SUM(BF47,BH47,BJ47,BL47,BN47,BP47,BR47,BT47,BV47,BX47,BZ47)</f>
        <v>2.99169074372862</v>
      </c>
      <c r="CC47" s="106" t="n">
        <f aca="false">SUM(BG47,BI47,BK47,BM47,BO47,BQ47,BS47,BU47,BW47,BY47,CA47)</f>
        <v>0.133302452158395</v>
      </c>
      <c r="CD47" s="106"/>
      <c r="CE47" s="16"/>
      <c r="CF47" s="122"/>
    </row>
    <row r="48" s="123" customFormat="true" ht="15" hidden="false" customHeight="false" outlineLevel="0" collapsed="false">
      <c r="A48" s="16" t="s">
        <v>177</v>
      </c>
      <c r="B48" s="16" t="s">
        <v>168</v>
      </c>
      <c r="C48" s="16" t="s">
        <v>56</v>
      </c>
      <c r="D48" s="16" t="n">
        <v>14</v>
      </c>
      <c r="E48" s="16" t="n">
        <v>1600</v>
      </c>
      <c r="F48" s="16" t="s">
        <v>69</v>
      </c>
      <c r="G48" s="16" t="n">
        <v>23</v>
      </c>
      <c r="H48" s="17"/>
      <c r="I48" s="105"/>
      <c r="J48" s="16"/>
      <c r="K48" s="16"/>
      <c r="L48" s="16"/>
      <c r="M48" s="16"/>
      <c r="N48" s="16"/>
      <c r="O48" s="16"/>
      <c r="P48" s="36" t="n">
        <v>128.65</v>
      </c>
      <c r="Q48" s="36"/>
      <c r="R48" s="36"/>
      <c r="S48" s="36"/>
      <c r="T48" s="16"/>
      <c r="U48" s="16"/>
      <c r="V48" s="16"/>
      <c r="W48" s="16"/>
      <c r="X48" s="16"/>
      <c r="Y48" s="16"/>
      <c r="Z48" s="43"/>
      <c r="AA48" s="43"/>
      <c r="AB48" s="16"/>
      <c r="AC48" s="16"/>
      <c r="AD48" s="16"/>
      <c r="AE48" s="37"/>
      <c r="AF48" s="113"/>
      <c r="AG48" s="16"/>
      <c r="AH48" s="106" t="n">
        <f aca="false">H48/(2*15.9994+28.0855)</f>
        <v>0</v>
      </c>
      <c r="AI48" s="106" t="n">
        <f aca="false">I48/(2*15.9994+28.0855)</f>
        <v>0</v>
      </c>
      <c r="AJ48" s="106" t="n">
        <f aca="false">J48/(2*15.9994+47.8671)</f>
        <v>0</v>
      </c>
      <c r="AK48" s="106" t="n">
        <f aca="false">K48/(2*15.9994+47.8671)</f>
        <v>0</v>
      </c>
      <c r="AL48" s="106" t="n">
        <f aca="false">(2*L48)/(2*26.981+3*15.9994)</f>
        <v>0</v>
      </c>
      <c r="AM48" s="106" t="n">
        <f aca="false">(2*M48)/(2*26.981+3*15.9994)</f>
        <v>0</v>
      </c>
      <c r="AN48" s="106" t="n">
        <f aca="false">(2*N48)/(2*52+3*15.994)</f>
        <v>0</v>
      </c>
      <c r="AO48" s="106" t="n">
        <f aca="false">(2*O48)/(2*52+3*15.994)</f>
        <v>0</v>
      </c>
      <c r="AP48" s="106" t="n">
        <f aca="false">P48/(55.8452+15.9994)</f>
        <v>1.79067041921035</v>
      </c>
      <c r="AQ48" s="106" t="n">
        <f aca="false">Q48/(55.8452+15.9994)</f>
        <v>0</v>
      </c>
      <c r="AR48" s="106" t="n">
        <f aca="false">2*R48/(2*55.845+3*15.999)</f>
        <v>0</v>
      </c>
      <c r="AS48" s="106" t="n">
        <f aca="false">2*S48/(2*55.845+3*15.999)</f>
        <v>0</v>
      </c>
      <c r="AT48" s="106" t="n">
        <f aca="false">T48/(95.94+2*15.9994)</f>
        <v>0</v>
      </c>
      <c r="AU48" s="106" t="n">
        <f aca="false">U48/(95.94+2*15.9994)</f>
        <v>0</v>
      </c>
      <c r="AV48" s="106" t="n">
        <f aca="false">V48/(15.9994+24.3051)</f>
        <v>0</v>
      </c>
      <c r="AW48" s="106" t="n">
        <f aca="false">W48/(15.9994+24.3051)</f>
        <v>0</v>
      </c>
      <c r="AX48" s="106" t="n">
        <f aca="false">X48/(40.078+15.9994)</f>
        <v>0</v>
      </c>
      <c r="AY48" s="106" t="n">
        <f aca="false">Y48/(40.078+15.9994)</f>
        <v>0</v>
      </c>
      <c r="AZ48" s="106" t="n">
        <f aca="false">Z48/(22.989+0.5*15.9994)</f>
        <v>0</v>
      </c>
      <c r="BA48" s="106" t="n">
        <f aca="false">AA48/(22.989+0.5*15.9994)</f>
        <v>0</v>
      </c>
      <c r="BB48" s="106" t="n">
        <f aca="false">AB48/(39.0983+0.5*15.9994)</f>
        <v>0</v>
      </c>
      <c r="BC48" s="106" t="n">
        <f aca="false">AC48/(39.0983+0.5*15.9994)</f>
        <v>0</v>
      </c>
      <c r="BD48" s="16" t="n">
        <v>1</v>
      </c>
      <c r="BE48" s="106" t="n">
        <f aca="false">BD48/(2*AH48+2*AJ48+1.5*AL48+AP48+2*AT48+AV48+AX48+0.5*AZ48+0.5*BB48+1.5*AN48+1.5*AR48)</f>
        <v>0.558450058297707</v>
      </c>
      <c r="BF48" s="114" t="n">
        <f aca="false">$BE48*AH48</f>
        <v>0</v>
      </c>
      <c r="BG48" s="114" t="n">
        <f aca="false">$BE48*AI48</f>
        <v>0</v>
      </c>
      <c r="BH48" s="106" t="n">
        <f aca="false">$BE48*AJ48</f>
        <v>0</v>
      </c>
      <c r="BI48" s="106" t="n">
        <f aca="false">$BE48*AK48</f>
        <v>0</v>
      </c>
      <c r="BJ48" s="106" t="n">
        <f aca="false">$BE48*AL48</f>
        <v>0</v>
      </c>
      <c r="BK48" s="106" t="n">
        <f aca="false">$BE48*AM48</f>
        <v>0</v>
      </c>
      <c r="BL48" s="106" t="n">
        <f aca="false">$BE48*AN48</f>
        <v>0</v>
      </c>
      <c r="BM48" s="106" t="n">
        <f aca="false">$BE48*AO48</f>
        <v>0</v>
      </c>
      <c r="BN48" s="106" t="n">
        <f aca="false">$BE48*AP48</f>
        <v>1</v>
      </c>
      <c r="BO48" s="106" t="n">
        <f aca="false">$BE48*AQ48</f>
        <v>0</v>
      </c>
      <c r="BP48" s="106" t="n">
        <f aca="false">$BE48*AR48</f>
        <v>0</v>
      </c>
      <c r="BQ48" s="106" t="n">
        <f aca="false">$BE48*AS48</f>
        <v>0</v>
      </c>
      <c r="BR48" s="106" t="n">
        <f aca="false">$BE48*AT48</f>
        <v>0</v>
      </c>
      <c r="BS48" s="106" t="n">
        <f aca="false">$BE48*AU48</f>
        <v>0</v>
      </c>
      <c r="BT48" s="106" t="n">
        <f aca="false">$BE48*AV48</f>
        <v>0</v>
      </c>
      <c r="BU48" s="106" t="n">
        <f aca="false">$BE48*AW48</f>
        <v>0</v>
      </c>
      <c r="BV48" s="106" t="n">
        <f aca="false">$BE48*AX48</f>
        <v>0</v>
      </c>
      <c r="BW48" s="106" t="n">
        <f aca="false">$BE48*AY48</f>
        <v>0</v>
      </c>
      <c r="BX48" s="106" t="n">
        <f aca="false">$BE48*AZ48</f>
        <v>0</v>
      </c>
      <c r="BY48" s="106" t="n">
        <f aca="false">$BE48*BA48</f>
        <v>0</v>
      </c>
      <c r="BZ48" s="106" t="n">
        <f aca="false">$BE48*BB48</f>
        <v>0</v>
      </c>
      <c r="CA48" s="106"/>
      <c r="CB48" s="106" t="n">
        <f aca="false">SUM(BF48,BH48,BJ48,BL48,BN48,BP48,BR48,BT48,BV48,BX48,BZ48)</f>
        <v>1</v>
      </c>
      <c r="CC48" s="106" t="n">
        <f aca="false">SUM(BG48,BI48,BK48,BM48,BO48,BQ48,BS48,BU48,BW48,BY48,CA48)</f>
        <v>0</v>
      </c>
      <c r="CD48" s="106"/>
      <c r="CE48" s="16"/>
      <c r="CF48" s="122"/>
    </row>
    <row r="49" s="123" customFormat="true" ht="15" hidden="false" customHeight="false" outlineLevel="0" collapsed="false">
      <c r="A49" s="16"/>
      <c r="B49" s="16"/>
      <c r="C49" s="16"/>
      <c r="D49" s="16"/>
      <c r="E49" s="16"/>
      <c r="F49" s="16"/>
      <c r="G49" s="16"/>
      <c r="H49" s="17"/>
      <c r="I49" s="105"/>
      <c r="J49" s="16"/>
      <c r="K49" s="16"/>
      <c r="L49" s="16"/>
      <c r="M49" s="16"/>
      <c r="N49" s="16"/>
      <c r="O49" s="16"/>
      <c r="P49" s="36"/>
      <c r="Q49" s="36"/>
      <c r="R49" s="36"/>
      <c r="S49" s="36"/>
      <c r="T49" s="16"/>
      <c r="U49" s="16"/>
      <c r="V49" s="16"/>
      <c r="W49" s="16"/>
      <c r="X49" s="16"/>
      <c r="Y49" s="16"/>
      <c r="Z49" s="43"/>
      <c r="AA49" s="43"/>
      <c r="AB49" s="16"/>
      <c r="AC49" s="16"/>
      <c r="AD49" s="16"/>
      <c r="AE49" s="37"/>
      <c r="AF49" s="113"/>
      <c r="AG49" s="1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6"/>
      <c r="BE49" s="106"/>
      <c r="BF49" s="114"/>
      <c r="BG49" s="114"/>
      <c r="BH49" s="106"/>
      <c r="BI49" s="106"/>
      <c r="BJ49" s="106"/>
      <c r="BK49" s="106"/>
      <c r="BL49" s="106"/>
      <c r="BM49" s="106"/>
      <c r="BN49" s="106"/>
      <c r="BO49" s="106"/>
      <c r="BP49" s="106"/>
      <c r="BQ49" s="106"/>
      <c r="BR49" s="106"/>
      <c r="BS49" s="106"/>
      <c r="BT49" s="106"/>
      <c r="BU49" s="106"/>
      <c r="BV49" s="106"/>
      <c r="BW49" s="106"/>
      <c r="BX49" s="106"/>
      <c r="BY49" s="106"/>
      <c r="BZ49" s="106"/>
      <c r="CA49" s="106"/>
      <c r="CB49" s="106"/>
      <c r="CC49" s="106"/>
      <c r="CD49" s="106"/>
      <c r="CE49" s="16"/>
      <c r="CF49" s="122"/>
    </row>
    <row r="50" s="16" customFormat="true" ht="15" hidden="false" customHeight="false" outlineLevel="0" collapsed="false">
      <c r="H50" s="17"/>
      <c r="I50" s="105"/>
      <c r="P50" s="36"/>
      <c r="Q50" s="36"/>
      <c r="R50" s="36"/>
      <c r="S50" s="36"/>
      <c r="AE50" s="37"/>
      <c r="AF50" s="113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E50" s="106"/>
      <c r="BF50" s="114"/>
      <c r="BG50" s="114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  <c r="BV50" s="106"/>
      <c r="BW50" s="106"/>
      <c r="BX50" s="106"/>
      <c r="BY50" s="106"/>
      <c r="BZ50" s="106"/>
      <c r="CA50" s="106"/>
      <c r="CB50" s="106"/>
      <c r="CC50" s="106"/>
      <c r="CD50" s="106"/>
      <c r="CF50" s="104"/>
    </row>
    <row r="51" s="16" customFormat="true" ht="13.8" hidden="false" customHeight="false" outlineLevel="0" collapsed="false">
      <c r="A51" s="16" t="s">
        <v>157</v>
      </c>
      <c r="B51" s="16" t="s">
        <v>158</v>
      </c>
      <c r="C51" s="16" t="s">
        <v>86</v>
      </c>
      <c r="D51" s="16" t="n">
        <v>20</v>
      </c>
      <c r="E51" s="16" t="n">
        <v>1600</v>
      </c>
      <c r="F51" s="16" t="s">
        <v>58</v>
      </c>
      <c r="G51" s="16" t="n">
        <v>12</v>
      </c>
      <c r="H51" s="17" t="n">
        <v>45.1</v>
      </c>
      <c r="I51" s="105" t="n">
        <v>0.5</v>
      </c>
      <c r="L51" s="16" t="n">
        <v>17.3</v>
      </c>
      <c r="M51" s="16" t="n">
        <v>0.7</v>
      </c>
      <c r="P51" s="36" t="n">
        <f aca="false">CE51-R51</f>
        <v>10.8</v>
      </c>
      <c r="Q51" s="36" t="n">
        <v>0.2</v>
      </c>
      <c r="R51" s="36" t="n">
        <v>0</v>
      </c>
      <c r="S51" s="36" t="n">
        <v>0</v>
      </c>
      <c r="V51" s="16" t="n">
        <v>11.1</v>
      </c>
      <c r="W51" s="16" t="n">
        <v>0.1</v>
      </c>
      <c r="X51" s="16" t="n">
        <v>12.6</v>
      </c>
      <c r="Y51" s="16" t="n">
        <v>0.1</v>
      </c>
      <c r="Z51" s="16" t="n">
        <v>2.1</v>
      </c>
      <c r="AA51" s="16" t="n">
        <v>0.1</v>
      </c>
      <c r="AC51" s="16" t="n">
        <f aca="false">SUM(H51:AB51)</f>
        <v>100.7</v>
      </c>
      <c r="AE51" s="37" t="n">
        <f aca="false">P51+R51</f>
        <v>10.8</v>
      </c>
      <c r="AF51" s="113"/>
      <c r="AH51" s="106" t="n">
        <f aca="false">H51/(2*15.9994+28.0855)</f>
        <v>0.750612056726965</v>
      </c>
      <c r="AI51" s="106" t="n">
        <f aca="false">I51/(2*15.9994+28.0855)</f>
        <v>0.00832164142712822</v>
      </c>
      <c r="AJ51" s="106" t="n">
        <f aca="false">J51/(2*15.9994+47.8671)</f>
        <v>0</v>
      </c>
      <c r="AK51" s="106" t="n">
        <f aca="false">K51/(2*15.9994+47.8671)</f>
        <v>0</v>
      </c>
      <c r="AL51" s="106" t="n">
        <f aca="false">(2*L51)/(2*26.981+3*15.9994)</f>
        <v>0.339348098571796</v>
      </c>
      <c r="AM51" s="106" t="n">
        <f aca="false">(2*M51)/(2*26.981+3*15.9994)</f>
        <v>0.01373084791909</v>
      </c>
      <c r="AN51" s="106" t="n">
        <f aca="false">(2*N51)/(2*52+3*15.994)</f>
        <v>0</v>
      </c>
      <c r="AO51" s="106" t="n">
        <f aca="false">(2*O51)/(2*52+3*15.994)</f>
        <v>0</v>
      </c>
      <c r="AP51" s="106" t="n">
        <f aca="false">P51/(55.8452+15.9994)</f>
        <v>0.150324450271837</v>
      </c>
      <c r="AQ51" s="106" t="n">
        <f aca="false">Q51/(55.8452+15.9994)</f>
        <v>0.00278378611614512</v>
      </c>
      <c r="AR51" s="106" t="n">
        <f aca="false">2*R51/(2*55.845+3*15.999)</f>
        <v>0</v>
      </c>
      <c r="AS51" s="106" t="n">
        <f aca="false">2*S51/(2*55.845+3*15.999)</f>
        <v>0</v>
      </c>
      <c r="AT51" s="106" t="n">
        <f aca="false">T51/(95.94+2*15.9994)</f>
        <v>0</v>
      </c>
      <c r="AU51" s="106" t="n">
        <f aca="false">U51/(95.94+2*15.9994)</f>
        <v>0</v>
      </c>
      <c r="AV51" s="106" t="n">
        <f aca="false">V51/(15.9994+24.3051)</f>
        <v>0.275403490925331</v>
      </c>
      <c r="AW51" s="106" t="n">
        <f aca="false">W51/(15.9994+24.3051)</f>
        <v>0.00248111253085884</v>
      </c>
      <c r="AX51" s="106" t="n">
        <f aca="false">X51/(40.078+15.9994)</f>
        <v>0.224689447085635</v>
      </c>
      <c r="AY51" s="106" t="n">
        <f aca="false">Y51/(40.078+15.9994)</f>
        <v>0.00178324958004472</v>
      </c>
      <c r="AZ51" s="106" t="n">
        <f aca="false">Z51/(22.989+0.5*15.9994)</f>
        <v>0.0677666375162559</v>
      </c>
      <c r="BA51" s="106" t="n">
        <f aca="false">AA51/(22.989+0.5*15.9994)</f>
        <v>0.00322698273886933</v>
      </c>
      <c r="BB51" s="106" t="n">
        <f aca="false">AB51/(39.0983+0.5*15.9994)</f>
        <v>0</v>
      </c>
      <c r="BC51" s="106" t="n">
        <f aca="false">AC51/(39.0983+0.5*15.9994)</f>
        <v>2.13809503588263</v>
      </c>
      <c r="BD51" s="16" t="n">
        <v>12</v>
      </c>
      <c r="BE51" s="106" t="n">
        <f aca="false">BD51/(2*AH51+2*AJ51+1.5*AL51+AP51+2*AT51+AV51+AX51+0.5*AZ51+0.5*BB51+1.5*AN51+1.5*AR51)</f>
        <v>4.4534387935857</v>
      </c>
      <c r="BF51" s="114" t="n">
        <f aca="false">$BE51*AH51</f>
        <v>3.34280485236102</v>
      </c>
      <c r="BG51" s="114" t="n">
        <f aca="false">$BE51*AI51</f>
        <v>0.0370599207578826</v>
      </c>
      <c r="BH51" s="106" t="n">
        <f aca="false">$BE51*AJ51</f>
        <v>0</v>
      </c>
      <c r="BI51" s="106" t="n">
        <f aca="false">$BE51*AK51</f>
        <v>0</v>
      </c>
      <c r="BJ51" s="106" t="n">
        <f aca="false">$BE51*AL51</f>
        <v>1.51126598670918</v>
      </c>
      <c r="BK51" s="106" t="n">
        <f aca="false">$BE51*AM51</f>
        <v>0.0611494907917008</v>
      </c>
      <c r="BL51" s="106" t="n">
        <f aca="false">$BE51*AN51</f>
        <v>0</v>
      </c>
      <c r="BM51" s="106" t="n">
        <f aca="false">$BE51*AO51</f>
        <v>0</v>
      </c>
      <c r="BN51" s="106" t="n">
        <f aca="false">$BE51*AP51</f>
        <v>0.669460738465042</v>
      </c>
      <c r="BO51" s="106" t="n">
        <f aca="false">$BE51*AQ51</f>
        <v>0.012397421082686</v>
      </c>
      <c r="BP51" s="106" t="n">
        <f aca="false">$BE51*AR51</f>
        <v>0</v>
      </c>
      <c r="BQ51" s="106" t="n">
        <f aca="false">$BE51*AS51</f>
        <v>0</v>
      </c>
      <c r="BR51" s="106" t="n">
        <f aca="false">$BE51*AT51</f>
        <v>0</v>
      </c>
      <c r="BS51" s="106" t="n">
        <f aca="false">$BE51*AU51</f>
        <v>0</v>
      </c>
      <c r="BT51" s="106" t="n">
        <f aca="false">$BE51*AV51</f>
        <v>1.2264925903758</v>
      </c>
      <c r="BU51" s="106" t="n">
        <f aca="false">$BE51*AW51</f>
        <v>0.0110494827961783</v>
      </c>
      <c r="BV51" s="106" t="n">
        <f aca="false">$BE51*AX51</f>
        <v>1.00064070016049</v>
      </c>
      <c r="BW51" s="106" t="n">
        <f aca="false">$BE51*AY51</f>
        <v>0.00794159285841658</v>
      </c>
      <c r="BX51" s="106" t="n">
        <f aca="false">$BE51*AZ51</f>
        <v>0.301794572425754</v>
      </c>
      <c r="BY51" s="106" t="n">
        <f aca="false">$BE51*BA51</f>
        <v>0.0143711701155121</v>
      </c>
      <c r="BZ51" s="106" t="n">
        <f aca="false">$BE51*BB51</f>
        <v>0</v>
      </c>
      <c r="CA51" s="106"/>
      <c r="CB51" s="106" t="n">
        <f aca="false">SUM(BF51,BH51,BJ51,BL51,BN51,BP51,BR51,BT51,BV51,BX51,BZ51)</f>
        <v>8.05245944049727</v>
      </c>
      <c r="CC51" s="106" t="n">
        <f aca="false">SUM(BG51,BI51,BK51,BM51,BO51,BQ51,BS51,BU51,BW51,BY51,CA51)</f>
        <v>0.143969078402376</v>
      </c>
      <c r="CD51" s="106" t="n">
        <f aca="false">BN51+BP51</f>
        <v>0.669460738465042</v>
      </c>
      <c r="CE51" s="16" t="n">
        <v>10.8</v>
      </c>
      <c r="CF51" s="104" t="n">
        <v>0.21</v>
      </c>
      <c r="CG51" s="16" t="s">
        <v>88</v>
      </c>
    </row>
    <row r="52" s="16" customFormat="true" ht="15" hidden="false" customHeight="false" outlineLevel="0" collapsed="false">
      <c r="A52" s="16" t="s">
        <v>157</v>
      </c>
      <c r="B52" s="16" t="s">
        <v>178</v>
      </c>
      <c r="C52" s="16" t="s">
        <v>86</v>
      </c>
      <c r="D52" s="16" t="n">
        <v>20</v>
      </c>
      <c r="E52" s="16" t="n">
        <v>1600</v>
      </c>
      <c r="F52" s="16" t="s">
        <v>58</v>
      </c>
      <c r="G52" s="16" t="n">
        <v>12</v>
      </c>
      <c r="H52" s="17" t="n">
        <v>97.7</v>
      </c>
      <c r="I52" s="105" t="n">
        <v>0.9</v>
      </c>
      <c r="L52" s="16" t="n">
        <v>1</v>
      </c>
      <c r="M52" s="16" t="n">
        <v>0.2</v>
      </c>
      <c r="P52" s="36" t="n">
        <v>0.27</v>
      </c>
      <c r="Q52" s="36" t="n">
        <v>0.04</v>
      </c>
      <c r="R52" s="36"/>
      <c r="S52" s="36"/>
      <c r="V52" s="16" t="n">
        <v>0.06</v>
      </c>
      <c r="W52" s="16" t="n">
        <v>0.01</v>
      </c>
      <c r="X52" s="16" t="n">
        <v>0.12</v>
      </c>
      <c r="Y52" s="16" t="n">
        <v>0.03</v>
      </c>
      <c r="Z52" s="16" t="n">
        <v>0.17</v>
      </c>
      <c r="AA52" s="16" t="n">
        <v>0.2</v>
      </c>
      <c r="AE52" s="37"/>
      <c r="AF52" s="113"/>
      <c r="AH52" s="106" t="n">
        <f aca="false">H52/(2*15.9994+28.0855)</f>
        <v>1.62604873486085</v>
      </c>
      <c r="AI52" s="106" t="n">
        <f aca="false">I52/(2*15.9994+28.0855)</f>
        <v>0.0149789545688308</v>
      </c>
      <c r="AJ52" s="106" t="n">
        <f aca="false">J52/(2*15.9994+47.8671)</f>
        <v>0</v>
      </c>
      <c r="AK52" s="106" t="n">
        <f aca="false">K52/(2*15.9994+47.8671)</f>
        <v>0</v>
      </c>
      <c r="AL52" s="106" t="n">
        <f aca="false">(2*L52)/(2*26.981+3*15.9994)</f>
        <v>0.0196154970272714</v>
      </c>
      <c r="AM52" s="106" t="n">
        <f aca="false">(2*M52)/(2*26.981+3*15.9994)</f>
        <v>0.00392309940545428</v>
      </c>
      <c r="AN52" s="106" t="n">
        <f aca="false">(2*N52)/(2*52+3*15.994)</f>
        <v>0</v>
      </c>
      <c r="AO52" s="106" t="n">
        <f aca="false">(2*O52)/(2*52+3*15.994)</f>
        <v>0</v>
      </c>
      <c r="AP52" s="106" t="n">
        <f aca="false">P52/(55.8452+15.9994)</f>
        <v>0.00375811125679592</v>
      </c>
      <c r="AQ52" s="106" t="n">
        <f aca="false">Q52/(55.8452+15.9994)</f>
        <v>0.000556757223229025</v>
      </c>
      <c r="AR52" s="106" t="n">
        <f aca="false">2*R52/(2*55.845+3*15.999)</f>
        <v>0</v>
      </c>
      <c r="AS52" s="106" t="n">
        <f aca="false">2*S52/(2*55.845+3*15.999)</f>
        <v>0</v>
      </c>
      <c r="AT52" s="106" t="n">
        <f aca="false">T52/(95.94+2*15.9994)</f>
        <v>0</v>
      </c>
      <c r="AU52" s="106" t="n">
        <f aca="false">U52/(95.94+2*15.9994)</f>
        <v>0</v>
      </c>
      <c r="AV52" s="106" t="n">
        <f aca="false">V52/(15.9994+24.3051)</f>
        <v>0.0014886675185153</v>
      </c>
      <c r="AW52" s="106" t="n">
        <f aca="false">W52/(15.9994+24.3051)</f>
        <v>0.000248111253085884</v>
      </c>
      <c r="AX52" s="106" t="n">
        <f aca="false">X52/(40.078+15.9994)</f>
        <v>0.00213989949605367</v>
      </c>
      <c r="AY52" s="106" t="n">
        <f aca="false">Y52/(40.078+15.9994)</f>
        <v>0.000534974874013417</v>
      </c>
      <c r="AZ52" s="106" t="n">
        <f aca="false">Z52/(22.989+0.5*15.9994)</f>
        <v>0.00548587065607786</v>
      </c>
      <c r="BA52" s="106" t="n">
        <f aca="false">AA52/(22.989+0.5*15.9994)</f>
        <v>0.00645396547773866</v>
      </c>
      <c r="BB52" s="106" t="n">
        <f aca="false">AB52/(39.0983+0.5*15.9994)</f>
        <v>0</v>
      </c>
      <c r="BC52" s="106" t="n">
        <f aca="false">AC52/(39.0983+0.5*15.9994)</f>
        <v>0</v>
      </c>
      <c r="BD52" s="16" t="n">
        <v>2</v>
      </c>
      <c r="BE52" s="106" t="n">
        <f aca="false">BD52/(2*AH52+2*AJ52+1.5*AL52+AP52+2*AT52+AV52+AX52+0.5*AZ52+0.5*BB52+1.5*AN52+1.5*AR52)</f>
        <v>0.607597952450628</v>
      </c>
      <c r="BF52" s="114" t="n">
        <f aca="false">$BE52*AH52</f>
        <v>0.987983881886389</v>
      </c>
      <c r="BG52" s="114" t="n">
        <f aca="false">$BE52*AI52</f>
        <v>0.00910118212587257</v>
      </c>
      <c r="BH52" s="106" t="n">
        <f aca="false">$BE52*AJ52</f>
        <v>0</v>
      </c>
      <c r="BI52" s="106" t="n">
        <f aca="false">$BE52*AK52</f>
        <v>0</v>
      </c>
      <c r="BJ52" s="106" t="n">
        <f aca="false">$BE52*AL52</f>
        <v>0.0119183358300715</v>
      </c>
      <c r="BK52" s="106" t="n">
        <f aca="false">$BE52*AM52</f>
        <v>0.0023836671660143</v>
      </c>
      <c r="BL52" s="106" t="n">
        <f aca="false">$BE52*AN52</f>
        <v>0</v>
      </c>
      <c r="BM52" s="106" t="n">
        <f aca="false">$BE52*AO52</f>
        <v>0</v>
      </c>
      <c r="BN52" s="106" t="n">
        <f aca="false">$BE52*AP52</f>
        <v>0.00228342070471086</v>
      </c>
      <c r="BO52" s="106" t="n">
        <f aca="false">$BE52*AQ52</f>
        <v>0.000338284548846053</v>
      </c>
      <c r="BP52" s="106" t="n">
        <f aca="false">$BE52*AR52</f>
        <v>0</v>
      </c>
      <c r="BQ52" s="106" t="n">
        <f aca="false">$BE52*AS52</f>
        <v>0</v>
      </c>
      <c r="BR52" s="106" t="n">
        <f aca="false">$BE52*AT52</f>
        <v>0</v>
      </c>
      <c r="BS52" s="106" t="n">
        <f aca="false">$BE52*AU52</f>
        <v>0</v>
      </c>
      <c r="BT52" s="106" t="n">
        <f aca="false">$BE52*AV52</f>
        <v>0.000904511336129655</v>
      </c>
      <c r="BU52" s="106" t="n">
        <f aca="false">$BE52*AW52</f>
        <v>0.000150751889354943</v>
      </c>
      <c r="BV52" s="106" t="n">
        <f aca="false">$BE52*AX52</f>
        <v>0.00130019855225234</v>
      </c>
      <c r="BW52" s="106" t="n">
        <f aca="false">$BE52*AY52</f>
        <v>0.000325049638063085</v>
      </c>
      <c r="BX52" s="106" t="n">
        <f aca="false">$BE52*AZ52</f>
        <v>0.00333320377804189</v>
      </c>
      <c r="BY52" s="106" t="n">
        <f aca="false">$BE52*BA52</f>
        <v>0.00392141620946105</v>
      </c>
      <c r="BZ52" s="106" t="n">
        <f aca="false">$BE52*BB52</f>
        <v>0</v>
      </c>
      <c r="CA52" s="106"/>
      <c r="CB52" s="106" t="n">
        <f aca="false">SUM(BF52,BH52,BJ52,BL52,BN52,BP52,BR52,BT52,BV52,BX52,BZ52)</f>
        <v>1.0077235520876</v>
      </c>
      <c r="CC52" s="106" t="n">
        <f aca="false">SUM(BG52,BI52,BK52,BM52,BO52,BQ52,BS52,BU52,BW52,BY52,CA52)</f>
        <v>0.016220351577612</v>
      </c>
      <c r="CD52" s="106"/>
      <c r="CF52" s="104"/>
    </row>
    <row r="53" s="16" customFormat="true" ht="15" hidden="false" customHeight="false" outlineLevel="0" collapsed="false">
      <c r="A53" s="16" t="s">
        <v>157</v>
      </c>
      <c r="B53" s="16" t="s">
        <v>58</v>
      </c>
      <c r="C53" s="16" t="s">
        <v>86</v>
      </c>
      <c r="D53" s="16" t="n">
        <v>20</v>
      </c>
      <c r="E53" s="16" t="n">
        <v>1600</v>
      </c>
      <c r="F53" s="16" t="s">
        <v>58</v>
      </c>
      <c r="G53" s="16" t="n">
        <v>12</v>
      </c>
      <c r="H53" s="17"/>
      <c r="I53" s="105"/>
      <c r="P53" s="36"/>
      <c r="Q53" s="36"/>
      <c r="R53" s="36"/>
      <c r="S53" s="36"/>
      <c r="AE53" s="37"/>
      <c r="AF53" s="113"/>
      <c r="AH53" s="106" t="n">
        <f aca="false">H53/(2*15.9994+28.0855)</f>
        <v>0</v>
      </c>
      <c r="AI53" s="106" t="n">
        <f aca="false">I53/(2*15.9994+28.0855)</f>
        <v>0</v>
      </c>
      <c r="AJ53" s="106" t="n">
        <f aca="false">J53/(2*15.9994+47.8671)</f>
        <v>0</v>
      </c>
      <c r="AK53" s="106" t="n">
        <f aca="false">K53/(2*15.9994+47.8671)</f>
        <v>0</v>
      </c>
      <c r="AL53" s="106" t="n">
        <f aca="false">(2*L53)/(2*26.981+3*15.9994)</f>
        <v>0</v>
      </c>
      <c r="AM53" s="106" t="n">
        <f aca="false">(2*M53)/(2*26.981+3*15.9994)</f>
        <v>0</v>
      </c>
      <c r="AN53" s="106" t="n">
        <f aca="false">(2*N53)/(2*52+3*15.994)</f>
        <v>0</v>
      </c>
      <c r="AO53" s="106" t="n">
        <f aca="false">(2*O53)/(2*52+3*15.994)</f>
        <v>0</v>
      </c>
      <c r="AP53" s="106" t="n">
        <f aca="false">P53/(55.8452+15.9994)</f>
        <v>0</v>
      </c>
      <c r="AQ53" s="106" t="n">
        <f aca="false">Q53/(55.8452+15.9994)</f>
        <v>0</v>
      </c>
      <c r="AR53" s="106" t="n">
        <f aca="false">2*R53/(2*55.845+3*15.999)</f>
        <v>0</v>
      </c>
      <c r="AS53" s="106" t="n">
        <f aca="false">2*S53/(2*55.845+3*15.999)</f>
        <v>0</v>
      </c>
      <c r="AT53" s="106" t="n">
        <f aca="false">T53/(95.94+2*15.9994)</f>
        <v>0</v>
      </c>
      <c r="AU53" s="106" t="n">
        <f aca="false">U53/(95.94+2*15.9994)</f>
        <v>0</v>
      </c>
      <c r="AV53" s="106" t="n">
        <f aca="false">V53/(15.9994+24.3051)</f>
        <v>0</v>
      </c>
      <c r="AW53" s="106" t="n">
        <f aca="false">W53/(15.9994+24.3051)</f>
        <v>0</v>
      </c>
      <c r="AX53" s="106" t="n">
        <f aca="false">X53/(40.078+15.9994)</f>
        <v>0</v>
      </c>
      <c r="AY53" s="106" t="n">
        <f aca="false">Y53/(40.078+15.9994)</f>
        <v>0</v>
      </c>
      <c r="AZ53" s="106" t="n">
        <f aca="false">Z53/(22.989+0.5*15.9994)</f>
        <v>0</v>
      </c>
      <c r="BA53" s="106" t="n">
        <f aca="false">AA53/(22.989+0.5*15.9994)</f>
        <v>0</v>
      </c>
      <c r="BB53" s="106" t="n">
        <f aca="false">AB53/(39.0983+0.5*15.9994)</f>
        <v>0</v>
      </c>
      <c r="BC53" s="106" t="n">
        <f aca="false">AC53/(39.0983+0.5*15.9994)</f>
        <v>0</v>
      </c>
      <c r="BD53" s="16" t="n">
        <v>1</v>
      </c>
      <c r="BE53" s="106" t="e">
        <f aca="false">BD53/(2*AH53+2*AJ53+1.5*AL53+AP53+2*AT53+AV53+AX53+0.5*AZ53+0.5*BB53+1.5*AN53+1.5*AR53)</f>
        <v>#DIV/0!</v>
      </c>
      <c r="BF53" s="114" t="e">
        <f aca="false">$BE53*AH53</f>
        <v>#DIV/0!</v>
      </c>
      <c r="BG53" s="114" t="e">
        <f aca="false">$BE53*AI53</f>
        <v>#DIV/0!</v>
      </c>
      <c r="BH53" s="106" t="e">
        <f aca="false">$BE53*AJ53</f>
        <v>#DIV/0!</v>
      </c>
      <c r="BI53" s="106" t="e">
        <f aca="false">$BE53*AK53</f>
        <v>#DIV/0!</v>
      </c>
      <c r="BJ53" s="106" t="e">
        <f aca="false">$BE53*AL53</f>
        <v>#DIV/0!</v>
      </c>
      <c r="BK53" s="106" t="e">
        <f aca="false">$BE53*AM53</f>
        <v>#DIV/0!</v>
      </c>
      <c r="BL53" s="106" t="e">
        <f aca="false">$BE53*AN53</f>
        <v>#DIV/0!</v>
      </c>
      <c r="BM53" s="106" t="e">
        <f aca="false">$BE53*AO53</f>
        <v>#DIV/0!</v>
      </c>
      <c r="BN53" s="106" t="e">
        <f aca="false">$BE53*AP53</f>
        <v>#DIV/0!</v>
      </c>
      <c r="BO53" s="106" t="e">
        <f aca="false">$BE53*AQ53</f>
        <v>#DIV/0!</v>
      </c>
      <c r="BP53" s="106" t="e">
        <f aca="false">$BE53*AR53</f>
        <v>#DIV/0!</v>
      </c>
      <c r="BQ53" s="106" t="e">
        <f aca="false">$BE53*AS53</f>
        <v>#DIV/0!</v>
      </c>
      <c r="BR53" s="106" t="e">
        <f aca="false">$BE53*AT53</f>
        <v>#DIV/0!</v>
      </c>
      <c r="BS53" s="106" t="e">
        <f aca="false">$BE53*AU53</f>
        <v>#DIV/0!</v>
      </c>
      <c r="BT53" s="106" t="e">
        <f aca="false">$BE53*AV53</f>
        <v>#DIV/0!</v>
      </c>
      <c r="BU53" s="106" t="e">
        <f aca="false">$BE53*AW53</f>
        <v>#DIV/0!</v>
      </c>
      <c r="BV53" s="106" t="e">
        <f aca="false">$BE53*AX53</f>
        <v>#DIV/0!</v>
      </c>
      <c r="BW53" s="106" t="e">
        <f aca="false">$BE53*AY53</f>
        <v>#DIV/0!</v>
      </c>
      <c r="BX53" s="106" t="e">
        <f aca="false">$BE53*AZ53</f>
        <v>#DIV/0!</v>
      </c>
      <c r="BY53" s="106" t="e">
        <f aca="false">$BE53*BA53</f>
        <v>#DIV/0!</v>
      </c>
      <c r="BZ53" s="106" t="e">
        <f aca="false">$BE53*BB53</f>
        <v>#DIV/0!</v>
      </c>
      <c r="CA53" s="106"/>
      <c r="CB53" s="106" t="e">
        <f aca="false">SUM(BF53,BH53,BJ53,BL53,BN53,BP53,BR53,BT53,BV53,BX53,BZ53)</f>
        <v>#DIV/0!</v>
      </c>
      <c r="CC53" s="106" t="e">
        <f aca="false">SUM(BG53,BI53,BK53,BM53,BO53,BQ53,BS53,BU53,BW53,BY53,CA53)</f>
        <v>#DIV/0!</v>
      </c>
      <c r="CD53" s="106"/>
      <c r="CF53" s="104"/>
    </row>
    <row r="54" s="16" customFormat="true" ht="15" hidden="false" customHeight="false" outlineLevel="0" collapsed="false">
      <c r="A54" s="16" t="s">
        <v>157</v>
      </c>
      <c r="B54" s="16" t="s">
        <v>160</v>
      </c>
      <c r="C54" s="16" t="s">
        <v>86</v>
      </c>
      <c r="D54" s="16" t="n">
        <v>20</v>
      </c>
      <c r="E54" s="16" t="n">
        <v>1600</v>
      </c>
      <c r="F54" s="16" t="s">
        <v>58</v>
      </c>
      <c r="G54" s="16" t="n">
        <v>12</v>
      </c>
      <c r="H54" s="17"/>
      <c r="I54" s="105"/>
      <c r="P54" s="36"/>
      <c r="Q54" s="36"/>
      <c r="R54" s="36"/>
      <c r="S54" s="36"/>
      <c r="AE54" s="37"/>
      <c r="AF54" s="113"/>
      <c r="AH54" s="106" t="n">
        <f aca="false">H54/(2*15.9994+28.0855)</f>
        <v>0</v>
      </c>
      <c r="AI54" s="106" t="n">
        <f aca="false">I54/(2*15.9994+28.0855)</f>
        <v>0</v>
      </c>
      <c r="AJ54" s="106" t="n">
        <f aca="false">J54/(2*15.9994+47.8671)</f>
        <v>0</v>
      </c>
      <c r="AK54" s="106" t="n">
        <f aca="false">K54/(2*15.9994+47.8671)</f>
        <v>0</v>
      </c>
      <c r="AL54" s="106" t="n">
        <f aca="false">(2*L54)/(2*26.981+3*15.9994)</f>
        <v>0</v>
      </c>
      <c r="AM54" s="106" t="n">
        <f aca="false">(2*M54)/(2*26.981+3*15.9994)</f>
        <v>0</v>
      </c>
      <c r="AN54" s="106" t="n">
        <f aca="false">(2*N54)/(2*52+3*15.994)</f>
        <v>0</v>
      </c>
      <c r="AO54" s="106" t="n">
        <f aca="false">(2*O54)/(2*52+3*15.994)</f>
        <v>0</v>
      </c>
      <c r="AP54" s="106" t="n">
        <f aca="false">P54/(55.8452+15.9994)</f>
        <v>0</v>
      </c>
      <c r="AQ54" s="106" t="n">
        <f aca="false">Q54/(55.8452+15.9994)</f>
        <v>0</v>
      </c>
      <c r="AR54" s="106" t="n">
        <f aca="false">2*R54/(2*55.845+3*15.999)</f>
        <v>0</v>
      </c>
      <c r="AS54" s="106" t="n">
        <f aca="false">2*S54/(2*55.845+3*15.999)</f>
        <v>0</v>
      </c>
      <c r="AT54" s="106" t="n">
        <f aca="false">T54/(95.94+2*15.9994)</f>
        <v>0</v>
      </c>
      <c r="AU54" s="106" t="n">
        <f aca="false">U54/(95.94+2*15.9994)</f>
        <v>0</v>
      </c>
      <c r="AV54" s="106" t="n">
        <f aca="false">V54/(15.9994+24.3051)</f>
        <v>0</v>
      </c>
      <c r="AW54" s="106" t="n">
        <f aca="false">W54/(15.9994+24.3051)</f>
        <v>0</v>
      </c>
      <c r="AX54" s="106" t="n">
        <f aca="false">X54/(40.078+15.9994)</f>
        <v>0</v>
      </c>
      <c r="AY54" s="106" t="n">
        <f aca="false">Y54/(40.078+15.9994)</f>
        <v>0</v>
      </c>
      <c r="AZ54" s="106" t="n">
        <f aca="false">Z54/(22.989+0.5*15.9994)</f>
        <v>0</v>
      </c>
      <c r="BA54" s="106" t="n">
        <f aca="false">AA54/(22.989+0.5*15.9994)</f>
        <v>0</v>
      </c>
      <c r="BB54" s="106" t="n">
        <f aca="false">AB54/(39.0983+0.5*15.9994)</f>
        <v>0</v>
      </c>
      <c r="BC54" s="106" t="n">
        <f aca="false">AC54/(39.0983+0.5*15.9994)</f>
        <v>0</v>
      </c>
      <c r="BD54" s="16" t="n">
        <v>2</v>
      </c>
      <c r="BE54" s="106" t="e">
        <f aca="false">BD54/(2*AH54+2*AJ54+1.5*AL54+AP54+2*AT54+AV54+AX54+0.5*AZ54+0.5*BB54+1.5*AN54+1.5*AR54)</f>
        <v>#DIV/0!</v>
      </c>
      <c r="BF54" s="114" t="e">
        <f aca="false">$BE54*AH54</f>
        <v>#DIV/0!</v>
      </c>
      <c r="BG54" s="114" t="e">
        <f aca="false">$BE54*AI54</f>
        <v>#DIV/0!</v>
      </c>
      <c r="BH54" s="106" t="e">
        <f aca="false">$BE54*AJ54</f>
        <v>#DIV/0!</v>
      </c>
      <c r="BI54" s="106" t="e">
        <f aca="false">$BE54*AK54</f>
        <v>#DIV/0!</v>
      </c>
      <c r="BJ54" s="106" t="e">
        <f aca="false">$BE54*AL54</f>
        <v>#DIV/0!</v>
      </c>
      <c r="BK54" s="106" t="e">
        <f aca="false">$BE54*AM54</f>
        <v>#DIV/0!</v>
      </c>
      <c r="BL54" s="106" t="e">
        <f aca="false">$BE54*AN54</f>
        <v>#DIV/0!</v>
      </c>
      <c r="BM54" s="106" t="e">
        <f aca="false">$BE54*AO54</f>
        <v>#DIV/0!</v>
      </c>
      <c r="BN54" s="106" t="e">
        <f aca="false">$BE54*AP54</f>
        <v>#DIV/0!</v>
      </c>
      <c r="BO54" s="106" t="e">
        <f aca="false">$BE54*AQ54</f>
        <v>#DIV/0!</v>
      </c>
      <c r="BP54" s="106" t="e">
        <f aca="false">$BE54*AR54</f>
        <v>#DIV/0!</v>
      </c>
      <c r="BQ54" s="106" t="e">
        <f aca="false">$BE54*AS54</f>
        <v>#DIV/0!</v>
      </c>
      <c r="BR54" s="106" t="e">
        <f aca="false">$BE54*AT54</f>
        <v>#DIV/0!</v>
      </c>
      <c r="BS54" s="106" t="e">
        <f aca="false">$BE54*AU54</f>
        <v>#DIV/0!</v>
      </c>
      <c r="BT54" s="106" t="e">
        <f aca="false">$BE54*AV54</f>
        <v>#DIV/0!</v>
      </c>
      <c r="BU54" s="106" t="e">
        <f aca="false">$BE54*AW54</f>
        <v>#DIV/0!</v>
      </c>
      <c r="BV54" s="106" t="e">
        <f aca="false">$BE54*AX54</f>
        <v>#DIV/0!</v>
      </c>
      <c r="BW54" s="106" t="e">
        <f aca="false">$BE54*AY54</f>
        <v>#DIV/0!</v>
      </c>
      <c r="BX54" s="106" t="e">
        <f aca="false">$BE54*AZ54</f>
        <v>#DIV/0!</v>
      </c>
      <c r="BY54" s="106" t="e">
        <f aca="false">$BE54*BA54</f>
        <v>#DIV/0!</v>
      </c>
      <c r="BZ54" s="106" t="e">
        <f aca="false">$BE54*BB54</f>
        <v>#DIV/0!</v>
      </c>
      <c r="CA54" s="106"/>
      <c r="CB54" s="106" t="e">
        <f aca="false">SUM(BF54,BH54,BJ54,BL54,BN54,BP54,BR54,BT54,BV54,BX54,BZ54)</f>
        <v>#DIV/0!</v>
      </c>
      <c r="CC54" s="106" t="e">
        <f aca="false">SUM(BG54,BI54,BK54,BM54,BO54,BQ54,BS54,BU54,BW54,BY54,CA54)</f>
        <v>#DIV/0!</v>
      </c>
      <c r="CD54" s="106"/>
      <c r="CF54" s="104"/>
    </row>
    <row r="55" s="16" customFormat="true" ht="15" hidden="false" customHeight="false" outlineLevel="0" collapsed="false">
      <c r="H55" s="17"/>
      <c r="I55" s="105"/>
      <c r="P55" s="36"/>
      <c r="Q55" s="36"/>
      <c r="R55" s="36"/>
      <c r="S55" s="36"/>
      <c r="AE55" s="37"/>
      <c r="AF55" s="113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E55" s="106"/>
      <c r="BF55" s="114"/>
      <c r="BG55" s="114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06"/>
      <c r="BS55" s="106"/>
      <c r="BT55" s="106"/>
      <c r="BU55" s="106"/>
      <c r="BV55" s="106"/>
      <c r="BW55" s="106"/>
      <c r="BX55" s="106"/>
      <c r="BY55" s="106"/>
      <c r="BZ55" s="106"/>
      <c r="CA55" s="106"/>
      <c r="CB55" s="106"/>
      <c r="CC55" s="106"/>
      <c r="CD55" s="106"/>
      <c r="CF55" s="104"/>
    </row>
    <row r="56" s="16" customFormat="true" ht="15" hidden="false" customHeight="false" outlineLevel="0" collapsed="false">
      <c r="A56" s="16" t="s">
        <v>161</v>
      </c>
      <c r="B56" s="16" t="s">
        <v>158</v>
      </c>
      <c r="C56" s="16" t="s">
        <v>86</v>
      </c>
      <c r="D56" s="16" t="n">
        <v>20</v>
      </c>
      <c r="E56" s="16" t="n">
        <v>1800</v>
      </c>
      <c r="F56" s="16" t="s">
        <v>58</v>
      </c>
      <c r="G56" s="16" t="n">
        <v>6</v>
      </c>
      <c r="H56" s="17" t="n">
        <v>45.3</v>
      </c>
      <c r="I56" s="105" t="n">
        <v>0.8</v>
      </c>
      <c r="L56" s="16" t="n">
        <v>17.8</v>
      </c>
      <c r="M56" s="16" t="n">
        <v>0.3</v>
      </c>
      <c r="P56" s="36" t="n">
        <f aca="false">CE56-R56</f>
        <v>10.7</v>
      </c>
      <c r="Q56" s="36" t="n">
        <v>0.2</v>
      </c>
      <c r="R56" s="36" t="n">
        <v>0</v>
      </c>
      <c r="S56" s="36" t="n">
        <v>0</v>
      </c>
      <c r="V56" s="16" t="n">
        <v>8.8</v>
      </c>
      <c r="W56" s="16" t="n">
        <v>0.1</v>
      </c>
      <c r="X56" s="16" t="n">
        <v>13.2</v>
      </c>
      <c r="Y56" s="16" t="n">
        <v>0.2</v>
      </c>
      <c r="Z56" s="43" t="n">
        <v>2.6</v>
      </c>
      <c r="AA56" s="43" t="n">
        <v>0.1</v>
      </c>
      <c r="AC56" s="16" t="n">
        <f aca="false">SUM(H56:AB56)</f>
        <v>100.1</v>
      </c>
      <c r="AE56" s="37" t="n">
        <f aca="false">P56+R56</f>
        <v>10.7</v>
      </c>
      <c r="AF56" s="113"/>
      <c r="AH56" s="106" t="n">
        <f aca="false">H56/(2*15.9994+28.0855)</f>
        <v>0.753940713297817</v>
      </c>
      <c r="AI56" s="106" t="n">
        <f aca="false">I56/(2*15.9994+28.0855)</f>
        <v>0.0133146262834051</v>
      </c>
      <c r="AJ56" s="106" t="n">
        <f aca="false">J56/(2*15.9994+47.8671)</f>
        <v>0</v>
      </c>
      <c r="AK56" s="106" t="n">
        <f aca="false">K56/(2*15.9994+47.8671)</f>
        <v>0</v>
      </c>
      <c r="AL56" s="106" t="n">
        <f aca="false">(2*L56)/(2*26.981+3*15.9994)</f>
        <v>0.349155847085431</v>
      </c>
      <c r="AM56" s="106" t="n">
        <f aca="false">(2*M56)/(2*26.981+3*15.9994)</f>
        <v>0.00588464910818143</v>
      </c>
      <c r="AN56" s="106" t="n">
        <f aca="false">(2*N56)/(2*52+3*15.994)</f>
        <v>0</v>
      </c>
      <c r="AO56" s="106" t="n">
        <f aca="false">(2*O56)/(2*52+3*15.994)</f>
        <v>0</v>
      </c>
      <c r="AP56" s="106" t="n">
        <f aca="false">P56/(55.8452+15.9994)</f>
        <v>0.148932557213764</v>
      </c>
      <c r="AQ56" s="106" t="n">
        <f aca="false">Q56/(55.8452+15.9994)</f>
        <v>0.00278378611614512</v>
      </c>
      <c r="AR56" s="106" t="n">
        <f aca="false">2*R56/(2*55.845+3*15.999)</f>
        <v>0</v>
      </c>
      <c r="AS56" s="106" t="n">
        <f aca="false">2*S56/(2*55.845+3*15.999)</f>
        <v>0</v>
      </c>
      <c r="AT56" s="106" t="n">
        <f aca="false">T56/(95.94+2*15.9994)</f>
        <v>0</v>
      </c>
      <c r="AU56" s="106" t="n">
        <f aca="false">U56/(95.94+2*15.9994)</f>
        <v>0</v>
      </c>
      <c r="AV56" s="106" t="n">
        <f aca="false">V56/(15.9994+24.3051)</f>
        <v>0.218337902715578</v>
      </c>
      <c r="AW56" s="106" t="n">
        <f aca="false">W56/(15.9994+24.3051)</f>
        <v>0.00248111253085884</v>
      </c>
      <c r="AX56" s="106" t="n">
        <f aca="false">X56/(40.078+15.9994)</f>
        <v>0.235388944565904</v>
      </c>
      <c r="AY56" s="106" t="n">
        <f aca="false">Y56/(40.078+15.9994)</f>
        <v>0.00356649916008945</v>
      </c>
      <c r="AZ56" s="106" t="n">
        <f aca="false">Z56/(22.989+0.5*15.9994)</f>
        <v>0.0839015512106026</v>
      </c>
      <c r="BA56" s="106" t="n">
        <f aca="false">AA56/(22.989+0.5*15.9994)</f>
        <v>0.00322698273886933</v>
      </c>
      <c r="BB56" s="106" t="n">
        <f aca="false">AB56/(39.0983+0.5*15.9994)</f>
        <v>0</v>
      </c>
      <c r="BC56" s="106" t="n">
        <f aca="false">AC56/(39.0983+0.5*15.9994)</f>
        <v>2.12535564142851</v>
      </c>
      <c r="BD56" s="16" t="n">
        <v>12</v>
      </c>
      <c r="BE56" s="106" t="n">
        <f aca="false">BD56/(2*AH56+2*AJ56+1.5*AL56+AP56+2*AT56+AV56+AX56+0.5*AZ56+0.5*BB56+1.5*AN56+1.5*AR56)</f>
        <v>4.48392728866413</v>
      </c>
      <c r="BF56" s="114" t="n">
        <f aca="false">$BE56*AH56</f>
        <v>3.38061533839098</v>
      </c>
      <c r="BG56" s="114" t="n">
        <f aca="false">$BE56*AI56</f>
        <v>0.059701816130525</v>
      </c>
      <c r="BH56" s="106" t="n">
        <f aca="false">$BE56*AJ56</f>
        <v>0</v>
      </c>
      <c r="BI56" s="106" t="n">
        <f aca="false">$BE56*AK56</f>
        <v>0</v>
      </c>
      <c r="BJ56" s="106" t="n">
        <f aca="false">$BE56*AL56</f>
        <v>1.56558943074301</v>
      </c>
      <c r="BK56" s="106" t="n">
        <f aca="false">$BE56*AM56</f>
        <v>0.0263863387203877</v>
      </c>
      <c r="BL56" s="106" t="n">
        <f aca="false">$BE56*AN56</f>
        <v>0</v>
      </c>
      <c r="BM56" s="106" t="n">
        <f aca="false">$BE56*AO56</f>
        <v>0</v>
      </c>
      <c r="BN56" s="106" t="n">
        <f aca="false">$BE56*AP56</f>
        <v>0.667802757461328</v>
      </c>
      <c r="BO56" s="106" t="n">
        <f aca="false">$BE56*AQ56</f>
        <v>0.0124822945319874</v>
      </c>
      <c r="BP56" s="106" t="n">
        <f aca="false">$BE56*AR56</f>
        <v>0</v>
      </c>
      <c r="BQ56" s="106" t="n">
        <f aca="false">$BE56*AS56</f>
        <v>0</v>
      </c>
      <c r="BR56" s="106" t="n">
        <f aca="false">$BE56*AT56</f>
        <v>0</v>
      </c>
      <c r="BS56" s="106" t="n">
        <f aca="false">$BE56*AU56</f>
        <v>0</v>
      </c>
      <c r="BT56" s="106" t="n">
        <f aca="false">$BE56*AV56</f>
        <v>0.979011280136072</v>
      </c>
      <c r="BU56" s="106" t="n">
        <f aca="false">$BE56*AW56</f>
        <v>0.0111251281833645</v>
      </c>
      <c r="BV56" s="106" t="n">
        <f aca="false">$BE56*AX56</f>
        <v>1.0554669119889</v>
      </c>
      <c r="BW56" s="106" t="n">
        <f aca="false">$BE56*AY56</f>
        <v>0.0159919229089228</v>
      </c>
      <c r="BX56" s="106" t="n">
        <f aca="false">$BE56*AZ56</f>
        <v>0.376208455034472</v>
      </c>
      <c r="BY56" s="106" t="n">
        <f aca="false">$BE56*BA56</f>
        <v>0.0144695559628643</v>
      </c>
      <c r="BZ56" s="106" t="n">
        <f aca="false">$BE56*BB56</f>
        <v>0</v>
      </c>
      <c r="CA56" s="106"/>
      <c r="CB56" s="106" t="n">
        <f aca="false">SUM(BF56,BH56,BJ56,BL56,BN56,BP56,BR56,BT56,BV56,BX56,BZ56)</f>
        <v>8.02469417375476</v>
      </c>
      <c r="CC56" s="106" t="n">
        <f aca="false">SUM(BG56,BI56,BK56,BM56,BO56,BQ56,BS56,BU56,BW56,BY56,CA56)</f>
        <v>0.140157056438052</v>
      </c>
      <c r="CD56" s="106" t="n">
        <f aca="false">BN56+BP56</f>
        <v>0.667802757461328</v>
      </c>
      <c r="CE56" s="16" t="n">
        <v>10.7</v>
      </c>
      <c r="CF56" s="104" t="n">
        <v>0.15</v>
      </c>
      <c r="CG56" s="16" t="s">
        <v>90</v>
      </c>
    </row>
    <row r="57" s="75" customFormat="true" ht="15" hidden="false" customHeight="false" outlineLevel="0" collapsed="false">
      <c r="A57" s="16" t="s">
        <v>161</v>
      </c>
      <c r="B57" s="75" t="s">
        <v>170</v>
      </c>
      <c r="C57" s="16" t="s">
        <v>86</v>
      </c>
      <c r="D57" s="16" t="n">
        <v>20</v>
      </c>
      <c r="E57" s="16" t="n">
        <v>1800</v>
      </c>
      <c r="F57" s="16" t="s">
        <v>58</v>
      </c>
      <c r="G57" s="16" t="n">
        <v>6</v>
      </c>
      <c r="H57" s="117" t="n">
        <v>57</v>
      </c>
      <c r="I57" s="113" t="n">
        <v>1</v>
      </c>
      <c r="L57" s="75" t="n">
        <v>16.9</v>
      </c>
      <c r="M57" s="75" t="n">
        <v>0.5</v>
      </c>
      <c r="P57" s="118" t="n">
        <v>3.9</v>
      </c>
      <c r="Q57" s="118" t="n">
        <v>0.3</v>
      </c>
      <c r="R57" s="118"/>
      <c r="S57" s="118"/>
      <c r="V57" s="75" t="n">
        <v>4.7</v>
      </c>
      <c r="W57" s="75" t="n">
        <v>0.1</v>
      </c>
      <c r="X57" s="75" t="n">
        <v>6.3</v>
      </c>
      <c r="Y57" s="75" t="n">
        <v>0.3</v>
      </c>
      <c r="Z57" s="96" t="n">
        <v>9.8</v>
      </c>
      <c r="AA57" s="96" t="n">
        <v>0.5</v>
      </c>
      <c r="AE57" s="37"/>
      <c r="AF57" s="113"/>
      <c r="AH57" s="106" t="n">
        <f aca="false">H57/(2*15.9994+28.0855)</f>
        <v>0.948667122692617</v>
      </c>
      <c r="AI57" s="106" t="n">
        <f aca="false">I57/(2*15.9994+28.0855)</f>
        <v>0.0166432828542564</v>
      </c>
      <c r="AJ57" s="106" t="n">
        <f aca="false">J57/(2*15.9994+47.8671)</f>
        <v>0</v>
      </c>
      <c r="AK57" s="106" t="n">
        <f aca="false">K57/(2*15.9994+47.8671)</f>
        <v>0</v>
      </c>
      <c r="AL57" s="106" t="n">
        <f aca="false">(2*L57)/(2*26.981+3*15.9994)</f>
        <v>0.331501899760887</v>
      </c>
      <c r="AM57" s="106" t="n">
        <f aca="false">(2*M57)/(2*26.981+3*15.9994)</f>
        <v>0.00980774851363571</v>
      </c>
      <c r="AN57" s="106" t="n">
        <f aca="false">(2*N57)/(2*52+3*15.994)</f>
        <v>0</v>
      </c>
      <c r="AO57" s="106" t="n">
        <f aca="false">(2*O57)/(2*52+3*15.994)</f>
        <v>0</v>
      </c>
      <c r="AP57" s="106" t="n">
        <f aca="false">P57/(55.8452+15.9994)</f>
        <v>0.0542838292648299</v>
      </c>
      <c r="AQ57" s="106" t="n">
        <f aca="false">Q57/(55.8452+15.9994)</f>
        <v>0.00417567917421769</v>
      </c>
      <c r="AR57" s="106" t="n">
        <f aca="false">2*R57/(2*55.845+3*15.999)</f>
        <v>0</v>
      </c>
      <c r="AS57" s="106" t="n">
        <f aca="false">2*S57/(2*55.845+3*15.999)</f>
        <v>0</v>
      </c>
      <c r="AT57" s="106" t="n">
        <f aca="false">T57/(95.94+2*15.9994)</f>
        <v>0</v>
      </c>
      <c r="AU57" s="106" t="n">
        <f aca="false">U57/(95.94+2*15.9994)</f>
        <v>0</v>
      </c>
      <c r="AV57" s="106" t="n">
        <f aca="false">V57/(15.9994+24.3051)</f>
        <v>0.116612288950365</v>
      </c>
      <c r="AW57" s="106" t="n">
        <f aca="false">W57/(15.9994+24.3051)</f>
        <v>0.00248111253085884</v>
      </c>
      <c r="AX57" s="106" t="n">
        <f aca="false">X57/(40.078+15.9994)</f>
        <v>0.112344723542818</v>
      </c>
      <c r="AY57" s="106" t="n">
        <f aca="false">Y57/(40.078+15.9994)</f>
        <v>0.00534974874013417</v>
      </c>
      <c r="AZ57" s="106" t="n">
        <f aca="false">Z57/(22.989+0.5*15.9994)</f>
        <v>0.316244308409194</v>
      </c>
      <c r="BA57" s="106" t="n">
        <f aca="false">AA57/(22.989+0.5*15.9994)</f>
        <v>0.0161349136943466</v>
      </c>
      <c r="BB57" s="106" t="n">
        <f aca="false">AB57/(39.0983+0.5*15.9994)</f>
        <v>0</v>
      </c>
      <c r="BC57" s="106" t="n">
        <f aca="false">AC57/(39.0983+0.5*15.9994)</f>
        <v>0</v>
      </c>
      <c r="BD57" s="16" t="n">
        <v>6</v>
      </c>
      <c r="BE57" s="106" t="n">
        <f aca="false">BD57/(2*AH57+2*AJ57+1.5*AL57+AP57+2*AT57+AV57+AX57+0.5*AZ57+0.5*BB57+1.5*AN57+1.5*AR57)</f>
        <v>2.11569308608926</v>
      </c>
      <c r="BF57" s="114" t="n">
        <f aca="false">$BE57*AH57</f>
        <v>2.00708847248096</v>
      </c>
      <c r="BG57" s="114" t="n">
        <f aca="false">$BE57*AI57</f>
        <v>0.0352120784645782</v>
      </c>
      <c r="BH57" s="106" t="n">
        <f aca="false">$BE57*AJ57</f>
        <v>0</v>
      </c>
      <c r="BI57" s="106" t="n">
        <f aca="false">$BE57*AK57</f>
        <v>0</v>
      </c>
      <c r="BJ57" s="106" t="n">
        <f aca="false">$BE57*AL57</f>
        <v>0.701356277349563</v>
      </c>
      <c r="BK57" s="106" t="n">
        <f aca="false">$BE57*AM57</f>
        <v>0.0207501857204013</v>
      </c>
      <c r="BL57" s="106" t="n">
        <f aca="false">$BE57*AN57</f>
        <v>0</v>
      </c>
      <c r="BM57" s="106" t="n">
        <f aca="false">$BE57*AO57</f>
        <v>0</v>
      </c>
      <c r="BN57" s="106" t="n">
        <f aca="false">$BE57*AP57</f>
        <v>0.11484792226205</v>
      </c>
      <c r="BO57" s="106" t="n">
        <f aca="false">$BE57*AQ57</f>
        <v>0.00883445555861927</v>
      </c>
      <c r="BP57" s="106" t="n">
        <f aca="false">$BE57*AR57</f>
        <v>0</v>
      </c>
      <c r="BQ57" s="106" t="n">
        <f aca="false">$BE57*AS57</f>
        <v>0</v>
      </c>
      <c r="BR57" s="106" t="n">
        <f aca="false">$BE57*AT57</f>
        <v>0</v>
      </c>
      <c r="BS57" s="106" t="n">
        <f aca="false">$BE57*AU57</f>
        <v>0</v>
      </c>
      <c r="BT57" s="106" t="n">
        <f aca="false">$BE57*AV57</f>
        <v>0.246715813485331</v>
      </c>
      <c r="BU57" s="106" t="n">
        <f aca="false">$BE57*AW57</f>
        <v>0.00524927262734747</v>
      </c>
      <c r="BV57" s="106" t="n">
        <f aca="false">$BE57*AX57</f>
        <v>0.237686954858148</v>
      </c>
      <c r="BW57" s="106" t="n">
        <f aca="false">$BE57*AY57</f>
        <v>0.0113184264218166</v>
      </c>
      <c r="BX57" s="106" t="n">
        <f aca="false">$BE57*AZ57</f>
        <v>0.669075896816412</v>
      </c>
      <c r="BY57" s="106" t="n">
        <f aca="false">$BE57*BA57</f>
        <v>0.0341365253477761</v>
      </c>
      <c r="BZ57" s="106" t="n">
        <f aca="false">$BE57*BB57</f>
        <v>0</v>
      </c>
      <c r="CA57" s="106"/>
      <c r="CB57" s="106" t="n">
        <f aca="false">SUM(BF57,BH57,BJ57,BL57,BN57,BP57,BR57,BT57,BV57,BX57,BZ57)</f>
        <v>3.97677133725246</v>
      </c>
      <c r="CC57" s="106" t="n">
        <f aca="false">SUM(BG57,BI57,BK57,BM57,BO57,BQ57,BS57,BU57,BW57,BY57,CA57)</f>
        <v>0.115500944140539</v>
      </c>
      <c r="CD57" s="119"/>
      <c r="CF57" s="90"/>
    </row>
    <row r="58" s="16" customFormat="true" ht="15" hidden="false" customHeight="false" outlineLevel="0" collapsed="false">
      <c r="A58" s="16" t="s">
        <v>161</v>
      </c>
      <c r="B58" s="121" t="s">
        <v>178</v>
      </c>
      <c r="C58" s="16" t="s">
        <v>86</v>
      </c>
      <c r="D58" s="16" t="n">
        <v>20</v>
      </c>
      <c r="E58" s="16" t="n">
        <v>1800</v>
      </c>
      <c r="F58" s="16" t="s">
        <v>58</v>
      </c>
      <c r="G58" s="16" t="n">
        <v>6</v>
      </c>
      <c r="H58" s="17" t="n">
        <v>98</v>
      </c>
      <c r="I58" s="105" t="n">
        <v>2</v>
      </c>
      <c r="L58" s="16" t="n">
        <v>2</v>
      </c>
      <c r="M58" s="16" t="n">
        <v>2</v>
      </c>
      <c r="P58" s="36"/>
      <c r="Q58" s="36"/>
      <c r="R58" s="36"/>
      <c r="S58" s="36"/>
      <c r="Z58" s="43"/>
      <c r="AA58" s="43"/>
      <c r="AE58" s="37"/>
      <c r="AF58" s="113"/>
      <c r="AH58" s="106" t="n">
        <f aca="false">H58/(2*15.9994+28.0855)</f>
        <v>1.63104171971713</v>
      </c>
      <c r="AI58" s="106" t="n">
        <f aca="false">I58/(2*15.9994+28.0855)</f>
        <v>0.0332865657085129</v>
      </c>
      <c r="AJ58" s="106" t="n">
        <f aca="false">J58/(2*15.9994+47.8671)</f>
        <v>0</v>
      </c>
      <c r="AK58" s="106" t="n">
        <f aca="false">K58/(2*15.9994+47.8671)</f>
        <v>0</v>
      </c>
      <c r="AL58" s="106" t="n">
        <f aca="false">(2*L58)/(2*26.981+3*15.9994)</f>
        <v>0.0392309940545428</v>
      </c>
      <c r="AM58" s="106" t="n">
        <f aca="false">(2*M58)/(2*26.981+3*15.9994)</f>
        <v>0.0392309940545428</v>
      </c>
      <c r="AN58" s="106" t="n">
        <f aca="false">(2*N58)/(2*52+3*15.994)</f>
        <v>0</v>
      </c>
      <c r="AO58" s="106" t="n">
        <f aca="false">(2*O58)/(2*52+3*15.994)</f>
        <v>0</v>
      </c>
      <c r="AP58" s="106" t="n">
        <f aca="false">P58/(55.8452+15.9994)</f>
        <v>0</v>
      </c>
      <c r="AQ58" s="106" t="n">
        <f aca="false">Q58/(55.8452+15.9994)</f>
        <v>0</v>
      </c>
      <c r="AR58" s="106" t="n">
        <f aca="false">2*R58/(2*55.845+3*15.999)</f>
        <v>0</v>
      </c>
      <c r="AS58" s="106" t="n">
        <f aca="false">2*S58/(2*55.845+3*15.999)</f>
        <v>0</v>
      </c>
      <c r="AT58" s="106" t="n">
        <f aca="false">T58/(95.94+2*15.9994)</f>
        <v>0</v>
      </c>
      <c r="AU58" s="106" t="n">
        <f aca="false">U58/(95.94+2*15.9994)</f>
        <v>0</v>
      </c>
      <c r="AV58" s="106" t="n">
        <f aca="false">V58/(15.9994+24.3051)</f>
        <v>0</v>
      </c>
      <c r="AW58" s="106" t="n">
        <f aca="false">W58/(15.9994+24.3051)</f>
        <v>0</v>
      </c>
      <c r="AX58" s="106" t="n">
        <f aca="false">X58/(40.078+15.9994)</f>
        <v>0</v>
      </c>
      <c r="AY58" s="106" t="n">
        <f aca="false">Y58/(40.078+15.9994)</f>
        <v>0</v>
      </c>
      <c r="AZ58" s="106" t="n">
        <f aca="false">Z58/(22.989+0.5*15.9994)</f>
        <v>0</v>
      </c>
      <c r="BA58" s="106" t="n">
        <f aca="false">AA58/(22.989+0.5*15.9994)</f>
        <v>0</v>
      </c>
      <c r="BB58" s="106" t="n">
        <f aca="false">AB58/(39.0983+0.5*15.9994)</f>
        <v>0</v>
      </c>
      <c r="BC58" s="106" t="n">
        <f aca="false">AC58/(39.0983+0.5*15.9994)</f>
        <v>0</v>
      </c>
      <c r="BD58" s="16" t="n">
        <v>2</v>
      </c>
      <c r="BE58" s="106" t="n">
        <f aca="false">BD58/(2*AH58+2*AJ58+1.5*AL58+AP58+2*AT58+AV58+AX58+0.5*AZ58+0.5*BB58+1.5*AN58+1.5*AR58)</f>
        <v>0.602240951132985</v>
      </c>
      <c r="BF58" s="114" t="n">
        <f aca="false">$BE58*AH58</f>
        <v>0.982280116620025</v>
      </c>
      <c r="BG58" s="114" t="n">
        <f aca="false">$BE58*AI58</f>
        <v>0.0200465329922454</v>
      </c>
      <c r="BH58" s="106" t="n">
        <f aca="false">$BE58*AJ58</f>
        <v>0</v>
      </c>
      <c r="BI58" s="106" t="n">
        <f aca="false">$BE58*AK58</f>
        <v>0</v>
      </c>
      <c r="BJ58" s="106" t="n">
        <f aca="false">$BE58*AL58</f>
        <v>0.0236265111733004</v>
      </c>
      <c r="BK58" s="106" t="n">
        <f aca="false">$BE58*AM58</f>
        <v>0.0236265111733004</v>
      </c>
      <c r="BL58" s="106" t="n">
        <f aca="false">$BE58*AN58</f>
        <v>0</v>
      </c>
      <c r="BM58" s="106" t="n">
        <f aca="false">$BE58*AO58</f>
        <v>0</v>
      </c>
      <c r="BN58" s="106" t="n">
        <f aca="false">$BE58*AP58</f>
        <v>0</v>
      </c>
      <c r="BO58" s="106" t="n">
        <f aca="false">$BE58*AQ58</f>
        <v>0</v>
      </c>
      <c r="BP58" s="106" t="n">
        <f aca="false">$BE58*AR58</f>
        <v>0</v>
      </c>
      <c r="BQ58" s="106" t="n">
        <f aca="false">$BE58*AS58</f>
        <v>0</v>
      </c>
      <c r="BR58" s="106" t="n">
        <f aca="false">$BE58*AT58</f>
        <v>0</v>
      </c>
      <c r="BS58" s="106" t="n">
        <f aca="false">$BE58*AU58</f>
        <v>0</v>
      </c>
      <c r="BT58" s="106" t="n">
        <f aca="false">$BE58*AV58</f>
        <v>0</v>
      </c>
      <c r="BU58" s="106" t="n">
        <f aca="false">$BE58*AW58</f>
        <v>0</v>
      </c>
      <c r="BV58" s="106" t="n">
        <f aca="false">$BE58*AX58</f>
        <v>0</v>
      </c>
      <c r="BW58" s="106" t="n">
        <f aca="false">$BE58*AY58</f>
        <v>0</v>
      </c>
      <c r="BX58" s="106" t="n">
        <f aca="false">$BE58*AZ58</f>
        <v>0</v>
      </c>
      <c r="BY58" s="106" t="n">
        <f aca="false">$BE58*BA58</f>
        <v>0</v>
      </c>
      <c r="BZ58" s="106" t="n">
        <f aca="false">$BE58*BB58</f>
        <v>0</v>
      </c>
      <c r="CA58" s="106"/>
      <c r="CB58" s="106" t="n">
        <f aca="false">SUM(BF58,BH58,BJ58,BL58,BN58,BP58,BR58,BT58,BV58,BX58,BZ58)</f>
        <v>1.00590662779333</v>
      </c>
      <c r="CC58" s="106" t="n">
        <f aca="false">SUM(BG58,BI58,BK58,BM58,BO58,BQ58,BS58,BU58,BW58,BY58,CA58)</f>
        <v>0.0436730441655458</v>
      </c>
      <c r="CD58" s="106"/>
      <c r="CF58" s="104"/>
    </row>
    <row r="59" s="16" customFormat="true" ht="15" hidden="false" customHeight="false" outlineLevel="0" collapsed="false">
      <c r="A59" s="16" t="s">
        <v>161</v>
      </c>
      <c r="B59" s="16" t="s">
        <v>58</v>
      </c>
      <c r="C59" s="16" t="s">
        <v>86</v>
      </c>
      <c r="D59" s="16" t="n">
        <v>20</v>
      </c>
      <c r="E59" s="16" t="n">
        <v>1800</v>
      </c>
      <c r="F59" s="16" t="s">
        <v>58</v>
      </c>
      <c r="G59" s="16" t="n">
        <v>6</v>
      </c>
      <c r="H59" s="17"/>
      <c r="I59" s="105"/>
      <c r="P59" s="36"/>
      <c r="Q59" s="36"/>
      <c r="R59" s="36"/>
      <c r="S59" s="36"/>
      <c r="Z59" s="43"/>
      <c r="AA59" s="43"/>
      <c r="AE59" s="37"/>
      <c r="AF59" s="113"/>
      <c r="AH59" s="106" t="n">
        <f aca="false">H59/(2*15.9994+28.0855)</f>
        <v>0</v>
      </c>
      <c r="AI59" s="106" t="n">
        <f aca="false">I59/(2*15.9994+28.0855)</f>
        <v>0</v>
      </c>
      <c r="AJ59" s="106" t="n">
        <f aca="false">J59/(2*15.9994+47.8671)</f>
        <v>0</v>
      </c>
      <c r="AK59" s="106" t="n">
        <f aca="false">K59/(2*15.9994+47.8671)</f>
        <v>0</v>
      </c>
      <c r="AL59" s="106" t="n">
        <f aca="false">(2*L59)/(2*26.981+3*15.9994)</f>
        <v>0</v>
      </c>
      <c r="AM59" s="106" t="n">
        <f aca="false">(2*M59)/(2*26.981+3*15.9994)</f>
        <v>0</v>
      </c>
      <c r="AN59" s="106" t="n">
        <f aca="false">(2*N59)/(2*52+3*15.994)</f>
        <v>0</v>
      </c>
      <c r="AO59" s="106" t="n">
        <f aca="false">(2*O59)/(2*52+3*15.994)</f>
        <v>0</v>
      </c>
      <c r="AP59" s="106" t="n">
        <f aca="false">P59/(55.8452+15.9994)</f>
        <v>0</v>
      </c>
      <c r="AQ59" s="106" t="n">
        <f aca="false">Q59/(55.8452+15.9994)</f>
        <v>0</v>
      </c>
      <c r="AR59" s="106" t="n">
        <f aca="false">2*R59/(2*55.845+3*15.999)</f>
        <v>0</v>
      </c>
      <c r="AS59" s="106" t="n">
        <f aca="false">2*S59/(2*55.845+3*15.999)</f>
        <v>0</v>
      </c>
      <c r="AT59" s="106" t="n">
        <f aca="false">T59/(95.94+2*15.9994)</f>
        <v>0</v>
      </c>
      <c r="AU59" s="106" t="n">
        <f aca="false">U59/(95.94+2*15.9994)</f>
        <v>0</v>
      </c>
      <c r="AV59" s="106" t="n">
        <f aca="false">V59/(15.9994+24.3051)</f>
        <v>0</v>
      </c>
      <c r="AW59" s="106" t="n">
        <f aca="false">W59/(15.9994+24.3051)</f>
        <v>0</v>
      </c>
      <c r="AX59" s="106" t="n">
        <f aca="false">X59/(40.078+15.9994)</f>
        <v>0</v>
      </c>
      <c r="AY59" s="106" t="n">
        <f aca="false">Y59/(40.078+15.9994)</f>
        <v>0</v>
      </c>
      <c r="AZ59" s="106" t="n">
        <f aca="false">Z59/(22.989+0.5*15.9994)</f>
        <v>0</v>
      </c>
      <c r="BA59" s="106" t="n">
        <f aca="false">AA59/(22.989+0.5*15.9994)</f>
        <v>0</v>
      </c>
      <c r="BB59" s="106" t="n">
        <f aca="false">AB59/(39.0983+0.5*15.9994)</f>
        <v>0</v>
      </c>
      <c r="BC59" s="106" t="n">
        <f aca="false">AC59/(39.0983+0.5*15.9994)</f>
        <v>0</v>
      </c>
      <c r="BD59" s="16" t="n">
        <v>1</v>
      </c>
      <c r="BE59" s="106" t="e">
        <f aca="false">BD59/(2*AH59+2*AJ59+1.5*AL59+AP59+2*AT59+AV59+AX59+0.5*AZ59+0.5*BB59+1.5*AN59+1.5*AR59)</f>
        <v>#DIV/0!</v>
      </c>
      <c r="BF59" s="114" t="e">
        <f aca="false">$BE59*AH59</f>
        <v>#DIV/0!</v>
      </c>
      <c r="BG59" s="114" t="e">
        <f aca="false">$BE59*AI59</f>
        <v>#DIV/0!</v>
      </c>
      <c r="BH59" s="106" t="e">
        <f aca="false">$BE59*AJ59</f>
        <v>#DIV/0!</v>
      </c>
      <c r="BI59" s="106" t="e">
        <f aca="false">$BE59*AK59</f>
        <v>#DIV/0!</v>
      </c>
      <c r="BJ59" s="106" t="e">
        <f aca="false">$BE59*AL59</f>
        <v>#DIV/0!</v>
      </c>
      <c r="BK59" s="106" t="e">
        <f aca="false">$BE59*AM59</f>
        <v>#DIV/0!</v>
      </c>
      <c r="BL59" s="106" t="e">
        <f aca="false">$BE59*AN59</f>
        <v>#DIV/0!</v>
      </c>
      <c r="BM59" s="106" t="e">
        <f aca="false">$BE59*AO59</f>
        <v>#DIV/0!</v>
      </c>
      <c r="BN59" s="106" t="e">
        <f aca="false">$BE59*AP59</f>
        <v>#DIV/0!</v>
      </c>
      <c r="BO59" s="106" t="e">
        <f aca="false">$BE59*AQ59</f>
        <v>#DIV/0!</v>
      </c>
      <c r="BP59" s="106" t="e">
        <f aca="false">$BE59*AR59</f>
        <v>#DIV/0!</v>
      </c>
      <c r="BQ59" s="106" t="e">
        <f aca="false">$BE59*AS59</f>
        <v>#DIV/0!</v>
      </c>
      <c r="BR59" s="106" t="e">
        <f aca="false">$BE59*AT59</f>
        <v>#DIV/0!</v>
      </c>
      <c r="BS59" s="106" t="e">
        <f aca="false">$BE59*AU59</f>
        <v>#DIV/0!</v>
      </c>
      <c r="BT59" s="106" t="e">
        <f aca="false">$BE59*AV59</f>
        <v>#DIV/0!</v>
      </c>
      <c r="BU59" s="106" t="e">
        <f aca="false">$BE59*AW59</f>
        <v>#DIV/0!</v>
      </c>
      <c r="BV59" s="106" t="e">
        <f aca="false">$BE59*AX59</f>
        <v>#DIV/0!</v>
      </c>
      <c r="BW59" s="106" t="e">
        <f aca="false">$BE59*AY59</f>
        <v>#DIV/0!</v>
      </c>
      <c r="BX59" s="106" t="e">
        <f aca="false">$BE59*AZ59</f>
        <v>#DIV/0!</v>
      </c>
      <c r="BY59" s="106" t="e">
        <f aca="false">$BE59*BA59</f>
        <v>#DIV/0!</v>
      </c>
      <c r="BZ59" s="106" t="e">
        <f aca="false">$BE59*BB59</f>
        <v>#DIV/0!</v>
      </c>
      <c r="CA59" s="106"/>
      <c r="CB59" s="106" t="e">
        <f aca="false">SUM(BF59,BH59,BJ59,BL59,BN59,BP59,BR59,BT59,BV59,BX59,BZ59)</f>
        <v>#DIV/0!</v>
      </c>
      <c r="CC59" s="106" t="e">
        <f aca="false">SUM(BG59,BI59,BK59,BM59,BO59,BQ59,BS59,BU59,BW59,BY59,CA59)</f>
        <v>#DIV/0!</v>
      </c>
      <c r="CD59" s="106"/>
      <c r="CF59" s="104"/>
    </row>
    <row r="60" s="16" customFormat="true" ht="15" hidden="false" customHeight="false" outlineLevel="0" collapsed="false">
      <c r="A60" s="16" t="s">
        <v>161</v>
      </c>
      <c r="B60" s="16" t="s">
        <v>160</v>
      </c>
      <c r="C60" s="16" t="s">
        <v>86</v>
      </c>
      <c r="D60" s="16" t="n">
        <v>20</v>
      </c>
      <c r="E60" s="16" t="n">
        <v>1800</v>
      </c>
      <c r="F60" s="16" t="s">
        <v>58</v>
      </c>
      <c r="G60" s="16" t="n">
        <v>6</v>
      </c>
      <c r="H60" s="17"/>
      <c r="I60" s="105"/>
      <c r="P60" s="36"/>
      <c r="Q60" s="36"/>
      <c r="R60" s="36"/>
      <c r="S60" s="36"/>
      <c r="Z60" s="43"/>
      <c r="AA60" s="43"/>
      <c r="AE60" s="37"/>
      <c r="AF60" s="113"/>
      <c r="AH60" s="106" t="n">
        <f aca="false">H60/(2*15.9994+28.0855)</f>
        <v>0</v>
      </c>
      <c r="AI60" s="106" t="n">
        <f aca="false">I60/(2*15.9994+28.0855)</f>
        <v>0</v>
      </c>
      <c r="AJ60" s="106" t="n">
        <f aca="false">J60/(2*15.9994+47.8671)</f>
        <v>0</v>
      </c>
      <c r="AK60" s="106" t="n">
        <f aca="false">K60/(2*15.9994+47.8671)</f>
        <v>0</v>
      </c>
      <c r="AL60" s="106" t="n">
        <f aca="false">(2*L60)/(2*26.981+3*15.9994)</f>
        <v>0</v>
      </c>
      <c r="AM60" s="106" t="n">
        <f aca="false">(2*M60)/(2*26.981+3*15.9994)</f>
        <v>0</v>
      </c>
      <c r="AN60" s="106" t="n">
        <f aca="false">(2*N60)/(2*52+3*15.994)</f>
        <v>0</v>
      </c>
      <c r="AO60" s="106" t="n">
        <f aca="false">(2*O60)/(2*52+3*15.994)</f>
        <v>0</v>
      </c>
      <c r="AP60" s="106" t="n">
        <f aca="false">P60/(55.8452+15.9994)</f>
        <v>0</v>
      </c>
      <c r="AQ60" s="106" t="n">
        <f aca="false">Q60/(55.8452+15.9994)</f>
        <v>0</v>
      </c>
      <c r="AR60" s="106" t="n">
        <f aca="false">2*R60/(2*55.845+3*15.999)</f>
        <v>0</v>
      </c>
      <c r="AS60" s="106" t="n">
        <f aca="false">2*S60/(2*55.845+3*15.999)</f>
        <v>0</v>
      </c>
      <c r="AT60" s="106" t="n">
        <f aca="false">T60/(95.94+2*15.9994)</f>
        <v>0</v>
      </c>
      <c r="AU60" s="106" t="n">
        <f aca="false">U60/(95.94+2*15.9994)</f>
        <v>0</v>
      </c>
      <c r="AV60" s="106" t="n">
        <f aca="false">V60/(15.9994+24.3051)</f>
        <v>0</v>
      </c>
      <c r="AW60" s="106" t="n">
        <f aca="false">W60/(15.9994+24.3051)</f>
        <v>0</v>
      </c>
      <c r="AX60" s="106" t="n">
        <f aca="false">X60/(40.078+15.9994)</f>
        <v>0</v>
      </c>
      <c r="AY60" s="106" t="n">
        <f aca="false">Y60/(40.078+15.9994)</f>
        <v>0</v>
      </c>
      <c r="AZ60" s="106" t="n">
        <f aca="false">Z60/(22.989+0.5*15.9994)</f>
        <v>0</v>
      </c>
      <c r="BA60" s="106" t="n">
        <f aca="false">AA60/(22.989+0.5*15.9994)</f>
        <v>0</v>
      </c>
      <c r="BB60" s="106" t="n">
        <f aca="false">AB60/(39.0983+0.5*15.9994)</f>
        <v>0</v>
      </c>
      <c r="BC60" s="106" t="n">
        <f aca="false">AC60/(39.0983+0.5*15.9994)</f>
        <v>0</v>
      </c>
      <c r="BD60" s="16" t="n">
        <v>2</v>
      </c>
      <c r="BE60" s="106" t="e">
        <f aca="false">BD60/(2*AH60+2*AJ60+1.5*AL60+AP60+2*AT60+AV60+AX60+0.5*AZ60+0.5*BB60+1.5*AN60+1.5*AR60)</f>
        <v>#DIV/0!</v>
      </c>
      <c r="BF60" s="114" t="e">
        <f aca="false">$BE60*AH60</f>
        <v>#DIV/0!</v>
      </c>
      <c r="BG60" s="114" t="e">
        <f aca="false">$BE60*AI60</f>
        <v>#DIV/0!</v>
      </c>
      <c r="BH60" s="106" t="e">
        <f aca="false">$BE60*AJ60</f>
        <v>#DIV/0!</v>
      </c>
      <c r="BI60" s="106" t="e">
        <f aca="false">$BE60*AK60</f>
        <v>#DIV/0!</v>
      </c>
      <c r="BJ60" s="106" t="e">
        <f aca="false">$BE60*AL60</f>
        <v>#DIV/0!</v>
      </c>
      <c r="BK60" s="106" t="e">
        <f aca="false">$BE60*AM60</f>
        <v>#DIV/0!</v>
      </c>
      <c r="BL60" s="106" t="e">
        <f aca="false">$BE60*AN60</f>
        <v>#DIV/0!</v>
      </c>
      <c r="BM60" s="106" t="e">
        <f aca="false">$BE60*AO60</f>
        <v>#DIV/0!</v>
      </c>
      <c r="BN60" s="106" t="e">
        <f aca="false">$BE60*AP60</f>
        <v>#DIV/0!</v>
      </c>
      <c r="BO60" s="106" t="e">
        <f aca="false">$BE60*AQ60</f>
        <v>#DIV/0!</v>
      </c>
      <c r="BP60" s="106" t="e">
        <f aca="false">$BE60*AR60</f>
        <v>#DIV/0!</v>
      </c>
      <c r="BQ60" s="106" t="e">
        <f aca="false">$BE60*AS60</f>
        <v>#DIV/0!</v>
      </c>
      <c r="BR60" s="106" t="e">
        <f aca="false">$BE60*AT60</f>
        <v>#DIV/0!</v>
      </c>
      <c r="BS60" s="106" t="e">
        <f aca="false">$BE60*AU60</f>
        <v>#DIV/0!</v>
      </c>
      <c r="BT60" s="106" t="e">
        <f aca="false">$BE60*AV60</f>
        <v>#DIV/0!</v>
      </c>
      <c r="BU60" s="106" t="e">
        <f aca="false">$BE60*AW60</f>
        <v>#DIV/0!</v>
      </c>
      <c r="BV60" s="106" t="e">
        <f aca="false">$BE60*AX60</f>
        <v>#DIV/0!</v>
      </c>
      <c r="BW60" s="106" t="e">
        <f aca="false">$BE60*AY60</f>
        <v>#DIV/0!</v>
      </c>
      <c r="BX60" s="106" t="e">
        <f aca="false">$BE60*AZ60</f>
        <v>#DIV/0!</v>
      </c>
      <c r="BY60" s="106" t="e">
        <f aca="false">$BE60*BA60</f>
        <v>#DIV/0!</v>
      </c>
      <c r="BZ60" s="106" t="e">
        <f aca="false">$BE60*BB60</f>
        <v>#DIV/0!</v>
      </c>
      <c r="CA60" s="106"/>
      <c r="CB60" s="106" t="e">
        <f aca="false">SUM(BF60,BH60,BJ60,BL60,BN60,BP60,BR60,BT60,BV60,BX60,BZ60)</f>
        <v>#DIV/0!</v>
      </c>
      <c r="CC60" s="106" t="e">
        <f aca="false">SUM(BG60,BI60,BK60,BM60,BO60,BQ60,BS60,BU60,BW60,BY60,CA60)</f>
        <v>#DIV/0!</v>
      </c>
      <c r="CD60" s="106"/>
      <c r="CF60" s="104"/>
    </row>
    <row r="61" s="16" customFormat="true" ht="15" hidden="false" customHeight="false" outlineLevel="0" collapsed="false">
      <c r="H61" s="17"/>
      <c r="I61" s="105"/>
      <c r="P61" s="36"/>
      <c r="Q61" s="36"/>
      <c r="R61" s="36"/>
      <c r="S61" s="36"/>
      <c r="Z61" s="43"/>
      <c r="AA61" s="43"/>
      <c r="AE61" s="37"/>
      <c r="AF61" s="113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E61" s="106"/>
      <c r="BF61" s="114"/>
      <c r="BG61" s="114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F61" s="104"/>
    </row>
    <row r="62" s="16" customFormat="true" ht="15" hidden="false" customHeight="false" outlineLevel="0" collapsed="false">
      <c r="A62" s="16" t="s">
        <v>163</v>
      </c>
      <c r="B62" s="16" t="s">
        <v>158</v>
      </c>
      <c r="C62" s="16" t="s">
        <v>86</v>
      </c>
      <c r="D62" s="16" t="n">
        <v>20</v>
      </c>
      <c r="E62" s="16" t="n">
        <v>1800</v>
      </c>
      <c r="F62" s="16" t="s">
        <v>65</v>
      </c>
      <c r="G62" s="16" t="n">
        <v>9.5</v>
      </c>
      <c r="H62" s="17" t="n">
        <v>51</v>
      </c>
      <c r="I62" s="105" t="n">
        <v>2</v>
      </c>
      <c r="L62" s="16" t="n">
        <v>16.4</v>
      </c>
      <c r="M62" s="16" t="n">
        <v>0.7</v>
      </c>
      <c r="P62" s="36" t="n">
        <f aca="false">CE62-R62</f>
        <v>9.83</v>
      </c>
      <c r="Q62" s="36" t="n">
        <v>0.4</v>
      </c>
      <c r="R62" s="36" t="n">
        <v>0</v>
      </c>
      <c r="S62" s="36" t="n">
        <v>0</v>
      </c>
      <c r="V62" s="16" t="n">
        <v>7.9</v>
      </c>
      <c r="W62" s="16" t="n">
        <v>0.4</v>
      </c>
      <c r="X62" s="16" t="n">
        <v>11.7</v>
      </c>
      <c r="Y62" s="16" t="n">
        <v>0.5</v>
      </c>
      <c r="Z62" s="16" t="n">
        <v>2.31</v>
      </c>
      <c r="AA62" s="16" t="n">
        <v>0.17</v>
      </c>
      <c r="AC62" s="36" t="n">
        <f aca="false">SUM(H62,L62,P62,R62,V62,X62,Z62)</f>
        <v>99.14</v>
      </c>
      <c r="AE62" s="37" t="n">
        <f aca="false">P62+R62</f>
        <v>9.83</v>
      </c>
      <c r="AF62" s="113"/>
      <c r="AH62" s="106" t="n">
        <f aca="false">H62/(2*15.9994+28.0855)</f>
        <v>0.848807425567078</v>
      </c>
      <c r="AI62" s="106" t="n">
        <f aca="false">I62/(2*15.9994+28.0855)</f>
        <v>0.0332865657085129</v>
      </c>
      <c r="AJ62" s="106" t="n">
        <f aca="false">J62/(2*15.9994+47.8671)</f>
        <v>0</v>
      </c>
      <c r="AK62" s="106" t="n">
        <f aca="false">K62/(2*15.9994+47.8671)</f>
        <v>0</v>
      </c>
      <c r="AL62" s="106" t="n">
        <f aca="false">(2*L62)/(2*26.981+3*15.9994)</f>
        <v>0.321694151247251</v>
      </c>
      <c r="AM62" s="106" t="n">
        <f aca="false">(2*M62)/(2*26.981+3*15.9994)</f>
        <v>0.01373084791909</v>
      </c>
      <c r="AN62" s="106" t="n">
        <f aca="false">(2*N62)/(2*52+3*15.994)</f>
        <v>0</v>
      </c>
      <c r="AO62" s="106" t="n">
        <f aca="false">(2*O62)/(2*52+3*15.994)</f>
        <v>0</v>
      </c>
      <c r="AP62" s="106" t="n">
        <f aca="false">P62/(55.8452+15.9994)</f>
        <v>0.136823087608533</v>
      </c>
      <c r="AQ62" s="106" t="n">
        <f aca="false">Q62/(55.8452+15.9994)</f>
        <v>0.00556757223229025</v>
      </c>
      <c r="AR62" s="106" t="n">
        <f aca="false">2*R62/(2*55.845+3*15.999)</f>
        <v>0</v>
      </c>
      <c r="AS62" s="106" t="n">
        <f aca="false">2*S62/(2*55.845+3*15.999)</f>
        <v>0</v>
      </c>
      <c r="AT62" s="106" t="n">
        <f aca="false">T62/(95.94+2*15.9994)</f>
        <v>0</v>
      </c>
      <c r="AU62" s="106" t="n">
        <f aca="false">U62/(95.94+2*15.9994)</f>
        <v>0</v>
      </c>
      <c r="AV62" s="106" t="n">
        <f aca="false">V62/(15.9994+24.3051)</f>
        <v>0.196007889937848</v>
      </c>
      <c r="AW62" s="106" t="n">
        <f aca="false">W62/(15.9994+24.3051)</f>
        <v>0.00992445012343535</v>
      </c>
      <c r="AX62" s="106" t="n">
        <f aca="false">X62/(40.078+15.9994)</f>
        <v>0.208640200865233</v>
      </c>
      <c r="AY62" s="106" t="n">
        <f aca="false">Y62/(40.078+15.9994)</f>
        <v>0.00891624790022362</v>
      </c>
      <c r="AZ62" s="106" t="n">
        <f aca="false">Z62/(22.989+0.5*15.9994)</f>
        <v>0.0745433012678815</v>
      </c>
      <c r="BA62" s="106" t="n">
        <f aca="false">AA62/(22.989+0.5*15.9994)</f>
        <v>0.00548587065607786</v>
      </c>
      <c r="BB62" s="106" t="n">
        <f aca="false">AB62/(39.0983+0.5*15.9994)</f>
        <v>0</v>
      </c>
      <c r="BC62" s="106" t="n">
        <f aca="false">AC62/(39.0983+0.5*15.9994)</f>
        <v>2.10497261030192</v>
      </c>
      <c r="BD62" s="16" t="n">
        <v>12</v>
      </c>
      <c r="BE62" s="106" t="n">
        <f aca="false">BD62/(2*AH62+2*AJ62+1.5*AL62+AP62+2*AT62+AV62+AX62+0.5*AZ62+0.5*BB62+1.5*AN62+1.5*AR62)</f>
        <v>4.34956133018612</v>
      </c>
      <c r="BF62" s="114" t="n">
        <f aca="false">$BE62*AH62</f>
        <v>3.6919399550214</v>
      </c>
      <c r="BG62" s="114" t="n">
        <f aca="false">$BE62*AI62</f>
        <v>0.144781959020447</v>
      </c>
      <c r="BH62" s="106" t="n">
        <f aca="false">$BE62*AJ62</f>
        <v>0</v>
      </c>
      <c r="BI62" s="106" t="n">
        <f aca="false">$BE62*AK62</f>
        <v>0</v>
      </c>
      <c r="BJ62" s="106" t="n">
        <f aca="false">$BE62*AL62</f>
        <v>1.39922844041209</v>
      </c>
      <c r="BK62" s="106" t="n">
        <f aca="false">$BE62*AM62</f>
        <v>0.0597231651395405</v>
      </c>
      <c r="BL62" s="106" t="n">
        <f aca="false">$BE62*AN62</f>
        <v>0</v>
      </c>
      <c r="BM62" s="106" t="n">
        <f aca="false">$BE62*AO62</f>
        <v>0</v>
      </c>
      <c r="BN62" s="106" t="n">
        <f aca="false">$BE62*AP62</f>
        <v>0.595120410938743</v>
      </c>
      <c r="BO62" s="106" t="n">
        <f aca="false">$BE62*AQ62</f>
        <v>0.0242164968845877</v>
      </c>
      <c r="BP62" s="106" t="n">
        <f aca="false">$BE62*AR62</f>
        <v>0</v>
      </c>
      <c r="BQ62" s="106" t="n">
        <f aca="false">$BE62*AS62</f>
        <v>0</v>
      </c>
      <c r="BR62" s="106" t="n">
        <f aca="false">$BE62*AT62</f>
        <v>0</v>
      </c>
      <c r="BS62" s="106" t="n">
        <f aca="false">$BE62*AU62</f>
        <v>0</v>
      </c>
      <c r="BT62" s="106" t="n">
        <f aca="false">$BE62*AV62</f>
        <v>0.852548338485042</v>
      </c>
      <c r="BU62" s="106" t="n">
        <f aca="false">$BE62*AW62</f>
        <v>0.0431670044802553</v>
      </c>
      <c r="BV62" s="106" t="n">
        <f aca="false">$BE62*AX62</f>
        <v>0.907493349605682</v>
      </c>
      <c r="BW62" s="106" t="n">
        <f aca="false">$BE62*AY62</f>
        <v>0.0387817670771659</v>
      </c>
      <c r="BX62" s="106" t="n">
        <f aca="false">$BE62*AZ62</f>
        <v>0.324230660619192</v>
      </c>
      <c r="BY62" s="106" t="n">
        <f aca="false">$BE62*BA62</f>
        <v>0.023861130868079</v>
      </c>
      <c r="BZ62" s="106" t="n">
        <f aca="false">$BE62*BB62</f>
        <v>0</v>
      </c>
      <c r="CA62" s="106"/>
      <c r="CB62" s="106" t="n">
        <f aca="false">SUM(BF62,BH62,BJ62,BL62,BN62,BP62,BR62,BT62,BV62,BX62,BZ62)</f>
        <v>7.77056115508215</v>
      </c>
      <c r="CC62" s="106" t="n">
        <f aca="false">SUM(BG62,BI62,BK62,BM62,BO62,BQ62,BS62,BU62,BW62,BY62,CA62)</f>
        <v>0.334531523470075</v>
      </c>
      <c r="CD62" s="106" t="n">
        <f aca="false">BN62+BP62</f>
        <v>0.595120410938743</v>
      </c>
      <c r="CE62" s="16" t="n">
        <v>9.83</v>
      </c>
      <c r="CF62" s="104" t="n">
        <v>0.08</v>
      </c>
      <c r="CG62" s="16" t="s">
        <v>92</v>
      </c>
    </row>
    <row r="63" s="16" customFormat="true" ht="15" hidden="false" customHeight="false" outlineLevel="0" collapsed="false">
      <c r="A63" s="16" t="s">
        <v>163</v>
      </c>
      <c r="B63" s="16" t="s">
        <v>65</v>
      </c>
      <c r="C63" s="16" t="s">
        <v>86</v>
      </c>
      <c r="D63" s="16" t="n">
        <v>20</v>
      </c>
      <c r="E63" s="16" t="n">
        <v>1800</v>
      </c>
      <c r="F63" s="16" t="s">
        <v>65</v>
      </c>
      <c r="G63" s="16" t="n">
        <v>9.5</v>
      </c>
      <c r="H63" s="17"/>
      <c r="I63" s="105"/>
      <c r="P63" s="36"/>
      <c r="Q63" s="36"/>
      <c r="R63" s="36"/>
      <c r="S63" s="36"/>
      <c r="T63" s="16" t="n">
        <v>133.35</v>
      </c>
      <c r="AE63" s="37"/>
      <c r="AF63" s="113"/>
      <c r="AH63" s="106" t="n">
        <f aca="false">H63/(2*15.9994+28.0855)</f>
        <v>0</v>
      </c>
      <c r="AI63" s="106" t="n">
        <f aca="false">I63/(2*15.9994+28.0855)</f>
        <v>0</v>
      </c>
      <c r="AJ63" s="106" t="n">
        <f aca="false">J63/(2*15.9994+47.8671)</f>
        <v>0</v>
      </c>
      <c r="AK63" s="106" t="n">
        <f aca="false">K63/(2*15.9994+47.8671)</f>
        <v>0</v>
      </c>
      <c r="AL63" s="106" t="n">
        <f aca="false">(2*L63)/(2*26.981+3*15.9994)</f>
        <v>0</v>
      </c>
      <c r="AM63" s="106" t="n">
        <f aca="false">(2*M63)/(2*26.981+3*15.9994)</f>
        <v>0</v>
      </c>
      <c r="AN63" s="106" t="n">
        <f aca="false">(2*N63)/(2*52+3*15.994)</f>
        <v>0</v>
      </c>
      <c r="AO63" s="106" t="n">
        <f aca="false">(2*O63)/(2*52+3*15.994)</f>
        <v>0</v>
      </c>
      <c r="AP63" s="106" t="n">
        <f aca="false">P63/(55.8452+15.9994)</f>
        <v>0</v>
      </c>
      <c r="AQ63" s="106" t="n">
        <f aca="false">Q63/(55.8452+15.9994)</f>
        <v>0</v>
      </c>
      <c r="AR63" s="106" t="n">
        <f aca="false">2*R63/(2*55.845+3*15.999)</f>
        <v>0</v>
      </c>
      <c r="AS63" s="106" t="n">
        <f aca="false">2*S63/(2*55.845+3*15.999)</f>
        <v>0</v>
      </c>
      <c r="AT63" s="106" t="n">
        <f aca="false">T63/(95.94+2*15.9994)</f>
        <v>1.04229522240321</v>
      </c>
      <c r="AU63" s="106" t="n">
        <f aca="false">U63/(95.94+2*15.9994)</f>
        <v>0</v>
      </c>
      <c r="AV63" s="106" t="n">
        <f aca="false">V63/(15.9994+24.3051)</f>
        <v>0</v>
      </c>
      <c r="AW63" s="106" t="n">
        <f aca="false">W63/(15.9994+24.3051)</f>
        <v>0</v>
      </c>
      <c r="AX63" s="106" t="n">
        <f aca="false">X63/(40.078+15.9994)</f>
        <v>0</v>
      </c>
      <c r="AY63" s="106" t="n">
        <f aca="false">Y63/(40.078+15.9994)</f>
        <v>0</v>
      </c>
      <c r="AZ63" s="106" t="n">
        <f aca="false">Z63/(22.989+0.5*15.9994)</f>
        <v>0</v>
      </c>
      <c r="BA63" s="106" t="n">
        <f aca="false">AA63/(22.989+0.5*15.9994)</f>
        <v>0</v>
      </c>
      <c r="BB63" s="106" t="n">
        <f aca="false">AB63/(39.0983+0.5*15.9994)</f>
        <v>0</v>
      </c>
      <c r="BC63" s="106" t="n">
        <f aca="false">AC63/(39.0983+0.5*15.9994)</f>
        <v>0</v>
      </c>
      <c r="BD63" s="16" t="n">
        <v>1</v>
      </c>
      <c r="BE63" s="106" t="n">
        <f aca="false">BD63/(2*AH63+2*AJ63+1.5*AL63+AP63+2*AT63+AV63+AX63+0.5*AZ63+0.5*BB63+1.5*AN63+1.5*AR63)</f>
        <v>0.479710536182977</v>
      </c>
      <c r="BF63" s="114" t="n">
        <f aca="false">$BE63*AH63</f>
        <v>0</v>
      </c>
      <c r="BG63" s="114" t="n">
        <f aca="false">$BE63*AI63</f>
        <v>0</v>
      </c>
      <c r="BH63" s="106" t="n">
        <f aca="false">$BE63*AJ63</f>
        <v>0</v>
      </c>
      <c r="BI63" s="106" t="n">
        <f aca="false">$BE63*AK63</f>
        <v>0</v>
      </c>
      <c r="BJ63" s="106" t="n">
        <f aca="false">$BE63*AL63</f>
        <v>0</v>
      </c>
      <c r="BK63" s="106" t="n">
        <f aca="false">$BE63*AM63</f>
        <v>0</v>
      </c>
      <c r="BL63" s="106" t="n">
        <f aca="false">$BE63*AN63</f>
        <v>0</v>
      </c>
      <c r="BM63" s="106" t="n">
        <f aca="false">$BE63*AO63</f>
        <v>0</v>
      </c>
      <c r="BN63" s="106" t="n">
        <f aca="false">$BE63*AP63</f>
        <v>0</v>
      </c>
      <c r="BO63" s="106" t="n">
        <f aca="false">$BE63*AQ63</f>
        <v>0</v>
      </c>
      <c r="BP63" s="106" t="n">
        <f aca="false">$BE63*AR63</f>
        <v>0</v>
      </c>
      <c r="BQ63" s="106" t="n">
        <f aca="false">$BE63*AS63</f>
        <v>0</v>
      </c>
      <c r="BR63" s="106" t="n">
        <f aca="false">$BE63*AT63</f>
        <v>0.5</v>
      </c>
      <c r="BS63" s="106" t="n">
        <f aca="false">$BE63*AU63</f>
        <v>0</v>
      </c>
      <c r="BT63" s="106" t="n">
        <f aca="false">$BE63*AV63</f>
        <v>0</v>
      </c>
      <c r="BU63" s="106" t="n">
        <f aca="false">$BE63*AW63</f>
        <v>0</v>
      </c>
      <c r="BV63" s="106" t="n">
        <f aca="false">$BE63*AX63</f>
        <v>0</v>
      </c>
      <c r="BW63" s="106" t="n">
        <f aca="false">$BE63*AY63</f>
        <v>0</v>
      </c>
      <c r="BX63" s="106" t="n">
        <f aca="false">$BE63*AZ63</f>
        <v>0</v>
      </c>
      <c r="BY63" s="106" t="n">
        <f aca="false">$BE63*BA63</f>
        <v>0</v>
      </c>
      <c r="BZ63" s="106" t="n">
        <f aca="false">$BE63*BB63</f>
        <v>0</v>
      </c>
      <c r="CA63" s="106"/>
      <c r="CB63" s="106" t="n">
        <f aca="false">SUM(BF63,BH63,BJ63,BL63,BN63,BP63,BR63,BT63,BV63,BX63,BZ63)</f>
        <v>0.5</v>
      </c>
      <c r="CC63" s="106" t="n">
        <f aca="false">SUM(BG63,BI63,BK63,BM63,BO63,BQ63,BS63,BU63,BW63,BY63,CA63)</f>
        <v>0</v>
      </c>
      <c r="CD63" s="106"/>
      <c r="CF63" s="104"/>
    </row>
    <row r="64" s="16" customFormat="true" ht="15" hidden="false" customHeight="false" outlineLevel="0" collapsed="false">
      <c r="A64" s="16" t="s">
        <v>163</v>
      </c>
      <c r="B64" s="16" t="s">
        <v>156</v>
      </c>
      <c r="C64" s="16" t="s">
        <v>86</v>
      </c>
      <c r="D64" s="16" t="n">
        <v>20</v>
      </c>
      <c r="E64" s="16" t="n">
        <v>1800</v>
      </c>
      <c r="F64" s="16" t="s">
        <v>65</v>
      </c>
      <c r="G64" s="16" t="n">
        <v>9.5</v>
      </c>
      <c r="H64" s="17"/>
      <c r="I64" s="105"/>
      <c r="P64" s="36"/>
      <c r="Q64" s="36"/>
      <c r="R64" s="36"/>
      <c r="S64" s="36"/>
      <c r="T64" s="16" t="n">
        <v>100</v>
      </c>
      <c r="AE64" s="37"/>
      <c r="AF64" s="113"/>
      <c r="AH64" s="106" t="n">
        <f aca="false">H64/(2*15.9994+28.0855)</f>
        <v>0</v>
      </c>
      <c r="AI64" s="106" t="n">
        <f aca="false">I64/(2*15.9994+28.0855)</f>
        <v>0</v>
      </c>
      <c r="AJ64" s="106" t="n">
        <f aca="false">J64/(2*15.9994+47.8671)</f>
        <v>0</v>
      </c>
      <c r="AK64" s="106" t="n">
        <f aca="false">K64/(2*15.9994+47.8671)</f>
        <v>0</v>
      </c>
      <c r="AL64" s="106" t="n">
        <f aca="false">(2*L64)/(2*26.981+3*15.9994)</f>
        <v>0</v>
      </c>
      <c r="AM64" s="106" t="n">
        <f aca="false">(2*M64)/(2*26.981+3*15.9994)</f>
        <v>0</v>
      </c>
      <c r="AN64" s="106" t="n">
        <f aca="false">(2*N64)/(2*52+3*15.994)</f>
        <v>0</v>
      </c>
      <c r="AO64" s="106" t="n">
        <f aca="false">(2*O64)/(2*52+3*15.994)</f>
        <v>0</v>
      </c>
      <c r="AP64" s="106" t="n">
        <f aca="false">P64/(55.8452+15.9994)</f>
        <v>0</v>
      </c>
      <c r="AQ64" s="106" t="n">
        <f aca="false">Q64/(55.8452+15.9994)</f>
        <v>0</v>
      </c>
      <c r="AR64" s="106" t="n">
        <f aca="false">2*R64/(2*55.845+3*15.999)</f>
        <v>0</v>
      </c>
      <c r="AS64" s="106" t="n">
        <f aca="false">2*S64/(2*55.845+3*15.999)</f>
        <v>0</v>
      </c>
      <c r="AT64" s="106" t="n">
        <f aca="false">T64/(95.94+2*15.9994)</f>
        <v>0.781623713838179</v>
      </c>
      <c r="AU64" s="106" t="n">
        <f aca="false">U64/(95.94+2*15.9994)</f>
        <v>0</v>
      </c>
      <c r="AV64" s="106" t="n">
        <f aca="false">V64/(15.9994+24.3051)</f>
        <v>0</v>
      </c>
      <c r="AW64" s="106" t="n">
        <f aca="false">W64/(15.9994+24.3051)</f>
        <v>0</v>
      </c>
      <c r="AX64" s="106" t="n">
        <f aca="false">X64/(40.078+15.9994)</f>
        <v>0</v>
      </c>
      <c r="AY64" s="106" t="n">
        <f aca="false">Y64/(40.078+15.9994)</f>
        <v>0</v>
      </c>
      <c r="AZ64" s="106" t="n">
        <f aca="false">Z64/(22.989+0.5*15.9994)</f>
        <v>0</v>
      </c>
      <c r="BA64" s="106" t="n">
        <f aca="false">AA64/(22.989+0.5*15.9994)</f>
        <v>0</v>
      </c>
      <c r="BB64" s="106" t="n">
        <f aca="false">AB64/(39.0983+0.5*15.9994)</f>
        <v>0</v>
      </c>
      <c r="BC64" s="106" t="n">
        <f aca="false">AC64/(39.0983+0.5*15.9994)</f>
        <v>0</v>
      </c>
      <c r="BD64" s="16" t="n">
        <v>2</v>
      </c>
      <c r="BE64" s="106" t="n">
        <f aca="false">BD64/(2*AH64+2*AJ64+1.5*AL64+AP64+2*AT64+AV64+AX64+0.5*AZ64+0.5*BB64+1.5*AN64+1.5*AR64)</f>
        <v>1.279388</v>
      </c>
      <c r="BF64" s="114" t="n">
        <f aca="false">$BE64*AH64</f>
        <v>0</v>
      </c>
      <c r="BG64" s="114" t="n">
        <f aca="false">$BE64*AI64</f>
        <v>0</v>
      </c>
      <c r="BH64" s="106" t="n">
        <f aca="false">$BE64*AJ64</f>
        <v>0</v>
      </c>
      <c r="BI64" s="106" t="n">
        <f aca="false">$BE64*AK64</f>
        <v>0</v>
      </c>
      <c r="BJ64" s="106" t="n">
        <f aca="false">$BE64*AL64</f>
        <v>0</v>
      </c>
      <c r="BK64" s="106" t="n">
        <f aca="false">$BE64*AM64</f>
        <v>0</v>
      </c>
      <c r="BL64" s="106" t="n">
        <f aca="false">$BE64*AN64</f>
        <v>0</v>
      </c>
      <c r="BM64" s="106" t="n">
        <f aca="false">$BE64*AO64</f>
        <v>0</v>
      </c>
      <c r="BN64" s="106" t="n">
        <f aca="false">$BE64*AP64</f>
        <v>0</v>
      </c>
      <c r="BO64" s="106" t="n">
        <f aca="false">$BE64*AQ64</f>
        <v>0</v>
      </c>
      <c r="BP64" s="106" t="n">
        <f aca="false">$BE64*AR64</f>
        <v>0</v>
      </c>
      <c r="BQ64" s="106" t="n">
        <f aca="false">$BE64*AS64</f>
        <v>0</v>
      </c>
      <c r="BR64" s="106" t="n">
        <f aca="false">$BE64*AT64</f>
        <v>1</v>
      </c>
      <c r="BS64" s="106" t="n">
        <f aca="false">$BE64*AU64</f>
        <v>0</v>
      </c>
      <c r="BT64" s="106" t="n">
        <f aca="false">$BE64*AV64</f>
        <v>0</v>
      </c>
      <c r="BU64" s="106" t="n">
        <f aca="false">$BE64*AW64</f>
        <v>0</v>
      </c>
      <c r="BV64" s="106" t="n">
        <f aca="false">$BE64*AX64</f>
        <v>0</v>
      </c>
      <c r="BW64" s="106" t="n">
        <f aca="false">$BE64*AY64</f>
        <v>0</v>
      </c>
      <c r="BX64" s="106" t="n">
        <f aca="false">$BE64*AZ64</f>
        <v>0</v>
      </c>
      <c r="BY64" s="106" t="n">
        <f aca="false">$BE64*BA64</f>
        <v>0</v>
      </c>
      <c r="BZ64" s="106" t="n">
        <f aca="false">$BE64*BB64</f>
        <v>0</v>
      </c>
      <c r="CA64" s="106"/>
      <c r="CB64" s="106" t="n">
        <f aca="false">SUM(BF64,BH64,BJ64,BL64,BN64,BP64,BR64,BT64,BV64,BX64,BZ64)</f>
        <v>1</v>
      </c>
      <c r="CC64" s="106" t="n">
        <f aca="false">SUM(BG64,BI64,BK64,BM64,BO64,BQ64,BS64,BU64,BW64,BY64,CA64)</f>
        <v>0</v>
      </c>
      <c r="CD64" s="106"/>
      <c r="CF64" s="104"/>
    </row>
    <row r="65" s="16" customFormat="true" ht="15" hidden="false" customHeight="false" outlineLevel="0" collapsed="false">
      <c r="H65" s="17"/>
      <c r="I65" s="105"/>
      <c r="P65" s="36"/>
      <c r="Q65" s="36"/>
      <c r="R65" s="36"/>
      <c r="S65" s="36"/>
      <c r="AE65" s="37"/>
      <c r="AF65" s="113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E65" s="106"/>
      <c r="BF65" s="114"/>
      <c r="BG65" s="114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6"/>
      <c r="CC65" s="106"/>
      <c r="CD65" s="106"/>
      <c r="CF65" s="104"/>
    </row>
    <row r="66" s="104" customFormat="true" ht="15" hidden="false" customHeight="false" outlineLevel="0" collapsed="false">
      <c r="A66" s="16" t="s">
        <v>165</v>
      </c>
      <c r="B66" s="16" t="s">
        <v>158</v>
      </c>
      <c r="C66" s="16" t="s">
        <v>86</v>
      </c>
      <c r="D66" s="16" t="n">
        <v>20</v>
      </c>
      <c r="E66" s="16" t="n">
        <v>1800</v>
      </c>
      <c r="F66" s="16" t="s">
        <v>69</v>
      </c>
      <c r="G66" s="16" t="n">
        <v>10</v>
      </c>
      <c r="H66" s="17" t="n">
        <v>49.9</v>
      </c>
      <c r="I66" s="105" t="n">
        <v>1.1</v>
      </c>
      <c r="J66" s="16"/>
      <c r="K66" s="16"/>
      <c r="L66" s="16" t="n">
        <v>16.4</v>
      </c>
      <c r="M66" s="16" t="n">
        <v>0.4</v>
      </c>
      <c r="N66" s="16"/>
      <c r="O66" s="16"/>
      <c r="P66" s="36" t="n">
        <f aca="false">CE66-R66</f>
        <v>10.2</v>
      </c>
      <c r="Q66" s="36" t="n">
        <v>0.5</v>
      </c>
      <c r="R66" s="36" t="n">
        <v>0</v>
      </c>
      <c r="S66" s="36" t="n">
        <v>0</v>
      </c>
      <c r="T66" s="16"/>
      <c r="U66" s="16"/>
      <c r="V66" s="16" t="n">
        <v>8.1</v>
      </c>
      <c r="W66" s="16" t="n">
        <v>0.3</v>
      </c>
      <c r="X66" s="16" t="n">
        <v>12.4</v>
      </c>
      <c r="Y66" s="16" t="n">
        <v>0.6</v>
      </c>
      <c r="Z66" s="16" t="n">
        <v>2.5</v>
      </c>
      <c r="AA66" s="16" t="n">
        <v>0.3</v>
      </c>
      <c r="AB66" s="16"/>
      <c r="AC66" s="16" t="n">
        <f aca="false">SUM(H66:AB66)</f>
        <v>102.7</v>
      </c>
      <c r="AD66" s="16"/>
      <c r="AE66" s="37" t="n">
        <f aca="false">P66+R66</f>
        <v>10.2</v>
      </c>
      <c r="AF66" s="113"/>
      <c r="AG66" s="16"/>
      <c r="AH66" s="106" t="n">
        <f aca="false">H66/(2*15.9994+28.0855)</f>
        <v>0.830499814427396</v>
      </c>
      <c r="AI66" s="106" t="n">
        <f aca="false">I66/(2*15.9994+28.0855)</f>
        <v>0.0183076111396821</v>
      </c>
      <c r="AJ66" s="106" t="n">
        <f aca="false">J66/(2*15.9994+47.8671)</f>
        <v>0</v>
      </c>
      <c r="AK66" s="106" t="n">
        <f aca="false">K66/(2*15.9994+47.8671)</f>
        <v>0</v>
      </c>
      <c r="AL66" s="106" t="n">
        <f aca="false">(2*L66)/(2*26.981+3*15.9994)</f>
        <v>0.321694151247251</v>
      </c>
      <c r="AM66" s="106" t="n">
        <f aca="false">(2*M66)/(2*26.981+3*15.9994)</f>
        <v>0.00784619881090857</v>
      </c>
      <c r="AN66" s="106" t="n">
        <f aca="false">(2*N66)/(2*52+3*15.994)</f>
        <v>0</v>
      </c>
      <c r="AO66" s="106" t="n">
        <f aca="false">(2*O66)/(2*52+3*15.994)</f>
        <v>0</v>
      </c>
      <c r="AP66" s="106" t="n">
        <f aca="false">P66/(55.8452+15.9994)</f>
        <v>0.141973091923401</v>
      </c>
      <c r="AQ66" s="106" t="n">
        <f aca="false">Q66/(55.8452+15.9994)</f>
        <v>0.00695946529036281</v>
      </c>
      <c r="AR66" s="106" t="n">
        <f aca="false">2*R66/(2*55.845+3*15.999)</f>
        <v>0</v>
      </c>
      <c r="AS66" s="106" t="n">
        <f aca="false">2*S66/(2*55.845+3*15.999)</f>
        <v>0</v>
      </c>
      <c r="AT66" s="106" t="n">
        <f aca="false">T66/(95.94+2*15.9994)</f>
        <v>0</v>
      </c>
      <c r="AU66" s="106" t="n">
        <f aca="false">U66/(95.94+2*15.9994)</f>
        <v>0</v>
      </c>
      <c r="AV66" s="106" t="n">
        <f aca="false">V66/(15.9994+24.3051)</f>
        <v>0.200970114999566</v>
      </c>
      <c r="AW66" s="106" t="n">
        <f aca="false">W66/(15.9994+24.3051)</f>
        <v>0.00744333759257651</v>
      </c>
      <c r="AX66" s="106" t="n">
        <f aca="false">X66/(40.078+15.9994)</f>
        <v>0.221122947925546</v>
      </c>
      <c r="AY66" s="106" t="n">
        <f aca="false">Y66/(40.078+15.9994)</f>
        <v>0.0106994974802683</v>
      </c>
      <c r="AZ66" s="106" t="n">
        <f aca="false">Z66/(22.989+0.5*15.9994)</f>
        <v>0.0806745684717332</v>
      </c>
      <c r="BA66" s="106" t="n">
        <f aca="false">AA66/(22.989+0.5*15.9994)</f>
        <v>0.00968094821660799</v>
      </c>
      <c r="BB66" s="106" t="n">
        <f aca="false">AB66/(39.0983+0.5*15.9994)</f>
        <v>0</v>
      </c>
      <c r="BC66" s="106" t="n">
        <f aca="false">AC66/(39.0983+0.5*15.9994)</f>
        <v>2.18055968406302</v>
      </c>
      <c r="BD66" s="16" t="n">
        <v>12</v>
      </c>
      <c r="BE66" s="106" t="n">
        <f aca="false">BD66/(2*AH66+2*AJ66+1.5*AL66+AP66+2*AT66+AV66+AX66+0.5*AZ66+0.5*BB66+1.5*AN66+1.5*AR66)</f>
        <v>4.3669007492852</v>
      </c>
      <c r="BF66" s="114" t="n">
        <f aca="false">$BE66*AH66</f>
        <v>3.62671026190422</v>
      </c>
      <c r="BG66" s="114" t="n">
        <f aca="false">$BE66*AI66</f>
        <v>0.0799475208034998</v>
      </c>
      <c r="BH66" s="106" t="n">
        <f aca="false">$BE66*AJ66</f>
        <v>0</v>
      </c>
      <c r="BI66" s="106" t="n">
        <f aca="false">$BE66*AK66</f>
        <v>0</v>
      </c>
      <c r="BJ66" s="106" t="n">
        <f aca="false">$BE66*AL66</f>
        <v>1.40480643012229</v>
      </c>
      <c r="BK66" s="106" t="n">
        <f aca="false">$BE66*AM66</f>
        <v>0.0342635714663973</v>
      </c>
      <c r="BL66" s="106" t="n">
        <f aca="false">$BE66*AN66</f>
        <v>0</v>
      </c>
      <c r="BM66" s="106" t="n">
        <f aca="false">$BE66*AO66</f>
        <v>0</v>
      </c>
      <c r="BN66" s="106" t="n">
        <f aca="false">$BE66*AP66</f>
        <v>0.619982401498638</v>
      </c>
      <c r="BO66" s="106" t="n">
        <f aca="false">$BE66*AQ66</f>
        <v>0.0303912941911097</v>
      </c>
      <c r="BP66" s="106" t="n">
        <f aca="false">$BE66*AR66</f>
        <v>0</v>
      </c>
      <c r="BQ66" s="106" t="n">
        <f aca="false">$BE66*AS66</f>
        <v>0</v>
      </c>
      <c r="BR66" s="106" t="n">
        <f aca="false">$BE66*AT66</f>
        <v>0</v>
      </c>
      <c r="BS66" s="106" t="n">
        <f aca="false">$BE66*AU66</f>
        <v>0</v>
      </c>
      <c r="BT66" s="106" t="n">
        <f aca="false">$BE66*AV66</f>
        <v>0.877616545775537</v>
      </c>
      <c r="BU66" s="106" t="n">
        <f aca="false">$BE66*AW66</f>
        <v>0.0325043165102051</v>
      </c>
      <c r="BV66" s="106" t="n">
        <f aca="false">$BE66*AX66</f>
        <v>0.965621966980219</v>
      </c>
      <c r="BW66" s="106" t="n">
        <f aca="false">$BE66*AY66</f>
        <v>0.046723643563559</v>
      </c>
      <c r="BX66" s="106" t="n">
        <f aca="false">$BE66*AZ66</f>
        <v>0.352297833507472</v>
      </c>
      <c r="BY66" s="106" t="n">
        <f aca="false">$BE66*BA66</f>
        <v>0.0422757400208967</v>
      </c>
      <c r="BZ66" s="106" t="n">
        <f aca="false">$BE66*BB66</f>
        <v>0</v>
      </c>
      <c r="CA66" s="106"/>
      <c r="CB66" s="106" t="n">
        <f aca="false">SUM(BF66,BH66,BJ66,BL66,BN66,BP66,BR66,BT66,BV66,BX66,BZ66)</f>
        <v>7.84703543978837</v>
      </c>
      <c r="CC66" s="106" t="n">
        <f aca="false">SUM(BG66,BI66,BK66,BM66,BO66,BQ66,BS66,BU66,BW66,BY66,CA66)</f>
        <v>0.266106086555668</v>
      </c>
      <c r="CD66" s="106" t="n">
        <f aca="false">BN66+BP66</f>
        <v>0.619982401498638</v>
      </c>
      <c r="CE66" s="16" t="n">
        <v>10.2</v>
      </c>
      <c r="CF66" s="104" t="n">
        <v>0.11</v>
      </c>
      <c r="CG66" s="16" t="s">
        <v>92</v>
      </c>
    </row>
    <row r="67" s="104" customFormat="true" ht="15" hidden="false" customHeight="false" outlineLevel="0" collapsed="false">
      <c r="A67" s="16" t="s">
        <v>165</v>
      </c>
      <c r="B67" s="16" t="s">
        <v>179</v>
      </c>
      <c r="C67" s="16" t="s">
        <v>86</v>
      </c>
      <c r="D67" s="16" t="n">
        <v>20</v>
      </c>
      <c r="E67" s="16" t="n">
        <v>1800</v>
      </c>
      <c r="F67" s="16" t="s">
        <v>69</v>
      </c>
      <c r="G67" s="16" t="n">
        <v>10</v>
      </c>
      <c r="H67" s="17"/>
      <c r="I67" s="105"/>
      <c r="J67" s="16"/>
      <c r="K67" s="16"/>
      <c r="L67" s="16"/>
      <c r="M67" s="16"/>
      <c r="N67" s="16"/>
      <c r="O67" s="16"/>
      <c r="P67" s="36" t="n">
        <v>128.65</v>
      </c>
      <c r="Q67" s="36"/>
      <c r="R67" s="36"/>
      <c r="S67" s="3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37"/>
      <c r="AF67" s="113"/>
      <c r="AG67" s="16"/>
      <c r="AH67" s="106" t="n">
        <f aca="false">H67/(2*15.9994+28.0855)</f>
        <v>0</v>
      </c>
      <c r="AI67" s="106" t="n">
        <f aca="false">I67/(2*15.9994+28.0855)</f>
        <v>0</v>
      </c>
      <c r="AJ67" s="106" t="n">
        <f aca="false">J67/(2*15.9994+47.8671)</f>
        <v>0</v>
      </c>
      <c r="AK67" s="106" t="n">
        <f aca="false">K67/(2*15.9994+47.8671)</f>
        <v>0</v>
      </c>
      <c r="AL67" s="106" t="n">
        <f aca="false">(2*L67)/(2*26.981+3*15.9994)</f>
        <v>0</v>
      </c>
      <c r="AM67" s="106" t="n">
        <f aca="false">(2*M67)/(2*26.981+3*15.9994)</f>
        <v>0</v>
      </c>
      <c r="AN67" s="106" t="n">
        <f aca="false">(2*N67)/(2*52+3*15.994)</f>
        <v>0</v>
      </c>
      <c r="AO67" s="106" t="n">
        <f aca="false">(2*O67)/(2*52+3*15.994)</f>
        <v>0</v>
      </c>
      <c r="AP67" s="106" t="n">
        <f aca="false">P67/(55.8452+15.9994)</f>
        <v>1.79067041921035</v>
      </c>
      <c r="AQ67" s="106" t="n">
        <f aca="false">Q67/(55.8452+15.9994)</f>
        <v>0</v>
      </c>
      <c r="AR67" s="106" t="n">
        <f aca="false">2*R67/(2*55.845+3*15.999)</f>
        <v>0</v>
      </c>
      <c r="AS67" s="106" t="n">
        <f aca="false">2*S67/(2*55.845+3*15.999)</f>
        <v>0</v>
      </c>
      <c r="AT67" s="106" t="n">
        <f aca="false">T67/(95.94+2*15.9994)</f>
        <v>0</v>
      </c>
      <c r="AU67" s="106" t="n">
        <f aca="false">U67/(95.94+2*15.9994)</f>
        <v>0</v>
      </c>
      <c r="AV67" s="106" t="n">
        <f aca="false">V67/(15.9994+24.3051)</f>
        <v>0</v>
      </c>
      <c r="AW67" s="106" t="n">
        <f aca="false">W67/(15.9994+24.3051)</f>
        <v>0</v>
      </c>
      <c r="AX67" s="106" t="n">
        <f aca="false">X67/(40.078+15.9994)</f>
        <v>0</v>
      </c>
      <c r="AY67" s="106" t="n">
        <f aca="false">Y67/(40.078+15.9994)</f>
        <v>0</v>
      </c>
      <c r="AZ67" s="106" t="n">
        <f aca="false">Z67/(22.989+0.5*15.9994)</f>
        <v>0</v>
      </c>
      <c r="BA67" s="106" t="n">
        <f aca="false">AA67/(22.989+0.5*15.9994)</f>
        <v>0</v>
      </c>
      <c r="BB67" s="106" t="n">
        <f aca="false">AB67/(39.0983+0.5*15.9994)</f>
        <v>0</v>
      </c>
      <c r="BC67" s="106" t="n">
        <f aca="false">AC67/(39.0983+0.5*15.9994)</f>
        <v>0</v>
      </c>
      <c r="BD67" s="16" t="n">
        <v>1</v>
      </c>
      <c r="BE67" s="106" t="n">
        <f aca="false">BD67/(2*AH67+2*AJ67+1.5*AL67+AP67+2*AT67+AV67+AX67+0.5*AZ67+0.5*BB67+1.5*AN67+1.5*AR67)</f>
        <v>0.558450058297707</v>
      </c>
      <c r="BF67" s="114" t="n">
        <f aca="false">$BE67*AH67</f>
        <v>0</v>
      </c>
      <c r="BG67" s="114" t="n">
        <f aca="false">$BE67*AI67</f>
        <v>0</v>
      </c>
      <c r="BH67" s="106" t="n">
        <f aca="false">$BE67*AJ67</f>
        <v>0</v>
      </c>
      <c r="BI67" s="106" t="n">
        <f aca="false">$BE67*AK67</f>
        <v>0</v>
      </c>
      <c r="BJ67" s="106" t="n">
        <f aca="false">$BE67*AL67</f>
        <v>0</v>
      </c>
      <c r="BK67" s="106" t="n">
        <f aca="false">$BE67*AM67</f>
        <v>0</v>
      </c>
      <c r="BL67" s="106" t="n">
        <f aca="false">$BE67*AN67</f>
        <v>0</v>
      </c>
      <c r="BM67" s="106" t="n">
        <f aca="false">$BE67*AO67</f>
        <v>0</v>
      </c>
      <c r="BN67" s="106" t="n">
        <f aca="false">$BE67*AP67</f>
        <v>1</v>
      </c>
      <c r="BO67" s="106" t="n">
        <f aca="false">$BE67*AQ67</f>
        <v>0</v>
      </c>
      <c r="BP67" s="106" t="n">
        <f aca="false">$BE67*AR67</f>
        <v>0</v>
      </c>
      <c r="BQ67" s="106" t="n">
        <f aca="false">$BE67*AS67</f>
        <v>0</v>
      </c>
      <c r="BR67" s="106" t="n">
        <f aca="false">$BE67*AT67</f>
        <v>0</v>
      </c>
      <c r="BS67" s="106" t="n">
        <f aca="false">$BE67*AU67</f>
        <v>0</v>
      </c>
      <c r="BT67" s="106" t="n">
        <f aca="false">$BE67*AV67</f>
        <v>0</v>
      </c>
      <c r="BU67" s="106" t="n">
        <f aca="false">$BE67*AW67</f>
        <v>0</v>
      </c>
      <c r="BV67" s="106" t="n">
        <f aca="false">$BE67*AX67</f>
        <v>0</v>
      </c>
      <c r="BW67" s="106" t="n">
        <f aca="false">$BE67*AY67</f>
        <v>0</v>
      </c>
      <c r="BX67" s="106" t="n">
        <f aca="false">$BE67*AZ67</f>
        <v>0</v>
      </c>
      <c r="BY67" s="106" t="n">
        <f aca="false">$BE67*BA67</f>
        <v>0</v>
      </c>
      <c r="BZ67" s="106" t="n">
        <f aca="false">$BE67*BB67</f>
        <v>0</v>
      </c>
      <c r="CA67" s="106"/>
      <c r="CB67" s="106" t="n">
        <f aca="false">SUM(BF67,BH67,BJ67,BL67,BN67,BP67,BR67,BT67,BV67,BX67,BZ67)</f>
        <v>1</v>
      </c>
      <c r="CC67" s="106" t="n">
        <f aca="false">SUM(BG67,BI67,BK67,BM67,BO67,BQ67,BS67,BU67,BW67,BY67,CA67)</f>
        <v>0</v>
      </c>
      <c r="CD67" s="106"/>
      <c r="CE67" s="16"/>
      <c r="CG67" s="16"/>
    </row>
    <row r="68" s="104" customFormat="true" ht="15" hidden="false" customHeight="false" outlineLevel="0" collapsed="false">
      <c r="A68" s="16"/>
      <c r="B68" s="16"/>
      <c r="C68" s="16"/>
      <c r="D68" s="16"/>
      <c r="E68" s="16"/>
      <c r="F68" s="16"/>
      <c r="G68" s="16"/>
      <c r="H68" s="17"/>
      <c r="I68" s="105"/>
      <c r="J68" s="16"/>
      <c r="K68" s="16"/>
      <c r="L68" s="16"/>
      <c r="M68" s="16"/>
      <c r="N68" s="16"/>
      <c r="O68" s="16"/>
      <c r="P68" s="36"/>
      <c r="Q68" s="36"/>
      <c r="R68" s="36"/>
      <c r="S68" s="3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37"/>
      <c r="AF68" s="113"/>
      <c r="AG68" s="1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6"/>
      <c r="BE68" s="106"/>
      <c r="BF68" s="114"/>
      <c r="BG68" s="114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6"/>
      <c r="CG68" s="16"/>
    </row>
    <row r="69" s="16" customFormat="true" ht="15" hidden="false" customHeight="false" outlineLevel="0" collapsed="false">
      <c r="A69" s="16" t="s">
        <v>171</v>
      </c>
      <c r="B69" s="16" t="s">
        <v>158</v>
      </c>
      <c r="C69" s="16" t="s">
        <v>86</v>
      </c>
      <c r="D69" s="16" t="n">
        <v>17</v>
      </c>
      <c r="E69" s="16" t="n">
        <v>1800</v>
      </c>
      <c r="F69" s="16" t="s">
        <v>69</v>
      </c>
      <c r="G69" s="16" t="n">
        <v>9.5</v>
      </c>
      <c r="H69" s="17" t="n">
        <v>46.2</v>
      </c>
      <c r="I69" s="105" t="n">
        <v>2</v>
      </c>
      <c r="L69" s="16" t="n">
        <v>15.8</v>
      </c>
      <c r="M69" s="16" t="n">
        <v>0.8</v>
      </c>
      <c r="P69" s="36" t="n">
        <f aca="false">CE69-R69</f>
        <v>17.1</v>
      </c>
      <c r="Q69" s="36" t="n">
        <v>1</v>
      </c>
      <c r="R69" s="36" t="n">
        <v>0</v>
      </c>
      <c r="S69" s="36" t="n">
        <v>0</v>
      </c>
      <c r="V69" s="16" t="n">
        <v>7.3</v>
      </c>
      <c r="W69" s="16" t="n">
        <v>0.2</v>
      </c>
      <c r="X69" s="16" t="n">
        <v>10.9</v>
      </c>
      <c r="Y69" s="16" t="n">
        <v>0.4</v>
      </c>
      <c r="Z69" s="16" t="n">
        <v>1.9</v>
      </c>
      <c r="AA69" s="16" t="n">
        <v>0.1</v>
      </c>
      <c r="AC69" s="16" t="n">
        <f aca="false">SUM(H69:AB69)</f>
        <v>103.7</v>
      </c>
      <c r="AE69" s="37" t="n">
        <f aca="false">P69+R69</f>
        <v>17.1</v>
      </c>
      <c r="AF69" s="113"/>
      <c r="AH69" s="106" t="n">
        <f aca="false">H69/(2*15.9994+28.0855)</f>
        <v>0.768919667866647</v>
      </c>
      <c r="AI69" s="106" t="n">
        <f aca="false">I69/(2*15.9994+28.0855)</f>
        <v>0.0332865657085129</v>
      </c>
      <c r="AJ69" s="106" t="n">
        <f aca="false">J69/(2*15.9994+47.8671)</f>
        <v>0</v>
      </c>
      <c r="AK69" s="106" t="n">
        <f aca="false">K69/(2*15.9994+47.8671)</f>
        <v>0</v>
      </c>
      <c r="AL69" s="106" t="n">
        <f aca="false">(2*L69)/(2*26.981+3*15.9994)</f>
        <v>0.309924853030888</v>
      </c>
      <c r="AM69" s="106" t="n">
        <f aca="false">(2*M69)/(2*26.981+3*15.9994)</f>
        <v>0.0156923976218171</v>
      </c>
      <c r="AN69" s="106" t="n">
        <f aca="false">(2*N69)/(2*52+3*15.994)</f>
        <v>0</v>
      </c>
      <c r="AO69" s="106" t="n">
        <f aca="false">(2*O69)/(2*52+3*15.994)</f>
        <v>0</v>
      </c>
      <c r="AP69" s="106" t="n">
        <f aca="false">P69/(55.8452+15.9994)</f>
        <v>0.238013712930408</v>
      </c>
      <c r="AQ69" s="106" t="n">
        <f aca="false">Q69/(55.8452+15.9994)</f>
        <v>0.0139189305807256</v>
      </c>
      <c r="AR69" s="106" t="n">
        <f aca="false">2*R69/(2*55.845+3*15.999)</f>
        <v>0</v>
      </c>
      <c r="AS69" s="106" t="n">
        <f aca="false">2*S69/(2*55.845+3*15.999)</f>
        <v>0</v>
      </c>
      <c r="AT69" s="106" t="n">
        <f aca="false">T69/(95.94+2*15.9994)</f>
        <v>0</v>
      </c>
      <c r="AU69" s="106" t="n">
        <f aca="false">U69/(95.94+2*15.9994)</f>
        <v>0</v>
      </c>
      <c r="AV69" s="106" t="n">
        <f aca="false">V69/(15.9994+24.3051)</f>
        <v>0.181121214752695</v>
      </c>
      <c r="AW69" s="106" t="n">
        <f aca="false">W69/(15.9994+24.3051)</f>
        <v>0.00496222506171767</v>
      </c>
      <c r="AX69" s="106" t="n">
        <f aca="false">X69/(40.078+15.9994)</f>
        <v>0.194374204224875</v>
      </c>
      <c r="AY69" s="106" t="n">
        <f aca="false">Y69/(40.078+15.9994)</f>
        <v>0.0071329983201789</v>
      </c>
      <c r="AZ69" s="106" t="n">
        <f aca="false">Z69/(22.989+0.5*15.9994)</f>
        <v>0.0613126720385173</v>
      </c>
      <c r="BA69" s="106" t="n">
        <f aca="false">AA69/(22.989+0.5*15.9994)</f>
        <v>0.00322698273886933</v>
      </c>
      <c r="BB69" s="106" t="n">
        <f aca="false">AB69/(39.0983+0.5*15.9994)</f>
        <v>0</v>
      </c>
      <c r="BC69" s="106" t="n">
        <f aca="false">AC69/(39.0983+0.5*15.9994)</f>
        <v>2.20179200815321</v>
      </c>
      <c r="BD69" s="16" t="n">
        <v>12</v>
      </c>
      <c r="BE69" s="106" t="n">
        <f aca="false">BD69/(2*AH69+2*AJ69+1.5*AL69+AP69+2*AT69+AV69+AX69+0.5*AZ69+0.5*BB69+1.5*AN69+1.5*AR69)</f>
        <v>4.53361890956329</v>
      </c>
      <c r="BF69" s="114" t="n">
        <f aca="false">$BE69*AH69</f>
        <v>3.48598874617535</v>
      </c>
      <c r="BG69" s="114" t="n">
        <f aca="false">$BE69*AI69</f>
        <v>0.150908603730535</v>
      </c>
      <c r="BH69" s="106" t="n">
        <f aca="false">$BE69*AJ69</f>
        <v>0</v>
      </c>
      <c r="BI69" s="106" t="n">
        <f aca="false">$BE69*AK69</f>
        <v>0</v>
      </c>
      <c r="BJ69" s="106" t="n">
        <f aca="false">$BE69*AL69</f>
        <v>1.40508117424446</v>
      </c>
      <c r="BK69" s="106" t="n">
        <f aca="false">$BE69*AM69</f>
        <v>0.0711433505946561</v>
      </c>
      <c r="BL69" s="106" t="n">
        <f aca="false">$BE69*AN69</f>
        <v>0</v>
      </c>
      <c r="BM69" s="106" t="n">
        <f aca="false">$BE69*AO69</f>
        <v>0</v>
      </c>
      <c r="BN69" s="106" t="n">
        <f aca="false">$BE69*AP69</f>
        <v>1.07906346967667</v>
      </c>
      <c r="BO69" s="106" t="n">
        <f aca="false">$BE69*AQ69</f>
        <v>0.0631031268816764</v>
      </c>
      <c r="BP69" s="106" t="n">
        <f aca="false">$BE69*AR69</f>
        <v>0</v>
      </c>
      <c r="BQ69" s="106" t="n">
        <f aca="false">$BE69*AS69</f>
        <v>0</v>
      </c>
      <c r="BR69" s="106" t="n">
        <f aca="false">$BE69*AT69</f>
        <v>0</v>
      </c>
      <c r="BS69" s="106" t="n">
        <f aca="false">$BE69*AU69</f>
        <v>0</v>
      </c>
      <c r="BT69" s="106" t="n">
        <f aca="false">$BE69*AV69</f>
        <v>0.821134564125891</v>
      </c>
      <c r="BU69" s="106" t="n">
        <f aca="false">$BE69*AW69</f>
        <v>0.0224968373733121</v>
      </c>
      <c r="BV69" s="106" t="n">
        <f aca="false">$BE69*AX69</f>
        <v>0.881218567805209</v>
      </c>
      <c r="BW69" s="106" t="n">
        <f aca="false">$BE69*AY69</f>
        <v>0.0323382960662462</v>
      </c>
      <c r="BX69" s="106" t="n">
        <f aca="false">$BE69*AZ69</f>
        <v>0.277968289349674</v>
      </c>
      <c r="BY69" s="106" t="n">
        <f aca="false">$BE69*BA69</f>
        <v>0.0146299099657723</v>
      </c>
      <c r="BZ69" s="106" t="n">
        <f aca="false">$BE69*BB69</f>
        <v>0</v>
      </c>
      <c r="CA69" s="106"/>
      <c r="CB69" s="106" t="n">
        <f aca="false">SUM(BF69,BH69,BJ69,BL69,BN69,BP69,BR69,BT69,BV69,BX69,BZ69)</f>
        <v>7.95045481137725</v>
      </c>
      <c r="CC69" s="106" t="n">
        <f aca="false">SUM(BG69,BI69,BK69,BM69,BO69,BQ69,BS69,BU69,BW69,BY69,CA69)</f>
        <v>0.354620124612198</v>
      </c>
      <c r="CD69" s="106" t="n">
        <f aca="false">BN69+BP69</f>
        <v>1.07906346967667</v>
      </c>
      <c r="CE69" s="16" t="n">
        <v>17.1</v>
      </c>
      <c r="CF69" s="116" t="n">
        <v>0.03</v>
      </c>
      <c r="CG69" s="16" t="s">
        <v>95</v>
      </c>
      <c r="CH69" s="16" t="s">
        <v>96</v>
      </c>
    </row>
    <row r="70" s="16" customFormat="true" ht="15" hidden="false" customHeight="false" outlineLevel="0" collapsed="false">
      <c r="A70" s="16" t="s">
        <v>171</v>
      </c>
      <c r="B70" s="16" t="s">
        <v>180</v>
      </c>
      <c r="C70" s="16" t="s">
        <v>86</v>
      </c>
      <c r="D70" s="16" t="n">
        <v>17</v>
      </c>
      <c r="E70" s="16" t="n">
        <v>1800</v>
      </c>
      <c r="F70" s="16" t="s">
        <v>69</v>
      </c>
      <c r="G70" s="16" t="n">
        <v>9.5</v>
      </c>
      <c r="H70" s="17" t="n">
        <v>54.3</v>
      </c>
      <c r="I70" s="105" t="n">
        <v>0.4</v>
      </c>
      <c r="L70" s="16" t="n">
        <v>14.8</v>
      </c>
      <c r="M70" s="16" t="n">
        <v>0.8</v>
      </c>
      <c r="P70" s="36" t="n">
        <v>5.4</v>
      </c>
      <c r="Q70" s="36" t="n">
        <v>0.5</v>
      </c>
      <c r="R70" s="36"/>
      <c r="S70" s="36"/>
      <c r="V70" s="16" t="n">
        <v>7.2</v>
      </c>
      <c r="W70" s="16" t="n">
        <v>0.2</v>
      </c>
      <c r="X70" s="16" t="n">
        <v>10.3</v>
      </c>
      <c r="Y70" s="16" t="n">
        <v>0.1</v>
      </c>
      <c r="Z70" s="16" t="n">
        <v>6.9</v>
      </c>
      <c r="AA70" s="16" t="n">
        <v>0.3</v>
      </c>
      <c r="AE70" s="37"/>
      <c r="AF70" s="113"/>
      <c r="AH70" s="106" t="n">
        <f aca="false">H70/(2*15.9994+28.0855)</f>
        <v>0.903730258986125</v>
      </c>
      <c r="AI70" s="106" t="n">
        <f aca="false">I70/(2*15.9994+28.0855)</f>
        <v>0.00665731314170257</v>
      </c>
      <c r="AJ70" s="106" t="n">
        <f aca="false">J70/(2*15.9994+47.8671)</f>
        <v>0</v>
      </c>
      <c r="AK70" s="106" t="n">
        <f aca="false">K70/(2*15.9994+47.8671)</f>
        <v>0</v>
      </c>
      <c r="AL70" s="106" t="n">
        <f aca="false">(2*L70)/(2*26.981+3*15.9994)</f>
        <v>0.290309356003617</v>
      </c>
      <c r="AM70" s="106" t="n">
        <f aca="false">(2*M70)/(2*26.981+3*15.9994)</f>
        <v>0.0156923976218171</v>
      </c>
      <c r="AN70" s="106" t="n">
        <f aca="false">(2*N70)/(2*52+3*15.994)</f>
        <v>0</v>
      </c>
      <c r="AO70" s="106" t="n">
        <f aca="false">(2*O70)/(2*52+3*15.994)</f>
        <v>0</v>
      </c>
      <c r="AP70" s="106" t="n">
        <f aca="false">P70/(55.8452+15.9994)</f>
        <v>0.0751622251359184</v>
      </c>
      <c r="AQ70" s="106" t="n">
        <f aca="false">Q70/(55.8452+15.9994)</f>
        <v>0.00695946529036281</v>
      </c>
      <c r="AR70" s="106" t="n">
        <f aca="false">2*R70/(2*55.845+3*15.999)</f>
        <v>0</v>
      </c>
      <c r="AS70" s="106" t="n">
        <f aca="false">2*S70/(2*55.845+3*15.999)</f>
        <v>0</v>
      </c>
      <c r="AT70" s="106" t="n">
        <f aca="false">T70/(95.94+2*15.9994)</f>
        <v>0</v>
      </c>
      <c r="AU70" s="106" t="n">
        <f aca="false">U70/(95.94+2*15.9994)</f>
        <v>0</v>
      </c>
      <c r="AV70" s="106" t="n">
        <f aca="false">V70/(15.9994+24.3051)</f>
        <v>0.178640102221836</v>
      </c>
      <c r="AW70" s="106" t="n">
        <f aca="false">W70/(15.9994+24.3051)</f>
        <v>0.00496222506171767</v>
      </c>
      <c r="AX70" s="106" t="n">
        <f aca="false">X70/(40.078+15.9994)</f>
        <v>0.183674706744607</v>
      </c>
      <c r="AY70" s="106" t="n">
        <f aca="false">Y70/(40.078+15.9994)</f>
        <v>0.00178324958004472</v>
      </c>
      <c r="AZ70" s="106" t="n">
        <f aca="false">Z70/(22.989+0.5*15.9994)</f>
        <v>0.222661808981984</v>
      </c>
      <c r="BA70" s="106" t="n">
        <f aca="false">AA70/(22.989+0.5*15.9994)</f>
        <v>0.00968094821660799</v>
      </c>
      <c r="BB70" s="106" t="n">
        <f aca="false">AB70/(39.0983+0.5*15.9994)</f>
        <v>0</v>
      </c>
      <c r="BC70" s="106" t="n">
        <f aca="false">AC70/(39.0983+0.5*15.9994)</f>
        <v>0</v>
      </c>
      <c r="BD70" s="16" t="n">
        <v>6</v>
      </c>
      <c r="BE70" s="106" t="n">
        <f aca="false">BD70/(2*AH70+2*AJ70+1.5*AL70+AP70+2*AT70+AV70+AX70+0.5*AZ70+0.5*BB70+1.5*AN70+1.5*AR70)</f>
        <v>2.14920305590338</v>
      </c>
      <c r="BF70" s="114" t="n">
        <f aca="false">$BE70*AH70</f>
        <v>1.94229983432533</v>
      </c>
      <c r="BG70" s="114" t="n">
        <f aca="false">$BE70*AI70</f>
        <v>0.0143079177482529</v>
      </c>
      <c r="BH70" s="106" t="n">
        <f aca="false">$BE70*AJ70</f>
        <v>0</v>
      </c>
      <c r="BI70" s="106" t="n">
        <f aca="false">$BE70*AK70</f>
        <v>0</v>
      </c>
      <c r="BJ70" s="106" t="n">
        <f aca="false">$BE70*AL70</f>
        <v>0.623933755080315</v>
      </c>
      <c r="BK70" s="106" t="n">
        <f aca="false">$BE70*AM70</f>
        <v>0.0337261489232603</v>
      </c>
      <c r="BL70" s="106" t="n">
        <f aca="false">$BE70*AN70</f>
        <v>0</v>
      </c>
      <c r="BM70" s="106" t="n">
        <f aca="false">$BE70*AO70</f>
        <v>0</v>
      </c>
      <c r="BN70" s="106" t="n">
        <f aca="false">$BE70*AP70</f>
        <v>0.161538883950613</v>
      </c>
      <c r="BO70" s="106" t="n">
        <f aca="false">$BE70*AQ70</f>
        <v>0.0149573040695012</v>
      </c>
      <c r="BP70" s="106" t="n">
        <f aca="false">$BE70*AR70</f>
        <v>0</v>
      </c>
      <c r="BQ70" s="106" t="n">
        <f aca="false">$BE70*AS70</f>
        <v>0</v>
      </c>
      <c r="BR70" s="106" t="n">
        <f aca="false">$BE70*AT70</f>
        <v>0</v>
      </c>
      <c r="BS70" s="106" t="n">
        <f aca="false">$BE70*AU70</f>
        <v>0</v>
      </c>
      <c r="BT70" s="106" t="n">
        <f aca="false">$BE70*AV70</f>
        <v>0.383933853602062</v>
      </c>
      <c r="BU70" s="106" t="n">
        <f aca="false">$BE70*AW70</f>
        <v>0.010664829266724</v>
      </c>
      <c r="BV70" s="106" t="n">
        <f aca="false">$BE70*AX70</f>
        <v>0.394754241027665</v>
      </c>
      <c r="BW70" s="106" t="n">
        <f aca="false">$BE70*AY70</f>
        <v>0.00383256544687053</v>
      </c>
      <c r="BX70" s="106" t="n">
        <f aca="false">$BE70*AZ70</f>
        <v>0.478545440297054</v>
      </c>
      <c r="BY70" s="106" t="n">
        <f aca="false">$BE70*BA70</f>
        <v>0.0208063234911762</v>
      </c>
      <c r="BZ70" s="106" t="n">
        <f aca="false">$BE70*BB70</f>
        <v>0</v>
      </c>
      <c r="CA70" s="106"/>
      <c r="CB70" s="106" t="n">
        <f aca="false">SUM(BF70,BH70,BJ70,BL70,BN70,BP70,BR70,BT70,BV70,BX70,BZ70)</f>
        <v>3.98500600828304</v>
      </c>
      <c r="CC70" s="106" t="n">
        <f aca="false">SUM(BG70,BI70,BK70,BM70,BO70,BQ70,BS70,BU70,BW70,BY70,CA70)</f>
        <v>0.0982950889457851</v>
      </c>
      <c r="CD70" s="106"/>
      <c r="CF70" s="116"/>
    </row>
    <row r="71" s="16" customFormat="true" ht="15" hidden="false" customHeight="false" outlineLevel="0" collapsed="false">
      <c r="A71" s="16" t="s">
        <v>171</v>
      </c>
      <c r="B71" s="16" t="s">
        <v>168</v>
      </c>
      <c r="C71" s="16" t="s">
        <v>86</v>
      </c>
      <c r="D71" s="16" t="n">
        <v>17</v>
      </c>
      <c r="E71" s="16" t="n">
        <v>1800</v>
      </c>
      <c r="F71" s="16" t="s">
        <v>69</v>
      </c>
      <c r="G71" s="16" t="n">
        <v>9.5</v>
      </c>
      <c r="H71" s="17"/>
      <c r="I71" s="105"/>
      <c r="P71" s="36" t="n">
        <v>128.65</v>
      </c>
      <c r="Q71" s="36"/>
      <c r="R71" s="36"/>
      <c r="S71" s="36"/>
      <c r="AE71" s="37"/>
      <c r="AF71" s="113"/>
      <c r="AH71" s="106" t="n">
        <f aca="false">H71/(2*15.9994+28.0855)</f>
        <v>0</v>
      </c>
      <c r="AI71" s="106" t="n">
        <f aca="false">I71/(2*15.9994+28.0855)</f>
        <v>0</v>
      </c>
      <c r="AJ71" s="106" t="n">
        <f aca="false">J71/(2*15.9994+47.8671)</f>
        <v>0</v>
      </c>
      <c r="AK71" s="106" t="n">
        <f aca="false">K71/(2*15.9994+47.8671)</f>
        <v>0</v>
      </c>
      <c r="AL71" s="106" t="n">
        <f aca="false">(2*L71)/(2*26.981+3*15.9994)</f>
        <v>0</v>
      </c>
      <c r="AM71" s="106" t="n">
        <f aca="false">(2*M71)/(2*26.981+3*15.9994)</f>
        <v>0</v>
      </c>
      <c r="AN71" s="106" t="n">
        <f aca="false">(2*N71)/(2*52+3*15.994)</f>
        <v>0</v>
      </c>
      <c r="AO71" s="106" t="n">
        <f aca="false">(2*O71)/(2*52+3*15.994)</f>
        <v>0</v>
      </c>
      <c r="AP71" s="106" t="n">
        <f aca="false">P71/(55.8452+15.9994)</f>
        <v>1.79067041921035</v>
      </c>
      <c r="AQ71" s="106" t="n">
        <f aca="false">Q71/(55.8452+15.9994)</f>
        <v>0</v>
      </c>
      <c r="AR71" s="106" t="n">
        <f aca="false">2*R71/(2*55.845+3*15.999)</f>
        <v>0</v>
      </c>
      <c r="AS71" s="106" t="n">
        <f aca="false">2*S71/(2*55.845+3*15.999)</f>
        <v>0</v>
      </c>
      <c r="AT71" s="106" t="n">
        <f aca="false">T71/(95.94+2*15.9994)</f>
        <v>0</v>
      </c>
      <c r="AU71" s="106" t="n">
        <f aca="false">U71/(95.94+2*15.9994)</f>
        <v>0</v>
      </c>
      <c r="AV71" s="106" t="n">
        <f aca="false">V71/(15.9994+24.3051)</f>
        <v>0</v>
      </c>
      <c r="AW71" s="106" t="n">
        <f aca="false">W71/(15.9994+24.3051)</f>
        <v>0</v>
      </c>
      <c r="AX71" s="106" t="n">
        <f aca="false">X71/(40.078+15.9994)</f>
        <v>0</v>
      </c>
      <c r="AY71" s="106" t="n">
        <f aca="false">Y71/(40.078+15.9994)</f>
        <v>0</v>
      </c>
      <c r="AZ71" s="106" t="n">
        <f aca="false">Z71/(22.989+0.5*15.9994)</f>
        <v>0</v>
      </c>
      <c r="BA71" s="106" t="n">
        <f aca="false">AA71/(22.989+0.5*15.9994)</f>
        <v>0</v>
      </c>
      <c r="BB71" s="106" t="n">
        <f aca="false">AB71/(39.0983+0.5*15.9994)</f>
        <v>0</v>
      </c>
      <c r="BC71" s="106" t="n">
        <f aca="false">AC71/(39.0983+0.5*15.9994)</f>
        <v>0</v>
      </c>
      <c r="BD71" s="16" t="n">
        <v>1</v>
      </c>
      <c r="BE71" s="106" t="n">
        <f aca="false">BD71/(2*AH71+2*AJ71+1.5*AL71+AP71+2*AT71+AV71+AX71+0.5*AZ71+0.5*BB71+1.5*AN71+1.5*AR71)</f>
        <v>0.558450058297707</v>
      </c>
      <c r="BF71" s="114" t="n">
        <f aca="false">$BE71*AH71</f>
        <v>0</v>
      </c>
      <c r="BG71" s="114" t="n">
        <f aca="false">$BE71*AI71</f>
        <v>0</v>
      </c>
      <c r="BH71" s="106" t="n">
        <f aca="false">$BE71*AJ71</f>
        <v>0</v>
      </c>
      <c r="BI71" s="106" t="n">
        <f aca="false">$BE71*AK71</f>
        <v>0</v>
      </c>
      <c r="BJ71" s="106" t="n">
        <f aca="false">$BE71*AL71</f>
        <v>0</v>
      </c>
      <c r="BK71" s="106" t="n">
        <f aca="false">$BE71*AM71</f>
        <v>0</v>
      </c>
      <c r="BL71" s="106" t="n">
        <f aca="false">$BE71*AN71</f>
        <v>0</v>
      </c>
      <c r="BM71" s="106" t="n">
        <f aca="false">$BE71*AO71</f>
        <v>0</v>
      </c>
      <c r="BN71" s="106" t="n">
        <f aca="false">$BE71*AP71</f>
        <v>1</v>
      </c>
      <c r="BO71" s="106" t="n">
        <f aca="false">$BE71*AQ71</f>
        <v>0</v>
      </c>
      <c r="BP71" s="106" t="n">
        <f aca="false">$BE71*AR71</f>
        <v>0</v>
      </c>
      <c r="BQ71" s="106" t="n">
        <f aca="false">$BE71*AS71</f>
        <v>0</v>
      </c>
      <c r="BR71" s="106" t="n">
        <f aca="false">$BE71*AT71</f>
        <v>0</v>
      </c>
      <c r="BS71" s="106" t="n">
        <f aca="false">$BE71*AU71</f>
        <v>0</v>
      </c>
      <c r="BT71" s="106" t="n">
        <f aca="false">$BE71*AV71</f>
        <v>0</v>
      </c>
      <c r="BU71" s="106" t="n">
        <f aca="false">$BE71*AW71</f>
        <v>0</v>
      </c>
      <c r="BV71" s="106" t="n">
        <f aca="false">$BE71*AX71</f>
        <v>0</v>
      </c>
      <c r="BW71" s="106" t="n">
        <f aca="false">$BE71*AY71</f>
        <v>0</v>
      </c>
      <c r="BX71" s="106" t="n">
        <f aca="false">$BE71*AZ71</f>
        <v>0</v>
      </c>
      <c r="BY71" s="106" t="n">
        <f aca="false">$BE71*BA71</f>
        <v>0</v>
      </c>
      <c r="BZ71" s="106" t="n">
        <f aca="false">$BE71*BB71</f>
        <v>0</v>
      </c>
      <c r="CA71" s="106"/>
      <c r="CB71" s="106" t="n">
        <f aca="false">SUM(BF71,BH71,BJ71,BL71,BN71,BP71,BR71,BT71,BV71,BX71,BZ71)</f>
        <v>1</v>
      </c>
      <c r="CC71" s="106" t="n">
        <f aca="false">SUM(BG71,BI71,BK71,BM71,BO71,BQ71,BS71,BU71,BW71,BY71,CA71)</f>
        <v>0</v>
      </c>
      <c r="CD71" s="106"/>
      <c r="CF71" s="116"/>
    </row>
    <row r="72" s="16" customFormat="true" ht="15" hidden="false" customHeight="false" outlineLevel="0" collapsed="false">
      <c r="H72" s="17"/>
      <c r="I72" s="105"/>
      <c r="P72" s="36"/>
      <c r="Q72" s="36"/>
      <c r="R72" s="36"/>
      <c r="S72" s="36"/>
      <c r="AE72" s="37"/>
      <c r="AF72" s="113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E72" s="106"/>
      <c r="BF72" s="114"/>
      <c r="BG72" s="114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F72" s="116"/>
    </row>
    <row r="73" s="16" customFormat="true" ht="13.8" hidden="false" customHeight="false" outlineLevel="0" collapsed="false">
      <c r="A73" s="16" t="s">
        <v>173</v>
      </c>
      <c r="B73" s="16" t="s">
        <v>158</v>
      </c>
      <c r="C73" s="16" t="s">
        <v>86</v>
      </c>
      <c r="D73" s="16" t="n">
        <v>14</v>
      </c>
      <c r="E73" s="16" t="n">
        <v>1800</v>
      </c>
      <c r="F73" s="16" t="s">
        <v>58</v>
      </c>
      <c r="G73" s="16" t="n">
        <v>11</v>
      </c>
      <c r="H73" s="17" t="n">
        <v>41.7</v>
      </c>
      <c r="I73" s="105" t="n">
        <v>0.3</v>
      </c>
      <c r="L73" s="16" t="n">
        <v>20.7</v>
      </c>
      <c r="M73" s="16" t="n">
        <v>0.2</v>
      </c>
      <c r="P73" s="36" t="n">
        <f aca="false">CE73-R73</f>
        <v>12.5</v>
      </c>
      <c r="Q73" s="36" t="n">
        <v>0.7</v>
      </c>
      <c r="R73" s="36" t="n">
        <v>0</v>
      </c>
      <c r="S73" s="36"/>
      <c r="V73" s="16" t="n">
        <v>11.3</v>
      </c>
      <c r="W73" s="16" t="n">
        <v>1.1</v>
      </c>
      <c r="X73" s="16" t="n">
        <v>12.3</v>
      </c>
      <c r="Y73" s="16" t="n">
        <v>0.7</v>
      </c>
      <c r="Z73" s="36" t="n">
        <v>0.59</v>
      </c>
      <c r="AA73" s="36" t="n">
        <v>0.04</v>
      </c>
      <c r="AC73" s="16" t="n">
        <f aca="false">SUM(H73:AB73)</f>
        <v>102.13</v>
      </c>
      <c r="AE73" s="37" t="n">
        <f aca="false">P73+R73</f>
        <v>12.5</v>
      </c>
      <c r="AF73" s="113"/>
      <c r="AH73" s="106" t="n">
        <f aca="false">H73/(2*15.9994+28.0855)</f>
        <v>0.694024895022493</v>
      </c>
      <c r="AI73" s="106" t="n">
        <f aca="false">I73/(2*15.9994+28.0855)</f>
        <v>0.00499298485627693</v>
      </c>
      <c r="AJ73" s="106" t="n">
        <f aca="false">J73/(2*15.9994+47.8671)</f>
        <v>0</v>
      </c>
      <c r="AK73" s="106" t="n">
        <f aca="false">K73/(2*15.9994+47.8671)</f>
        <v>0</v>
      </c>
      <c r="AL73" s="106" t="n">
        <f aca="false">(2*L73)/(2*26.981+3*15.9994)</f>
        <v>0.406040788464518</v>
      </c>
      <c r="AM73" s="106" t="n">
        <f aca="false">(2*M73)/(2*26.981+3*15.9994)</f>
        <v>0.00392309940545428</v>
      </c>
      <c r="AN73" s="106" t="n">
        <f aca="false">(2*N73)/(2*52+3*15.994)</f>
        <v>0</v>
      </c>
      <c r="AO73" s="106" t="n">
        <f aca="false">(2*O73)/(2*52+3*15.994)</f>
        <v>0</v>
      </c>
      <c r="AP73" s="106" t="n">
        <f aca="false">P73/(55.8452+15.9994)</f>
        <v>0.17398663225907</v>
      </c>
      <c r="AQ73" s="106" t="n">
        <f aca="false">Q73/(55.8452+15.9994)</f>
        <v>0.00974325140650794</v>
      </c>
      <c r="AR73" s="106" t="n">
        <f aca="false">2*R73/(2*55.845+3*15.999)</f>
        <v>0</v>
      </c>
      <c r="AS73" s="106" t="n">
        <f aca="false">2*S73/(2*55.845+3*15.999)</f>
        <v>0</v>
      </c>
      <c r="AT73" s="106" t="n">
        <f aca="false">T73/(95.94+2*15.9994)</f>
        <v>0</v>
      </c>
      <c r="AU73" s="106" t="n">
        <f aca="false">U73/(95.94+2*15.9994)</f>
        <v>0</v>
      </c>
      <c r="AV73" s="106" t="n">
        <f aca="false">V73/(15.9994+24.3051)</f>
        <v>0.280365715987049</v>
      </c>
      <c r="AW73" s="106" t="n">
        <f aca="false">W73/(15.9994+24.3051)</f>
        <v>0.0272922378394472</v>
      </c>
      <c r="AX73" s="106" t="n">
        <f aca="false">X73/(40.078+15.9994)</f>
        <v>0.219339698345501</v>
      </c>
      <c r="AY73" s="106" t="n">
        <f aca="false">Y73/(40.078+15.9994)</f>
        <v>0.0124827470603131</v>
      </c>
      <c r="AZ73" s="106" t="n">
        <f aca="false">Z73/(22.989+0.5*15.9994)</f>
        <v>0.019039198159329</v>
      </c>
      <c r="BA73" s="106" t="n">
        <f aca="false">AA73/(22.989+0.5*15.9994)</f>
        <v>0.00129079309554773</v>
      </c>
      <c r="BB73" s="106" t="n">
        <f aca="false">AB73/(39.0983+0.5*15.9994)</f>
        <v>0</v>
      </c>
      <c r="BC73" s="106" t="n">
        <f aca="false">AC73/(39.0983+0.5*15.9994)</f>
        <v>2.16845725933161</v>
      </c>
      <c r="BD73" s="16" t="n">
        <v>12</v>
      </c>
      <c r="BE73" s="106" t="n">
        <f aca="false">BD73/(2*AH73+2*AJ73+1.5*AL73+AP73+2*AT73+AV73+AX73+0.5*AZ73+0.5*BB73+1.5*AN73+1.5*AR73)</f>
        <v>4.47707299023015</v>
      </c>
      <c r="BF73" s="114" t="n">
        <f aca="false">$BE73*AH73</f>
        <v>3.10720011205252</v>
      </c>
      <c r="BG73" s="114" t="n">
        <f aca="false">$BE73*AI73</f>
        <v>0.0223539576406656</v>
      </c>
      <c r="BH73" s="106" t="n">
        <f aca="false">$BE73*AJ73</f>
        <v>0</v>
      </c>
      <c r="BI73" s="106" t="n">
        <f aca="false">$BE73*AK73</f>
        <v>0</v>
      </c>
      <c r="BJ73" s="106" t="n">
        <f aca="false">$BE73*AL73</f>
        <v>1.81787424696625</v>
      </c>
      <c r="BK73" s="106" t="n">
        <f aca="false">$BE73*AM73</f>
        <v>0.0175640023861473</v>
      </c>
      <c r="BL73" s="106" t="n">
        <f aca="false">$BE73*AN73</f>
        <v>0</v>
      </c>
      <c r="BM73" s="106" t="n">
        <f aca="false">$BE73*AO73</f>
        <v>0</v>
      </c>
      <c r="BN73" s="106" t="n">
        <f aca="false">$BE73*AP73</f>
        <v>0.778950851948188</v>
      </c>
      <c r="BO73" s="106" t="n">
        <f aca="false">$BE73*AQ73</f>
        <v>0.0436212477090986</v>
      </c>
      <c r="BP73" s="106" t="n">
        <f aca="false">$BE73*AR73</f>
        <v>0</v>
      </c>
      <c r="BQ73" s="106" t="n">
        <f aca="false">$BE73*AS73</f>
        <v>0</v>
      </c>
      <c r="BR73" s="106" t="n">
        <f aca="false">$BE73*AT73</f>
        <v>0</v>
      </c>
      <c r="BS73" s="106" t="n">
        <f aca="false">$BE73*AU73</f>
        <v>0</v>
      </c>
      <c r="BT73" s="106" t="n">
        <f aca="false">$BE73*AV73</f>
        <v>1.25521777443215</v>
      </c>
      <c r="BU73" s="106" t="n">
        <f aca="false">$BE73*AW73</f>
        <v>0.122189340873926</v>
      </c>
      <c r="BV73" s="106" t="n">
        <f aca="false">$BE73*AX73</f>
        <v>0.98199983914787</v>
      </c>
      <c r="BW73" s="106" t="n">
        <f aca="false">$BE73*AY73</f>
        <v>0.0558861697076024</v>
      </c>
      <c r="BX73" s="106" t="n">
        <f aca="false">$BE73*AZ73</f>
        <v>0.0852398798347715</v>
      </c>
      <c r="BY73" s="106" t="n">
        <f aca="false">$BE73*BA73</f>
        <v>0.00577897490405231</v>
      </c>
      <c r="BZ73" s="106" t="n">
        <f aca="false">$BE73*BB73</f>
        <v>0</v>
      </c>
      <c r="CA73" s="106"/>
      <c r="CB73" s="106" t="n">
        <f aca="false">SUM(BF73,BH73,BJ73,BL73,BN73,BP73,BR73,BT73,BV73,BX73,BZ73)</f>
        <v>8.02648270438175</v>
      </c>
      <c r="CC73" s="106" t="n">
        <f aca="false">SUM(BG73,BI73,BK73,BM73,BO73,BQ73,BS73,BU73,BW73,BY73,CA73)</f>
        <v>0.267393693221492</v>
      </c>
      <c r="CD73" s="106" t="n">
        <f aca="false">BN73+BP73</f>
        <v>0.778950851948188</v>
      </c>
      <c r="CE73" s="16" t="n">
        <v>12.5</v>
      </c>
      <c r="CF73" s="104" t="n">
        <v>0.23</v>
      </c>
      <c r="CG73" s="16" t="s">
        <v>98</v>
      </c>
    </row>
    <row r="74" s="16" customFormat="true" ht="13.8" hidden="false" customHeight="false" outlineLevel="0" collapsed="false">
      <c r="A74" s="16" t="s">
        <v>173</v>
      </c>
      <c r="B74" s="16" t="s">
        <v>180</v>
      </c>
      <c r="C74" s="16" t="s">
        <v>86</v>
      </c>
      <c r="D74" s="16" t="n">
        <v>14</v>
      </c>
      <c r="E74" s="16" t="n">
        <v>1800</v>
      </c>
      <c r="F74" s="16" t="s">
        <v>58</v>
      </c>
      <c r="G74" s="16" t="n">
        <v>11</v>
      </c>
      <c r="H74" s="17" t="n">
        <v>55.3</v>
      </c>
      <c r="I74" s="105" t="n">
        <v>0.1</v>
      </c>
      <c r="L74" s="16" t="n">
        <v>12.9</v>
      </c>
      <c r="M74" s="16" t="n">
        <v>0.5</v>
      </c>
      <c r="P74" s="36" t="n">
        <v>5.5</v>
      </c>
      <c r="Q74" s="36" t="n">
        <v>0.3</v>
      </c>
      <c r="R74" s="36"/>
      <c r="S74" s="36"/>
      <c r="V74" s="16" t="n">
        <v>8.1</v>
      </c>
      <c r="W74" s="16" t="n">
        <v>0.3</v>
      </c>
      <c r="X74" s="16" t="n">
        <v>11.4</v>
      </c>
      <c r="Y74" s="16" t="n">
        <v>0.3</v>
      </c>
      <c r="Z74" s="43" t="n">
        <v>5.8</v>
      </c>
      <c r="AA74" s="43" t="n">
        <v>0.2</v>
      </c>
      <c r="AE74" s="37"/>
      <c r="AF74" s="113"/>
      <c r="AH74" s="106" t="n">
        <f aca="false">H74/(2*15.9994+28.0855)</f>
        <v>0.920373541840381</v>
      </c>
      <c r="AI74" s="106" t="n">
        <f aca="false">I74/(2*15.9994+28.0855)</f>
        <v>0.00166432828542564</v>
      </c>
      <c r="AJ74" s="106" t="n">
        <f aca="false">J74/(2*15.9994+47.8671)</f>
        <v>0</v>
      </c>
      <c r="AK74" s="106" t="n">
        <f aca="false">K74/(2*15.9994+47.8671)</f>
        <v>0</v>
      </c>
      <c r="AL74" s="106" t="n">
        <f aca="false">(2*L74)/(2*26.981+3*15.9994)</f>
        <v>0.253039911651801</v>
      </c>
      <c r="AM74" s="106" t="n">
        <f aca="false">(2*M74)/(2*26.981+3*15.9994)</f>
        <v>0.00980774851363571</v>
      </c>
      <c r="AN74" s="106" t="n">
        <f aca="false">(2*N74)/(2*52+3*15.994)</f>
        <v>0</v>
      </c>
      <c r="AO74" s="106" t="n">
        <f aca="false">(2*O74)/(2*52+3*15.994)</f>
        <v>0</v>
      </c>
      <c r="AP74" s="106" t="n">
        <f aca="false">P74/(55.8452+15.9994)</f>
        <v>0.0765541181939909</v>
      </c>
      <c r="AQ74" s="106" t="n">
        <f aca="false">Q74/(55.8452+15.9994)</f>
        <v>0.00417567917421769</v>
      </c>
      <c r="AR74" s="106" t="n">
        <f aca="false">2*R74/(2*55.845+3*15.999)</f>
        <v>0</v>
      </c>
      <c r="AS74" s="106" t="n">
        <f aca="false">2*S74/(2*55.845+3*15.999)</f>
        <v>0</v>
      </c>
      <c r="AT74" s="106" t="n">
        <f aca="false">T74/(95.94+2*15.9994)</f>
        <v>0</v>
      </c>
      <c r="AU74" s="106" t="n">
        <f aca="false">U74/(95.94+2*15.9994)</f>
        <v>0</v>
      </c>
      <c r="AV74" s="106" t="n">
        <f aca="false">V74/(15.9994+24.3051)</f>
        <v>0.200970114999566</v>
      </c>
      <c r="AW74" s="106" t="n">
        <f aca="false">W74/(15.9994+24.3051)</f>
        <v>0.00744333759257651</v>
      </c>
      <c r="AX74" s="106" t="n">
        <f aca="false">X74/(40.078+15.9994)</f>
        <v>0.203290452125099</v>
      </c>
      <c r="AY74" s="106" t="n">
        <f aca="false">Y74/(40.078+15.9994)</f>
        <v>0.00534974874013417</v>
      </c>
      <c r="AZ74" s="106" t="n">
        <f aca="false">Z74/(22.989+0.5*15.9994)</f>
        <v>0.187164998854421</v>
      </c>
      <c r="BA74" s="106" t="n">
        <f aca="false">AA74/(22.989+0.5*15.9994)</f>
        <v>0.00645396547773866</v>
      </c>
      <c r="BB74" s="106" t="n">
        <f aca="false">AB74/(39.0983+0.5*15.9994)</f>
        <v>0</v>
      </c>
      <c r="BC74" s="106" t="n">
        <f aca="false">AC74/(39.0983+0.5*15.9994)</f>
        <v>0</v>
      </c>
      <c r="BD74" s="16" t="n">
        <v>6</v>
      </c>
      <c r="BE74" s="106" t="n">
        <f aca="false">BD74/(2*AH74+2*AJ74+1.5*AL74+AP74+2*AT74+AV74+AX74+0.5*AZ74+0.5*BB74+1.5*AN74+1.5*AR74)</f>
        <v>2.14691778028177</v>
      </c>
      <c r="BF74" s="114" t="n">
        <f aca="false">$BE74*AH74</f>
        <v>1.97596632147802</v>
      </c>
      <c r="BG74" s="114" t="n">
        <f aca="false">$BE74*AI74</f>
        <v>0.00357317598820618</v>
      </c>
      <c r="BH74" s="106" t="n">
        <f aca="false">$BE74*AJ74</f>
        <v>0</v>
      </c>
      <c r="BI74" s="106" t="n">
        <f aca="false">$BE74*AK74</f>
        <v>0</v>
      </c>
      <c r="BJ74" s="106" t="n">
        <f aca="false">$BE74*AL74</f>
        <v>0.54325588544618</v>
      </c>
      <c r="BK74" s="106" t="n">
        <f aca="false">$BE74*AM74</f>
        <v>0.0210564296684566</v>
      </c>
      <c r="BL74" s="106" t="n">
        <f aca="false">$BE74*AN74</f>
        <v>0</v>
      </c>
      <c r="BM74" s="106" t="n">
        <f aca="false">$BE74*AO74</f>
        <v>0</v>
      </c>
      <c r="BN74" s="106" t="n">
        <f aca="false">$BE74*AP74</f>
        <v>0.164355397504471</v>
      </c>
      <c r="BO74" s="106" t="n">
        <f aca="false">$BE74*AQ74</f>
        <v>0.00896483986388024</v>
      </c>
      <c r="BP74" s="106" t="n">
        <f aca="false">$BE74*AR74</f>
        <v>0</v>
      </c>
      <c r="BQ74" s="106" t="n">
        <f aca="false">$BE74*AS74</f>
        <v>0</v>
      </c>
      <c r="BR74" s="106" t="n">
        <f aca="false">$BE74*AT74</f>
        <v>0</v>
      </c>
      <c r="BS74" s="106" t="n">
        <f aca="false">$BE74*AU74</f>
        <v>0</v>
      </c>
      <c r="BT74" s="106" t="n">
        <f aca="false">$BE74*AV74</f>
        <v>0.431466313197839</v>
      </c>
      <c r="BU74" s="106" t="n">
        <f aca="false">$BE74*AW74</f>
        <v>0.0159802338221422</v>
      </c>
      <c r="BV74" s="106" t="n">
        <f aca="false">$BE74*AX74</f>
        <v>0.436447886228893</v>
      </c>
      <c r="BW74" s="106" t="n">
        <f aca="false">$BE74*AY74</f>
        <v>0.011485470690234</v>
      </c>
      <c r="BX74" s="106" t="n">
        <f aca="false">$BE74*AZ74</f>
        <v>0.401827863886973</v>
      </c>
      <c r="BY74" s="106" t="n">
        <f aca="false">$BE74*BA74</f>
        <v>0.0138561332374818</v>
      </c>
      <c r="BZ74" s="106" t="n">
        <f aca="false">$BE74*BB74</f>
        <v>0</v>
      </c>
      <c r="CA74" s="106"/>
      <c r="CB74" s="106" t="n">
        <f aca="false">SUM(BF74,BH74,BJ74,BL74,BN74,BP74,BR74,BT74,BV74,BX74,BZ74)</f>
        <v>3.95331966774238</v>
      </c>
      <c r="CC74" s="106" t="n">
        <f aca="false">SUM(BG74,BI74,BK74,BM74,BO74,BQ74,BS74,BU74,BW74,BY74,CA74)</f>
        <v>0.0749162832704011</v>
      </c>
      <c r="CD74" s="106"/>
      <c r="CF74" s="104"/>
    </row>
    <row r="75" s="16" customFormat="true" ht="15" hidden="false" customHeight="false" outlineLevel="0" collapsed="false">
      <c r="A75" s="16" t="s">
        <v>173</v>
      </c>
      <c r="B75" s="16" t="s">
        <v>181</v>
      </c>
      <c r="C75" s="16" t="s">
        <v>86</v>
      </c>
      <c r="D75" s="16" t="n">
        <v>14</v>
      </c>
      <c r="E75" s="16" t="n">
        <v>1800</v>
      </c>
      <c r="F75" s="16" t="s">
        <v>58</v>
      </c>
      <c r="G75" s="16" t="n">
        <v>11</v>
      </c>
      <c r="H75" s="17" t="n">
        <v>99.7</v>
      </c>
      <c r="I75" s="105" t="n">
        <v>0.4</v>
      </c>
      <c r="L75" s="16" t="n">
        <v>0.18</v>
      </c>
      <c r="M75" s="16" t="n">
        <v>0.01</v>
      </c>
      <c r="P75" s="36" t="n">
        <v>0.23</v>
      </c>
      <c r="Q75" s="36" t="n">
        <v>0.05</v>
      </c>
      <c r="R75" s="36"/>
      <c r="S75" s="36"/>
      <c r="X75" s="16" t="n">
        <v>0.07</v>
      </c>
      <c r="Y75" s="16" t="n">
        <v>0.01</v>
      </c>
      <c r="Z75" s="43"/>
      <c r="AA75" s="43"/>
      <c r="AE75" s="37"/>
      <c r="AF75" s="113"/>
      <c r="AH75" s="106" t="n">
        <f aca="false">H75/(2*15.9994+28.0855)</f>
        <v>1.65933530056937</v>
      </c>
      <c r="AI75" s="106" t="n">
        <f aca="false">I75/(2*15.9994+28.0855)</f>
        <v>0.00665731314170257</v>
      </c>
      <c r="AJ75" s="106" t="n">
        <f aca="false">J75/(2*15.9994+47.8671)</f>
        <v>0</v>
      </c>
      <c r="AK75" s="106" t="n">
        <f aca="false">K75/(2*15.9994+47.8671)</f>
        <v>0</v>
      </c>
      <c r="AL75" s="106" t="n">
        <f aca="false">(2*L75)/(2*26.981+3*15.9994)</f>
        <v>0.00353078946490886</v>
      </c>
      <c r="AM75" s="106" t="n">
        <f aca="false">(2*M75)/(2*26.981+3*15.9994)</f>
        <v>0.000196154970272714</v>
      </c>
      <c r="AN75" s="106" t="n">
        <f aca="false">(2*N75)/(2*52+3*15.994)</f>
        <v>0</v>
      </c>
      <c r="AO75" s="106" t="n">
        <f aca="false">(2*O75)/(2*52+3*15.994)</f>
        <v>0</v>
      </c>
      <c r="AP75" s="106" t="n">
        <f aca="false">P75/(55.8452+15.9994)</f>
        <v>0.00320135403356689</v>
      </c>
      <c r="AQ75" s="106" t="n">
        <f aca="false">Q75/(55.8452+15.9994)</f>
        <v>0.000695946529036281</v>
      </c>
      <c r="AR75" s="106" t="n">
        <f aca="false">2*R75/(2*55.845+3*15.999)</f>
        <v>0</v>
      </c>
      <c r="AS75" s="106" t="n">
        <f aca="false">2*S75/(2*55.845+3*15.999)</f>
        <v>0</v>
      </c>
      <c r="AT75" s="106" t="n">
        <f aca="false">T75/(95.94+2*15.9994)</f>
        <v>0</v>
      </c>
      <c r="AU75" s="106" t="n">
        <f aca="false">U75/(95.94+2*15.9994)</f>
        <v>0</v>
      </c>
      <c r="AV75" s="106" t="n">
        <f aca="false">V75/(15.9994+24.3051)</f>
        <v>0</v>
      </c>
      <c r="AW75" s="106" t="n">
        <f aca="false">W75/(15.9994+24.3051)</f>
        <v>0</v>
      </c>
      <c r="AX75" s="106" t="n">
        <f aca="false">X75/(40.078+15.9994)</f>
        <v>0.00124827470603131</v>
      </c>
      <c r="AY75" s="106" t="n">
        <f aca="false">Y75/(40.078+15.9994)</f>
        <v>0.000178324958004472</v>
      </c>
      <c r="AZ75" s="106" t="n">
        <f aca="false">Z75/(22.989+0.5*15.9994)</f>
        <v>0</v>
      </c>
      <c r="BA75" s="106" t="n">
        <f aca="false">AA75/(22.989+0.5*15.9994)</f>
        <v>0</v>
      </c>
      <c r="BB75" s="106" t="n">
        <f aca="false">AB75/(39.0983+0.5*15.9994)</f>
        <v>0</v>
      </c>
      <c r="BC75" s="106" t="n">
        <f aca="false">AC75/(39.0983+0.5*15.9994)</f>
        <v>0</v>
      </c>
      <c r="BD75" s="16" t="n">
        <v>2</v>
      </c>
      <c r="BE75" s="106" t="n">
        <f aca="false">BD75/(2*AH75+2*AJ75+1.5*AL75+AP75+2*AT75+AV75+AX75+0.5*AZ75+0.5*BB75+1.5*AN75+1.5*AR75)</f>
        <v>0.600886352904074</v>
      </c>
      <c r="BF75" s="114" t="n">
        <f aca="false">$BE75*AH75</f>
        <v>0.997071937004112</v>
      </c>
      <c r="BG75" s="114" t="n">
        <f aca="false">$BE75*AI75</f>
        <v>0.00400028861385802</v>
      </c>
      <c r="BH75" s="106" t="n">
        <f aca="false">$BE75*AJ75</f>
        <v>0</v>
      </c>
      <c r="BI75" s="106" t="n">
        <f aca="false">$BE75*AK75</f>
        <v>0</v>
      </c>
      <c r="BJ75" s="106" t="n">
        <f aca="false">$BE75*AL75</f>
        <v>0.00212160320444121</v>
      </c>
      <c r="BK75" s="106" t="n">
        <f aca="false">$BE75*AM75</f>
        <v>0.000117866844691178</v>
      </c>
      <c r="BL75" s="106" t="n">
        <f aca="false">$BE75*AN75</f>
        <v>0</v>
      </c>
      <c r="BM75" s="106" t="n">
        <f aca="false">$BE75*AO75</f>
        <v>0</v>
      </c>
      <c r="BN75" s="106" t="n">
        <f aca="false">$BE75*AP75</f>
        <v>0.00192364994958476</v>
      </c>
      <c r="BO75" s="106" t="n">
        <f aca="false">$BE75*AQ75</f>
        <v>0.00041818477164886</v>
      </c>
      <c r="BP75" s="106" t="n">
        <f aca="false">$BE75*AR75</f>
        <v>0</v>
      </c>
      <c r="BQ75" s="106" t="n">
        <f aca="false">$BE75*AS75</f>
        <v>0</v>
      </c>
      <c r="BR75" s="106" t="n">
        <f aca="false">$BE75*AT75</f>
        <v>0</v>
      </c>
      <c r="BS75" s="106" t="n">
        <f aca="false">$BE75*AU75</f>
        <v>0</v>
      </c>
      <c r="BT75" s="106" t="n">
        <f aca="false">$BE75*AV75</f>
        <v>0</v>
      </c>
      <c r="BU75" s="106" t="n">
        <f aca="false">$BE75*AW75</f>
        <v>0</v>
      </c>
      <c r="BV75" s="106" t="n">
        <f aca="false">$BE75*AX75</f>
        <v>0.000750071235529557</v>
      </c>
      <c r="BW75" s="106" t="n">
        <f aca="false">$BE75*AY75</f>
        <v>0.00010715303364708</v>
      </c>
      <c r="BX75" s="106" t="n">
        <f aca="false">$BE75*AZ75</f>
        <v>0</v>
      </c>
      <c r="BY75" s="106" t="n">
        <f aca="false">$BE75*BA75</f>
        <v>0</v>
      </c>
      <c r="BZ75" s="106" t="n">
        <f aca="false">$BE75*BB75</f>
        <v>0</v>
      </c>
      <c r="CA75" s="106"/>
      <c r="CB75" s="106" t="n">
        <f aca="false">SUM(BF75,BH75,BJ75,BL75,BN75,BP75,BR75,BT75,BV75,BX75,BZ75)</f>
        <v>1.00186726139367</v>
      </c>
      <c r="CC75" s="106" t="n">
        <f aca="false">SUM(BG75,BI75,BK75,BM75,BO75,BQ75,BS75,BU75,BW75,BY75,CA75)</f>
        <v>0.00464349326384514</v>
      </c>
      <c r="CD75" s="106"/>
      <c r="CF75" s="104"/>
    </row>
    <row r="76" s="16" customFormat="true" ht="15" hidden="false" customHeight="false" outlineLevel="0" collapsed="false">
      <c r="A76" s="16" t="s">
        <v>173</v>
      </c>
      <c r="B76" s="16" t="s">
        <v>58</v>
      </c>
      <c r="C76" s="16" t="s">
        <v>86</v>
      </c>
      <c r="D76" s="16" t="n">
        <v>14</v>
      </c>
      <c r="E76" s="16" t="n">
        <v>1800</v>
      </c>
      <c r="F76" s="16" t="s">
        <v>58</v>
      </c>
      <c r="G76" s="16" t="n">
        <v>11</v>
      </c>
      <c r="H76" s="17"/>
      <c r="I76" s="105"/>
      <c r="P76" s="36"/>
      <c r="Q76" s="36"/>
      <c r="R76" s="36"/>
      <c r="S76" s="36"/>
      <c r="Z76" s="43"/>
      <c r="AA76" s="43"/>
      <c r="AE76" s="37"/>
      <c r="AF76" s="113"/>
      <c r="AH76" s="106" t="n">
        <f aca="false">H76/(2*15.9994+28.0855)</f>
        <v>0</v>
      </c>
      <c r="AI76" s="106" t="n">
        <f aca="false">I76/(2*15.9994+28.0855)</f>
        <v>0</v>
      </c>
      <c r="AJ76" s="106" t="n">
        <f aca="false">J76/(2*15.9994+47.8671)</f>
        <v>0</v>
      </c>
      <c r="AK76" s="106" t="n">
        <f aca="false">K76/(2*15.9994+47.8671)</f>
        <v>0</v>
      </c>
      <c r="AL76" s="106" t="n">
        <f aca="false">(2*L76)/(2*26.981+3*15.9994)</f>
        <v>0</v>
      </c>
      <c r="AM76" s="106" t="n">
        <f aca="false">(2*M76)/(2*26.981+3*15.9994)</f>
        <v>0</v>
      </c>
      <c r="AN76" s="106" t="n">
        <f aca="false">(2*N76)/(2*52+3*15.994)</f>
        <v>0</v>
      </c>
      <c r="AO76" s="106" t="n">
        <f aca="false">(2*O76)/(2*52+3*15.994)</f>
        <v>0</v>
      </c>
      <c r="AP76" s="106" t="n">
        <f aca="false">P76/(55.8452+15.9994)</f>
        <v>0</v>
      </c>
      <c r="AQ76" s="106" t="n">
        <f aca="false">Q76/(55.8452+15.9994)</f>
        <v>0</v>
      </c>
      <c r="AR76" s="106" t="n">
        <f aca="false">2*R76/(2*55.845+3*15.999)</f>
        <v>0</v>
      </c>
      <c r="AS76" s="106" t="n">
        <f aca="false">2*S76/(2*55.845+3*15.999)</f>
        <v>0</v>
      </c>
      <c r="AT76" s="106" t="n">
        <f aca="false">T76/(95.94+2*15.9994)</f>
        <v>0</v>
      </c>
      <c r="AU76" s="106" t="n">
        <f aca="false">U76/(95.94+2*15.9994)</f>
        <v>0</v>
      </c>
      <c r="AV76" s="106" t="n">
        <f aca="false">V76/(15.9994+24.3051)</f>
        <v>0</v>
      </c>
      <c r="AW76" s="106" t="n">
        <f aca="false">W76/(15.9994+24.3051)</f>
        <v>0</v>
      </c>
      <c r="AX76" s="106" t="n">
        <f aca="false">X76/(40.078+15.9994)</f>
        <v>0</v>
      </c>
      <c r="AY76" s="106" t="n">
        <f aca="false">Y76/(40.078+15.9994)</f>
        <v>0</v>
      </c>
      <c r="AZ76" s="106" t="n">
        <f aca="false">Z76/(22.989+0.5*15.9994)</f>
        <v>0</v>
      </c>
      <c r="BA76" s="106" t="n">
        <f aca="false">AA76/(22.989+0.5*15.9994)</f>
        <v>0</v>
      </c>
      <c r="BB76" s="106" t="n">
        <f aca="false">AB76/(39.0983+0.5*15.9994)</f>
        <v>0</v>
      </c>
      <c r="BC76" s="106" t="n">
        <f aca="false">AC76/(39.0983+0.5*15.9994)</f>
        <v>0</v>
      </c>
      <c r="BD76" s="16" t="n">
        <v>1</v>
      </c>
      <c r="BE76" s="106" t="e">
        <f aca="false">BD76/(2*AH76+2*AJ76+1.5*AL76+AP76+2*AT76+AV76+AX76+0.5*AZ76+0.5*BB76+1.5*AN76+1.5*AR76)</f>
        <v>#DIV/0!</v>
      </c>
      <c r="BF76" s="114" t="e">
        <f aca="false">$BE76*AH76</f>
        <v>#DIV/0!</v>
      </c>
      <c r="BG76" s="114" t="e">
        <f aca="false">$BE76*AI76</f>
        <v>#DIV/0!</v>
      </c>
      <c r="BH76" s="106" t="e">
        <f aca="false">$BE76*AJ76</f>
        <v>#DIV/0!</v>
      </c>
      <c r="BI76" s="106" t="e">
        <f aca="false">$BE76*AK76</f>
        <v>#DIV/0!</v>
      </c>
      <c r="BJ76" s="106" t="e">
        <f aca="false">$BE76*AL76</f>
        <v>#DIV/0!</v>
      </c>
      <c r="BK76" s="106" t="e">
        <f aca="false">$BE76*AM76</f>
        <v>#DIV/0!</v>
      </c>
      <c r="BL76" s="106" t="e">
        <f aca="false">$BE76*AN76</f>
        <v>#DIV/0!</v>
      </c>
      <c r="BM76" s="106" t="e">
        <f aca="false">$BE76*AO76</f>
        <v>#DIV/0!</v>
      </c>
      <c r="BN76" s="106" t="e">
        <f aca="false">$BE76*AP76</f>
        <v>#DIV/0!</v>
      </c>
      <c r="BO76" s="106" t="e">
        <f aca="false">$BE76*AQ76</f>
        <v>#DIV/0!</v>
      </c>
      <c r="BP76" s="106" t="e">
        <f aca="false">$BE76*AR76</f>
        <v>#DIV/0!</v>
      </c>
      <c r="BQ76" s="106" t="e">
        <f aca="false">$BE76*AS76</f>
        <v>#DIV/0!</v>
      </c>
      <c r="BR76" s="106" t="e">
        <f aca="false">$BE76*AT76</f>
        <v>#DIV/0!</v>
      </c>
      <c r="BS76" s="106" t="e">
        <f aca="false">$BE76*AU76</f>
        <v>#DIV/0!</v>
      </c>
      <c r="BT76" s="106" t="e">
        <f aca="false">$BE76*AV76</f>
        <v>#DIV/0!</v>
      </c>
      <c r="BU76" s="106" t="e">
        <f aca="false">$BE76*AW76</f>
        <v>#DIV/0!</v>
      </c>
      <c r="BV76" s="106" t="e">
        <f aca="false">$BE76*AX76</f>
        <v>#DIV/0!</v>
      </c>
      <c r="BW76" s="106" t="e">
        <f aca="false">$BE76*AY76</f>
        <v>#DIV/0!</v>
      </c>
      <c r="BX76" s="106" t="e">
        <f aca="false">$BE76*AZ76</f>
        <v>#DIV/0!</v>
      </c>
      <c r="BY76" s="106" t="e">
        <f aca="false">$BE76*BA76</f>
        <v>#DIV/0!</v>
      </c>
      <c r="BZ76" s="106" t="e">
        <f aca="false">$BE76*BB76</f>
        <v>#DIV/0!</v>
      </c>
      <c r="CA76" s="106"/>
      <c r="CB76" s="106" t="e">
        <f aca="false">SUM(BF76,BH76,BJ76,BL76,BN76,BP76,BR76,BT76,BV76,BX76,BZ76)</f>
        <v>#DIV/0!</v>
      </c>
      <c r="CC76" s="106" t="e">
        <f aca="false">SUM(BG76,BI76,BK76,BM76,BO76,BQ76,BS76,BU76,BW76,BY76,CA76)</f>
        <v>#DIV/0!</v>
      </c>
      <c r="CD76" s="106"/>
      <c r="CF76" s="104"/>
    </row>
    <row r="77" s="16" customFormat="true" ht="15" hidden="false" customHeight="false" outlineLevel="0" collapsed="false">
      <c r="A77" s="16" t="s">
        <v>173</v>
      </c>
      <c r="B77" s="16" t="s">
        <v>160</v>
      </c>
      <c r="C77" s="16" t="s">
        <v>86</v>
      </c>
      <c r="D77" s="16" t="n">
        <v>14</v>
      </c>
      <c r="E77" s="16" t="n">
        <v>1800</v>
      </c>
      <c r="F77" s="16" t="s">
        <v>58</v>
      </c>
      <c r="G77" s="16" t="n">
        <v>11</v>
      </c>
      <c r="H77" s="17"/>
      <c r="I77" s="105"/>
      <c r="P77" s="36"/>
      <c r="Q77" s="36"/>
      <c r="R77" s="36"/>
      <c r="S77" s="36"/>
      <c r="Z77" s="43"/>
      <c r="AA77" s="43"/>
      <c r="AE77" s="37"/>
      <c r="AF77" s="113"/>
      <c r="AH77" s="106" t="n">
        <f aca="false">H77/(2*15.9994+28.0855)</f>
        <v>0</v>
      </c>
      <c r="AI77" s="106" t="n">
        <f aca="false">I77/(2*15.9994+28.0855)</f>
        <v>0</v>
      </c>
      <c r="AJ77" s="106" t="n">
        <f aca="false">J77/(2*15.9994+47.8671)</f>
        <v>0</v>
      </c>
      <c r="AK77" s="106" t="n">
        <f aca="false">K77/(2*15.9994+47.8671)</f>
        <v>0</v>
      </c>
      <c r="AL77" s="106" t="n">
        <f aca="false">(2*L77)/(2*26.981+3*15.9994)</f>
        <v>0</v>
      </c>
      <c r="AM77" s="106" t="n">
        <f aca="false">(2*M77)/(2*26.981+3*15.9994)</f>
        <v>0</v>
      </c>
      <c r="AN77" s="106" t="n">
        <f aca="false">(2*N77)/(2*52+3*15.994)</f>
        <v>0</v>
      </c>
      <c r="AO77" s="106" t="n">
        <f aca="false">(2*O77)/(2*52+3*15.994)</f>
        <v>0</v>
      </c>
      <c r="AP77" s="106" t="n">
        <f aca="false">P77/(55.8452+15.9994)</f>
        <v>0</v>
      </c>
      <c r="AQ77" s="106" t="n">
        <f aca="false">Q77/(55.8452+15.9994)</f>
        <v>0</v>
      </c>
      <c r="AR77" s="106" t="n">
        <f aca="false">2*R77/(2*55.845+3*15.999)</f>
        <v>0</v>
      </c>
      <c r="AS77" s="106" t="n">
        <f aca="false">2*S77/(2*55.845+3*15.999)</f>
        <v>0</v>
      </c>
      <c r="AT77" s="106" t="n">
        <f aca="false">T77/(95.94+2*15.9994)</f>
        <v>0</v>
      </c>
      <c r="AU77" s="106" t="n">
        <f aca="false">U77/(95.94+2*15.9994)</f>
        <v>0</v>
      </c>
      <c r="AV77" s="106" t="n">
        <f aca="false">V77/(15.9994+24.3051)</f>
        <v>0</v>
      </c>
      <c r="AW77" s="106" t="n">
        <f aca="false">W77/(15.9994+24.3051)</f>
        <v>0</v>
      </c>
      <c r="AX77" s="106" t="n">
        <f aca="false">X77/(40.078+15.9994)</f>
        <v>0</v>
      </c>
      <c r="AY77" s="106" t="n">
        <f aca="false">Y77/(40.078+15.9994)</f>
        <v>0</v>
      </c>
      <c r="AZ77" s="106" t="n">
        <f aca="false">Z77/(22.989+0.5*15.9994)</f>
        <v>0</v>
      </c>
      <c r="BA77" s="106" t="n">
        <f aca="false">AA77/(22.989+0.5*15.9994)</f>
        <v>0</v>
      </c>
      <c r="BB77" s="106" t="n">
        <f aca="false">AB77/(39.0983+0.5*15.9994)</f>
        <v>0</v>
      </c>
      <c r="BC77" s="106" t="n">
        <f aca="false">AC77/(39.0983+0.5*15.9994)</f>
        <v>0</v>
      </c>
      <c r="BD77" s="16" t="n">
        <v>2</v>
      </c>
      <c r="BE77" s="106" t="e">
        <f aca="false">BD77/(2*AH77+2*AJ77+1.5*AL77+AP77+2*AT77+AV77+AX77+0.5*AZ77+0.5*BB77+1.5*AN77+1.5*AR77)</f>
        <v>#DIV/0!</v>
      </c>
      <c r="BF77" s="114" t="e">
        <f aca="false">$BE77*AH77</f>
        <v>#DIV/0!</v>
      </c>
      <c r="BG77" s="114" t="e">
        <f aca="false">$BE77*AI77</f>
        <v>#DIV/0!</v>
      </c>
      <c r="BH77" s="106" t="e">
        <f aca="false">$BE77*AJ77</f>
        <v>#DIV/0!</v>
      </c>
      <c r="BI77" s="106" t="e">
        <f aca="false">$BE77*AK77</f>
        <v>#DIV/0!</v>
      </c>
      <c r="BJ77" s="106" t="e">
        <f aca="false">$BE77*AL77</f>
        <v>#DIV/0!</v>
      </c>
      <c r="BK77" s="106" t="e">
        <f aca="false">$BE77*AM77</f>
        <v>#DIV/0!</v>
      </c>
      <c r="BL77" s="106" t="e">
        <f aca="false">$BE77*AN77</f>
        <v>#DIV/0!</v>
      </c>
      <c r="BM77" s="106" t="e">
        <f aca="false">$BE77*AO77</f>
        <v>#DIV/0!</v>
      </c>
      <c r="BN77" s="106" t="e">
        <f aca="false">$BE77*AP77</f>
        <v>#DIV/0!</v>
      </c>
      <c r="BO77" s="106" t="e">
        <f aca="false">$BE77*AQ77</f>
        <v>#DIV/0!</v>
      </c>
      <c r="BP77" s="106" t="e">
        <f aca="false">$BE77*AR77</f>
        <v>#DIV/0!</v>
      </c>
      <c r="BQ77" s="106" t="e">
        <f aca="false">$BE77*AS77</f>
        <v>#DIV/0!</v>
      </c>
      <c r="BR77" s="106" t="e">
        <f aca="false">$BE77*AT77</f>
        <v>#DIV/0!</v>
      </c>
      <c r="BS77" s="106" t="e">
        <f aca="false">$BE77*AU77</f>
        <v>#DIV/0!</v>
      </c>
      <c r="BT77" s="106" t="e">
        <f aca="false">$BE77*AV77</f>
        <v>#DIV/0!</v>
      </c>
      <c r="BU77" s="106" t="e">
        <f aca="false">$BE77*AW77</f>
        <v>#DIV/0!</v>
      </c>
      <c r="BV77" s="106" t="e">
        <f aca="false">$BE77*AX77</f>
        <v>#DIV/0!</v>
      </c>
      <c r="BW77" s="106" t="e">
        <f aca="false">$BE77*AY77</f>
        <v>#DIV/0!</v>
      </c>
      <c r="BX77" s="106" t="e">
        <f aca="false">$BE77*AZ77</f>
        <v>#DIV/0!</v>
      </c>
      <c r="BY77" s="106" t="e">
        <f aca="false">$BE77*BA77</f>
        <v>#DIV/0!</v>
      </c>
      <c r="BZ77" s="106" t="e">
        <f aca="false">$BE77*BB77</f>
        <v>#DIV/0!</v>
      </c>
      <c r="CA77" s="106"/>
      <c r="CB77" s="106" t="e">
        <f aca="false">SUM(BF77,BH77,BJ77,BL77,BN77,BP77,BR77,BT77,BV77,BX77,BZ77)</f>
        <v>#DIV/0!</v>
      </c>
      <c r="CC77" s="106" t="e">
        <f aca="false">SUM(BG77,BI77,BK77,BM77,BO77,BQ77,BS77,BU77,BW77,BY77,CA77)</f>
        <v>#DIV/0!</v>
      </c>
      <c r="CD77" s="106"/>
      <c r="CF77" s="104"/>
    </row>
    <row r="78" s="16" customFormat="true" ht="15" hidden="false" customHeight="false" outlineLevel="0" collapsed="false">
      <c r="H78" s="17"/>
      <c r="I78" s="105"/>
      <c r="P78" s="36"/>
      <c r="Q78" s="36"/>
      <c r="R78" s="36"/>
      <c r="S78" s="36"/>
      <c r="Z78" s="43"/>
      <c r="AA78" s="43"/>
      <c r="AE78" s="37"/>
      <c r="AF78" s="113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E78" s="106"/>
      <c r="BF78" s="114"/>
      <c r="BG78" s="114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F78" s="104"/>
    </row>
    <row r="79" s="16" customFormat="true" ht="15" hidden="false" customHeight="false" outlineLevel="0" collapsed="false">
      <c r="A79" s="16" t="s">
        <v>175</v>
      </c>
      <c r="B79" s="16" t="s">
        <v>158</v>
      </c>
      <c r="C79" s="16" t="s">
        <v>86</v>
      </c>
      <c r="D79" s="16" t="n">
        <v>14</v>
      </c>
      <c r="E79" s="16" t="n">
        <v>1600</v>
      </c>
      <c r="F79" s="16" t="s">
        <v>65</v>
      </c>
      <c r="G79" s="16" t="n">
        <v>10</v>
      </c>
      <c r="H79" s="17" t="n">
        <v>40.9</v>
      </c>
      <c r="I79" s="105" t="n">
        <v>0.08</v>
      </c>
      <c r="L79" s="16" t="n">
        <v>21.1</v>
      </c>
      <c r="M79" s="16" t="n">
        <v>0.1</v>
      </c>
      <c r="P79" s="36" t="n">
        <f aca="false">CE79-R79</f>
        <v>13.43</v>
      </c>
      <c r="Q79" s="36" t="n">
        <v>0.64</v>
      </c>
      <c r="R79" s="36" t="n">
        <v>0</v>
      </c>
      <c r="S79" s="36" t="n">
        <v>0</v>
      </c>
      <c r="V79" s="16" t="n">
        <v>9.13</v>
      </c>
      <c r="W79" s="16" t="n">
        <v>0.1</v>
      </c>
      <c r="X79" s="16" t="n">
        <v>14.2</v>
      </c>
      <c r="Y79" s="16" t="n">
        <v>0.1</v>
      </c>
      <c r="Z79" s="16" t="n">
        <v>0.7</v>
      </c>
      <c r="AA79" s="16" t="n">
        <v>0.06</v>
      </c>
      <c r="AC79" s="16" t="n">
        <f aca="false">SUM(H79:AB79)</f>
        <v>100.54</v>
      </c>
      <c r="AE79" s="37" t="n">
        <f aca="false">P79+R79</f>
        <v>13.43</v>
      </c>
      <c r="AF79" s="113"/>
      <c r="AH79" s="106" t="n">
        <f aca="false">H79/(2*15.9994+28.0855)</f>
        <v>0.680710268739088</v>
      </c>
      <c r="AI79" s="106" t="n">
        <f aca="false">I79/(2*15.9994+28.0855)</f>
        <v>0.00133146262834051</v>
      </c>
      <c r="AJ79" s="106" t="n">
        <f aca="false">J79/(2*15.9994+47.8671)</f>
        <v>0</v>
      </c>
      <c r="AK79" s="106" t="n">
        <f aca="false">K79/(2*15.9994+47.8671)</f>
        <v>0</v>
      </c>
      <c r="AL79" s="106" t="n">
        <f aca="false">(2*L79)/(2*26.981+3*15.9994)</f>
        <v>0.413886987275427</v>
      </c>
      <c r="AM79" s="106" t="n">
        <f aca="false">(2*M79)/(2*26.981+3*15.9994)</f>
        <v>0.00196154970272714</v>
      </c>
      <c r="AN79" s="106" t="n">
        <f aca="false">(2*N79)/(2*52+3*15.994)</f>
        <v>0</v>
      </c>
      <c r="AO79" s="106" t="n">
        <f aca="false">(2*O79)/(2*52+3*15.994)</f>
        <v>0</v>
      </c>
      <c r="AP79" s="106" t="n">
        <f aca="false">P79/(55.8452+15.9994)</f>
        <v>0.186931237699145</v>
      </c>
      <c r="AQ79" s="106" t="n">
        <f aca="false">Q79/(55.8452+15.9994)</f>
        <v>0.0089081155716644</v>
      </c>
      <c r="AR79" s="106" t="n">
        <f aca="false">2*R79/(2*55.845+3*15.999)</f>
        <v>0</v>
      </c>
      <c r="AS79" s="106" t="n">
        <f aca="false">2*S79/(2*55.845+3*15.999)</f>
        <v>0</v>
      </c>
      <c r="AT79" s="106" t="n">
        <f aca="false">T79/(95.94+2*15.9994)</f>
        <v>0</v>
      </c>
      <c r="AU79" s="106" t="n">
        <f aca="false">U79/(95.94+2*15.9994)</f>
        <v>0</v>
      </c>
      <c r="AV79" s="106" t="n">
        <f aca="false">V79/(15.9994+24.3051)</f>
        <v>0.226525574067412</v>
      </c>
      <c r="AW79" s="106" t="n">
        <f aca="false">W79/(15.9994+24.3051)</f>
        <v>0.00248111253085884</v>
      </c>
      <c r="AX79" s="106" t="n">
        <f aca="false">X79/(40.078+15.9994)</f>
        <v>0.253221440366351</v>
      </c>
      <c r="AY79" s="106" t="n">
        <f aca="false">Y79/(40.078+15.9994)</f>
        <v>0.00178324958004472</v>
      </c>
      <c r="AZ79" s="106" t="n">
        <f aca="false">Z79/(22.989+0.5*15.9994)</f>
        <v>0.0225888791720853</v>
      </c>
      <c r="BA79" s="106" t="n">
        <f aca="false">AA79/(22.989+0.5*15.9994)</f>
        <v>0.0019361896433216</v>
      </c>
      <c r="BB79" s="106" t="n">
        <f aca="false">AB79/(39.0983+0.5*15.9994)</f>
        <v>0</v>
      </c>
      <c r="BC79" s="106" t="n">
        <f aca="false">AC79/(39.0983+0.5*15.9994)</f>
        <v>2.1346978640282</v>
      </c>
      <c r="BD79" s="16" t="n">
        <v>12</v>
      </c>
      <c r="BE79" s="106" t="n">
        <f aca="false">BD79/(2*AH79+2*AJ79+1.5*AL79+AP79+2*AT79+AV79+AX79+0.5*AZ79+0.5*BB79+1.5*AN79+1.5*AR79)</f>
        <v>4.5108988219275</v>
      </c>
      <c r="BF79" s="114" t="n">
        <f aca="false">$BE79*AH79</f>
        <v>3.0706151493291</v>
      </c>
      <c r="BG79" s="114" t="n">
        <f aca="false">$BE79*AI79</f>
        <v>0.00600609320162172</v>
      </c>
      <c r="BH79" s="106" t="n">
        <f aca="false">$BE79*AJ79</f>
        <v>0</v>
      </c>
      <c r="BI79" s="106" t="n">
        <f aca="false">$BE79*AK79</f>
        <v>0</v>
      </c>
      <c r="BJ79" s="106" t="n">
        <f aca="false">$BE79*AL79</f>
        <v>1.86700232331184</v>
      </c>
      <c r="BK79" s="106" t="n">
        <f aca="false">$BE79*AM79</f>
        <v>0.0088483522431841</v>
      </c>
      <c r="BL79" s="106" t="n">
        <f aca="false">$BE79*AN79</f>
        <v>0</v>
      </c>
      <c r="BM79" s="106" t="n">
        <f aca="false">$BE79*AO79</f>
        <v>0</v>
      </c>
      <c r="BN79" s="106" t="n">
        <f aca="false">$BE79*AP79</f>
        <v>0.843227899918522</v>
      </c>
      <c r="BO79" s="106" t="n">
        <f aca="false">$BE79*AQ79</f>
        <v>0.0401836080378149</v>
      </c>
      <c r="BP79" s="106" t="n">
        <f aca="false">$BE79*AR79</f>
        <v>0</v>
      </c>
      <c r="BQ79" s="106" t="n">
        <f aca="false">$BE79*AS79</f>
        <v>0</v>
      </c>
      <c r="BR79" s="106" t="n">
        <f aca="false">$BE79*AT79</f>
        <v>0</v>
      </c>
      <c r="BS79" s="106" t="n">
        <f aca="false">$BE79*AU79</f>
        <v>0</v>
      </c>
      <c r="BT79" s="106" t="n">
        <f aca="false">$BE79*AV79</f>
        <v>1.02183394519714</v>
      </c>
      <c r="BU79" s="106" t="n">
        <f aca="false">$BE79*AW79</f>
        <v>0.0111920475925207</v>
      </c>
      <c r="BV79" s="106" t="n">
        <f aca="false">$BE79*AX79</f>
        <v>1.14225629703536</v>
      </c>
      <c r="BW79" s="106" t="n">
        <f aca="false">$BE79*AY79</f>
        <v>0.00804405842982645</v>
      </c>
      <c r="BX79" s="106" t="n">
        <f aca="false">$BE79*AZ79</f>
        <v>0.101896148446022</v>
      </c>
      <c r="BY79" s="106" t="n">
        <f aca="false">$BE79*BA79</f>
        <v>0.00873395558108761</v>
      </c>
      <c r="BZ79" s="106" t="n">
        <f aca="false">$BE79*BB79</f>
        <v>0</v>
      </c>
      <c r="CA79" s="106"/>
      <c r="CB79" s="106" t="n">
        <f aca="false">SUM(BF79,BH79,BJ79,BL79,BN79,BP79,BR79,BT79,BV79,BX79,BZ79)</f>
        <v>8.04683176323798</v>
      </c>
      <c r="CC79" s="106" t="n">
        <f aca="false">SUM(BG79,BI79,BK79,BM79,BO79,BQ79,BS79,BU79,BW79,BY79,CA79)</f>
        <v>0.0830081150860555</v>
      </c>
      <c r="CD79" s="106" t="n">
        <f aca="false">BN79+BP79</f>
        <v>0.843227899918522</v>
      </c>
      <c r="CE79" s="16" t="n">
        <v>13.43</v>
      </c>
      <c r="CF79" s="116" t="n">
        <v>0.21</v>
      </c>
    </row>
    <row r="80" s="16" customFormat="true" ht="15" hidden="false" customHeight="false" outlineLevel="0" collapsed="false">
      <c r="A80" s="16" t="s">
        <v>175</v>
      </c>
      <c r="B80" s="16" t="s">
        <v>180</v>
      </c>
      <c r="C80" s="16" t="s">
        <v>86</v>
      </c>
      <c r="D80" s="16" t="n">
        <v>14</v>
      </c>
      <c r="E80" s="16" t="n">
        <v>1600</v>
      </c>
      <c r="F80" s="16" t="s">
        <v>65</v>
      </c>
      <c r="G80" s="16" t="n">
        <v>10</v>
      </c>
      <c r="H80" s="17" t="n">
        <v>54.86</v>
      </c>
      <c r="I80" s="105" t="n">
        <v>0.06</v>
      </c>
      <c r="L80" s="16" t="n">
        <v>12.8</v>
      </c>
      <c r="M80" s="16" t="n">
        <v>0.1</v>
      </c>
      <c r="P80" s="36" t="n">
        <v>4.81</v>
      </c>
      <c r="Q80" s="36" t="n">
        <v>0.12</v>
      </c>
      <c r="R80" s="36"/>
      <c r="S80" s="36"/>
      <c r="V80" s="16" t="n">
        <v>8.2</v>
      </c>
      <c r="W80" s="16" t="n">
        <v>0.02</v>
      </c>
      <c r="X80" s="16" t="n">
        <v>12.24</v>
      </c>
      <c r="Y80" s="16" t="n">
        <v>0.07</v>
      </c>
      <c r="Z80" s="16" t="n">
        <v>6.41</v>
      </c>
      <c r="AA80" s="16" t="n">
        <v>0.07</v>
      </c>
      <c r="AE80" s="37"/>
      <c r="AF80" s="113"/>
      <c r="AH80" s="106" t="n">
        <f aca="false">H80/(2*15.9994+28.0855)</f>
        <v>0.913050497384508</v>
      </c>
      <c r="AI80" s="106" t="n">
        <f aca="false">I80/(2*15.9994+28.0855)</f>
        <v>0.000998596971255386</v>
      </c>
      <c r="AJ80" s="106" t="n">
        <f aca="false">J80/(2*15.9994+47.8671)</f>
        <v>0</v>
      </c>
      <c r="AK80" s="106" t="n">
        <f aca="false">K80/(2*15.9994+47.8671)</f>
        <v>0</v>
      </c>
      <c r="AL80" s="106" t="n">
        <f aca="false">(2*L80)/(2*26.981+3*15.9994)</f>
        <v>0.251078361949074</v>
      </c>
      <c r="AM80" s="106" t="n">
        <f aca="false">(2*M80)/(2*26.981+3*15.9994)</f>
        <v>0.00196154970272714</v>
      </c>
      <c r="AN80" s="106" t="n">
        <f aca="false">(2*N80)/(2*52+3*15.994)</f>
        <v>0</v>
      </c>
      <c r="AO80" s="106" t="n">
        <f aca="false">(2*O80)/(2*52+3*15.994)</f>
        <v>0</v>
      </c>
      <c r="AP80" s="106" t="n">
        <f aca="false">P80/(55.8452+15.9994)</f>
        <v>0.0669500560932902</v>
      </c>
      <c r="AQ80" s="106" t="n">
        <f aca="false">Q80/(55.8452+15.9994)</f>
        <v>0.00167027166968707</v>
      </c>
      <c r="AR80" s="106" t="n">
        <f aca="false">2*R80/(2*55.845+3*15.999)</f>
        <v>0</v>
      </c>
      <c r="AS80" s="106" t="n">
        <f aca="false">2*S80/(2*55.845+3*15.999)</f>
        <v>0</v>
      </c>
      <c r="AT80" s="106" t="n">
        <f aca="false">T80/(95.94+2*15.9994)</f>
        <v>0</v>
      </c>
      <c r="AU80" s="106" t="n">
        <f aca="false">U80/(95.94+2*15.9994)</f>
        <v>0</v>
      </c>
      <c r="AV80" s="106" t="n">
        <f aca="false">V80/(15.9994+24.3051)</f>
        <v>0.203451227530425</v>
      </c>
      <c r="AW80" s="106" t="n">
        <f aca="false">W80/(15.9994+24.3051)</f>
        <v>0.000496222506171767</v>
      </c>
      <c r="AX80" s="106" t="n">
        <f aca="false">X80/(40.078+15.9994)</f>
        <v>0.218269748597474</v>
      </c>
      <c r="AY80" s="106" t="n">
        <f aca="false">Y80/(40.078+15.9994)</f>
        <v>0.00124827470603131</v>
      </c>
      <c r="AZ80" s="106" t="n">
        <f aca="false">Z80/(22.989+0.5*15.9994)</f>
        <v>0.206849593561524</v>
      </c>
      <c r="BA80" s="106" t="n">
        <f aca="false">AA80/(22.989+0.5*15.9994)</f>
        <v>0.00225888791720853</v>
      </c>
      <c r="BB80" s="106" t="n">
        <f aca="false">AB80/(39.0983+0.5*15.9994)</f>
        <v>0</v>
      </c>
      <c r="BC80" s="106" t="n">
        <f aca="false">AC80/(39.0983+0.5*15.9994)</f>
        <v>0</v>
      </c>
      <c r="BD80" s="16" t="n">
        <v>6</v>
      </c>
      <c r="BE80" s="106" t="n">
        <f aca="false">BD80/(2*AH80+2*AJ80+1.5*AL80+AP80+2*AT80+AV80+AX80+0.5*AZ80+0.5*BB80+1.5*AN80+1.5*AR80)</f>
        <v>2.14683310330059</v>
      </c>
      <c r="BF80" s="114" t="n">
        <f aca="false">$BE80*AH80</f>
        <v>1.96016703277013</v>
      </c>
      <c r="BG80" s="114" t="n">
        <f aca="false">$BE80*AI80</f>
        <v>0.00214382103474677</v>
      </c>
      <c r="BH80" s="106" t="n">
        <f aca="false">$BE80*AJ80</f>
        <v>0</v>
      </c>
      <c r="BI80" s="106" t="n">
        <f aca="false">$BE80*AK80</f>
        <v>0</v>
      </c>
      <c r="BJ80" s="106" t="n">
        <f aca="false">$BE80*AL80</f>
        <v>0.53902333895476</v>
      </c>
      <c r="BK80" s="106" t="n">
        <f aca="false">$BE80*AM80</f>
        <v>0.00421111983558407</v>
      </c>
      <c r="BL80" s="106" t="n">
        <f aca="false">$BE80*AN80</f>
        <v>0</v>
      </c>
      <c r="BM80" s="106" t="n">
        <f aca="false">$BE80*AO80</f>
        <v>0</v>
      </c>
      <c r="BN80" s="106" t="n">
        <f aca="false">$BE80*AP80</f>
        <v>0.143730596688907</v>
      </c>
      <c r="BO80" s="106" t="n">
        <f aca="false">$BE80*AQ80</f>
        <v>0.00358579451198936</v>
      </c>
      <c r="BP80" s="106" t="n">
        <f aca="false">$BE80*AR80</f>
        <v>0</v>
      </c>
      <c r="BQ80" s="106" t="n">
        <f aca="false">$BE80*AS80</f>
        <v>0</v>
      </c>
      <c r="BR80" s="106" t="n">
        <f aca="false">$BE80*AT80</f>
        <v>0</v>
      </c>
      <c r="BS80" s="106" t="n">
        <f aca="false">$BE80*AU80</f>
        <v>0</v>
      </c>
      <c r="BT80" s="106" t="n">
        <f aca="false">$BE80*AV80</f>
        <v>0.436775830169456</v>
      </c>
      <c r="BU80" s="106" t="n">
        <f aca="false">$BE80*AW80</f>
        <v>0.00106530690285233</v>
      </c>
      <c r="BV80" s="106" t="n">
        <f aca="false">$BE80*AX80</f>
        <v>0.468588721738156</v>
      </c>
      <c r="BW80" s="106" t="n">
        <f aca="false">$BE80*AY80</f>
        <v>0.00267983746092082</v>
      </c>
      <c r="BX80" s="106" t="n">
        <f aca="false">$BE80*AZ80</f>
        <v>0.444071554862153</v>
      </c>
      <c r="BY80" s="106" t="n">
        <f aca="false">$BE80*BA80</f>
        <v>0.004849455357309</v>
      </c>
      <c r="BZ80" s="106" t="n">
        <f aca="false">$BE80*BB80</f>
        <v>0</v>
      </c>
      <c r="CA80" s="106"/>
      <c r="CB80" s="106" t="n">
        <f aca="false">SUM(BF80,BH80,BJ80,BL80,BN80,BP80,BR80,BT80,BV80,BX80,BZ80)</f>
        <v>3.99235707518356</v>
      </c>
      <c r="CC80" s="106" t="n">
        <f aca="false">SUM(BG80,BI80,BK80,BM80,BO80,BQ80,BS80,BU80,BW80,BY80,CA80)</f>
        <v>0.0185353351034024</v>
      </c>
      <c r="CD80" s="106"/>
      <c r="CF80" s="116"/>
    </row>
    <row r="81" s="16" customFormat="true" ht="15" hidden="false" customHeight="false" outlineLevel="0" collapsed="false">
      <c r="A81" s="16" t="s">
        <v>175</v>
      </c>
      <c r="B81" s="16" t="s">
        <v>65</v>
      </c>
      <c r="C81" s="16" t="s">
        <v>86</v>
      </c>
      <c r="D81" s="16" t="n">
        <v>14</v>
      </c>
      <c r="E81" s="16" t="n">
        <v>1600</v>
      </c>
      <c r="F81" s="16" t="s">
        <v>65</v>
      </c>
      <c r="G81" s="16" t="n">
        <v>10</v>
      </c>
      <c r="H81" s="17"/>
      <c r="I81" s="105"/>
      <c r="P81" s="36"/>
      <c r="Q81" s="36"/>
      <c r="R81" s="36"/>
      <c r="S81" s="36"/>
      <c r="T81" s="16" t="n">
        <v>133.35</v>
      </c>
      <c r="AE81" s="37"/>
      <c r="AF81" s="113"/>
      <c r="AH81" s="106" t="n">
        <f aca="false">H81/(2*15.9994+28.0855)</f>
        <v>0</v>
      </c>
      <c r="AI81" s="106" t="n">
        <f aca="false">I81/(2*15.9994+28.0855)</f>
        <v>0</v>
      </c>
      <c r="AJ81" s="106" t="n">
        <f aca="false">J81/(2*15.9994+47.8671)</f>
        <v>0</v>
      </c>
      <c r="AK81" s="106" t="n">
        <f aca="false">K81/(2*15.9994+47.8671)</f>
        <v>0</v>
      </c>
      <c r="AL81" s="106" t="n">
        <f aca="false">(2*L81)/(2*26.981+3*15.9994)</f>
        <v>0</v>
      </c>
      <c r="AM81" s="106" t="n">
        <f aca="false">(2*M81)/(2*26.981+3*15.9994)</f>
        <v>0</v>
      </c>
      <c r="AN81" s="106" t="n">
        <f aca="false">(2*N81)/(2*52+3*15.994)</f>
        <v>0</v>
      </c>
      <c r="AO81" s="106" t="n">
        <f aca="false">(2*O81)/(2*52+3*15.994)</f>
        <v>0</v>
      </c>
      <c r="AP81" s="106" t="n">
        <f aca="false">P81/(55.8452+15.9994)</f>
        <v>0</v>
      </c>
      <c r="AQ81" s="106" t="n">
        <f aca="false">Q81/(55.8452+15.9994)</f>
        <v>0</v>
      </c>
      <c r="AR81" s="106" t="n">
        <f aca="false">2*R81/(2*55.845+3*15.999)</f>
        <v>0</v>
      </c>
      <c r="AS81" s="106" t="n">
        <f aca="false">2*S81/(2*55.845+3*15.999)</f>
        <v>0</v>
      </c>
      <c r="AT81" s="106" t="n">
        <f aca="false">T81/(95.94+2*15.9994)</f>
        <v>1.04229522240321</v>
      </c>
      <c r="AU81" s="106" t="n">
        <f aca="false">U81/(95.94+2*15.9994)</f>
        <v>0</v>
      </c>
      <c r="AV81" s="106" t="n">
        <f aca="false">V81/(15.9994+24.3051)</f>
        <v>0</v>
      </c>
      <c r="AW81" s="106" t="n">
        <f aca="false">W81/(15.9994+24.3051)</f>
        <v>0</v>
      </c>
      <c r="AX81" s="106" t="n">
        <f aca="false">X81/(40.078+15.9994)</f>
        <v>0</v>
      </c>
      <c r="AY81" s="106" t="n">
        <f aca="false">Y81/(40.078+15.9994)</f>
        <v>0</v>
      </c>
      <c r="AZ81" s="106" t="n">
        <f aca="false">Z81/(22.989+0.5*15.9994)</f>
        <v>0</v>
      </c>
      <c r="BA81" s="106" t="n">
        <f aca="false">AA81/(22.989+0.5*15.9994)</f>
        <v>0</v>
      </c>
      <c r="BB81" s="106" t="n">
        <f aca="false">AB81/(39.0983+0.5*15.9994)</f>
        <v>0</v>
      </c>
      <c r="BC81" s="106" t="n">
        <f aca="false">AC81/(39.0983+0.5*15.9994)</f>
        <v>0</v>
      </c>
      <c r="BD81" s="16" t="n">
        <v>1</v>
      </c>
      <c r="BE81" s="106" t="n">
        <f aca="false">BD81/(2*AH81+2*AJ81+1.5*AL81+AP81+2*AT81+AV81+AX81+0.5*AZ81+0.5*BB81+1.5*AN81+1.5*AR81)</f>
        <v>0.479710536182977</v>
      </c>
      <c r="BF81" s="114" t="n">
        <f aca="false">$BE81*AH81</f>
        <v>0</v>
      </c>
      <c r="BG81" s="114" t="n">
        <f aca="false">$BE81*AI81</f>
        <v>0</v>
      </c>
      <c r="BH81" s="106" t="n">
        <f aca="false">$BE81*AJ81</f>
        <v>0</v>
      </c>
      <c r="BI81" s="106" t="n">
        <f aca="false">$BE81*AK81</f>
        <v>0</v>
      </c>
      <c r="BJ81" s="106" t="n">
        <f aca="false">$BE81*AL81</f>
        <v>0</v>
      </c>
      <c r="BK81" s="106" t="n">
        <f aca="false">$BE81*AM81</f>
        <v>0</v>
      </c>
      <c r="BL81" s="106" t="n">
        <f aca="false">$BE81*AN81</f>
        <v>0</v>
      </c>
      <c r="BM81" s="106" t="n">
        <f aca="false">$BE81*AO81</f>
        <v>0</v>
      </c>
      <c r="BN81" s="106" t="n">
        <f aca="false">$BE81*AP81</f>
        <v>0</v>
      </c>
      <c r="BO81" s="106" t="n">
        <f aca="false">$BE81*AQ81</f>
        <v>0</v>
      </c>
      <c r="BP81" s="106" t="n">
        <f aca="false">$BE81*AR81</f>
        <v>0</v>
      </c>
      <c r="BQ81" s="106" t="n">
        <f aca="false">$BE81*AS81</f>
        <v>0</v>
      </c>
      <c r="BR81" s="106" t="n">
        <f aca="false">$BE81*AT81</f>
        <v>0.5</v>
      </c>
      <c r="BS81" s="106" t="n">
        <f aca="false">$BE81*AU81</f>
        <v>0</v>
      </c>
      <c r="BT81" s="106" t="n">
        <f aca="false">$BE81*AV81</f>
        <v>0</v>
      </c>
      <c r="BU81" s="106" t="n">
        <f aca="false">$BE81*AW81</f>
        <v>0</v>
      </c>
      <c r="BV81" s="106" t="n">
        <f aca="false">$BE81*AX81</f>
        <v>0</v>
      </c>
      <c r="BW81" s="106" t="n">
        <f aca="false">$BE81*AY81</f>
        <v>0</v>
      </c>
      <c r="BX81" s="106" t="n">
        <f aca="false">$BE81*AZ81</f>
        <v>0</v>
      </c>
      <c r="BY81" s="106" t="n">
        <f aca="false">$BE81*BA81</f>
        <v>0</v>
      </c>
      <c r="BZ81" s="106" t="n">
        <f aca="false">$BE81*BB81</f>
        <v>0</v>
      </c>
      <c r="CA81" s="106"/>
      <c r="CB81" s="106" t="n">
        <f aca="false">SUM(BF81,BH81,BJ81,BL81,BN81,BP81,BR81,BT81,BV81,BX81,BZ81)</f>
        <v>0.5</v>
      </c>
      <c r="CC81" s="106" t="n">
        <f aca="false">SUM(BG81,BI81,BK81,BM81,BO81,BQ81,BS81,BU81,BW81,BY81,CA81)</f>
        <v>0</v>
      </c>
      <c r="CD81" s="106"/>
      <c r="CF81" s="116"/>
    </row>
    <row r="82" s="16" customFormat="true" ht="15" hidden="false" customHeight="false" outlineLevel="0" collapsed="false">
      <c r="A82" s="16" t="s">
        <v>175</v>
      </c>
      <c r="B82" s="16" t="s">
        <v>156</v>
      </c>
      <c r="C82" s="16" t="s">
        <v>86</v>
      </c>
      <c r="D82" s="16" t="n">
        <v>14</v>
      </c>
      <c r="E82" s="16" t="n">
        <v>1600</v>
      </c>
      <c r="F82" s="16" t="s">
        <v>65</v>
      </c>
      <c r="G82" s="16" t="n">
        <v>10</v>
      </c>
      <c r="H82" s="17"/>
      <c r="I82" s="105"/>
      <c r="P82" s="36"/>
      <c r="Q82" s="36"/>
      <c r="R82" s="36"/>
      <c r="S82" s="36"/>
      <c r="T82" s="16" t="n">
        <v>100</v>
      </c>
      <c r="AE82" s="37"/>
      <c r="AF82" s="113"/>
      <c r="AH82" s="106" t="n">
        <f aca="false">H82/(2*15.9994+28.0855)</f>
        <v>0</v>
      </c>
      <c r="AI82" s="106" t="n">
        <f aca="false">I82/(2*15.9994+28.0855)</f>
        <v>0</v>
      </c>
      <c r="AJ82" s="106" t="n">
        <f aca="false">J82/(2*15.9994+47.8671)</f>
        <v>0</v>
      </c>
      <c r="AK82" s="106" t="n">
        <f aca="false">K82/(2*15.9994+47.8671)</f>
        <v>0</v>
      </c>
      <c r="AL82" s="106" t="n">
        <f aca="false">(2*L82)/(2*26.981+3*15.9994)</f>
        <v>0</v>
      </c>
      <c r="AM82" s="106" t="n">
        <f aca="false">(2*M82)/(2*26.981+3*15.9994)</f>
        <v>0</v>
      </c>
      <c r="AN82" s="106" t="n">
        <f aca="false">(2*N82)/(2*52+3*15.994)</f>
        <v>0</v>
      </c>
      <c r="AO82" s="106" t="n">
        <f aca="false">(2*O82)/(2*52+3*15.994)</f>
        <v>0</v>
      </c>
      <c r="AP82" s="106" t="n">
        <f aca="false">P82/(55.8452+15.9994)</f>
        <v>0</v>
      </c>
      <c r="AQ82" s="106" t="n">
        <f aca="false">Q82/(55.8452+15.9994)</f>
        <v>0</v>
      </c>
      <c r="AR82" s="106" t="n">
        <f aca="false">2*R82/(2*55.845+3*15.999)</f>
        <v>0</v>
      </c>
      <c r="AS82" s="106" t="n">
        <f aca="false">2*S82/(2*55.845+3*15.999)</f>
        <v>0</v>
      </c>
      <c r="AT82" s="106" t="n">
        <f aca="false">T82/(95.94+2*15.9994)</f>
        <v>0.781623713838179</v>
      </c>
      <c r="AU82" s="106" t="n">
        <f aca="false">U82/(95.94+2*15.9994)</f>
        <v>0</v>
      </c>
      <c r="AV82" s="106" t="n">
        <f aca="false">V82/(15.9994+24.3051)</f>
        <v>0</v>
      </c>
      <c r="AW82" s="106" t="n">
        <f aca="false">W82/(15.9994+24.3051)</f>
        <v>0</v>
      </c>
      <c r="AX82" s="106" t="n">
        <f aca="false">X82/(40.078+15.9994)</f>
        <v>0</v>
      </c>
      <c r="AY82" s="106" t="n">
        <f aca="false">Y82/(40.078+15.9994)</f>
        <v>0</v>
      </c>
      <c r="AZ82" s="106" t="n">
        <f aca="false">Z82/(22.989+0.5*15.9994)</f>
        <v>0</v>
      </c>
      <c r="BA82" s="106" t="n">
        <f aca="false">AA82/(22.989+0.5*15.9994)</f>
        <v>0</v>
      </c>
      <c r="BB82" s="106" t="n">
        <f aca="false">AB82/(39.0983+0.5*15.9994)</f>
        <v>0</v>
      </c>
      <c r="BC82" s="106" t="n">
        <f aca="false">AC82/(39.0983+0.5*15.9994)</f>
        <v>0</v>
      </c>
      <c r="BD82" s="16" t="n">
        <v>2</v>
      </c>
      <c r="BE82" s="106" t="n">
        <f aca="false">BD82/(2*AH82+2*AJ82+1.5*AL82+AP82+2*AT82+AV82+AX82+0.5*AZ82+0.5*BB82+1.5*AN82+1.5*AR82)</f>
        <v>1.279388</v>
      </c>
      <c r="BF82" s="114" t="n">
        <f aca="false">$BE82*AH82</f>
        <v>0</v>
      </c>
      <c r="BG82" s="114" t="n">
        <f aca="false">$BE82*AI82</f>
        <v>0</v>
      </c>
      <c r="BH82" s="106" t="n">
        <f aca="false">$BE82*AJ82</f>
        <v>0</v>
      </c>
      <c r="BI82" s="106" t="n">
        <f aca="false">$BE82*AK82</f>
        <v>0</v>
      </c>
      <c r="BJ82" s="106" t="n">
        <f aca="false">$BE82*AL82</f>
        <v>0</v>
      </c>
      <c r="BK82" s="106" t="n">
        <f aca="false">$BE82*AM82</f>
        <v>0</v>
      </c>
      <c r="BL82" s="106" t="n">
        <f aca="false">$BE82*AN82</f>
        <v>0</v>
      </c>
      <c r="BM82" s="106" t="n">
        <f aca="false">$BE82*AO82</f>
        <v>0</v>
      </c>
      <c r="BN82" s="106" t="n">
        <f aca="false">$BE82*AP82</f>
        <v>0</v>
      </c>
      <c r="BO82" s="106" t="n">
        <f aca="false">$BE82*AQ82</f>
        <v>0</v>
      </c>
      <c r="BP82" s="106" t="n">
        <f aca="false">$BE82*AR82</f>
        <v>0</v>
      </c>
      <c r="BQ82" s="106" t="n">
        <f aca="false">$BE82*AS82</f>
        <v>0</v>
      </c>
      <c r="BR82" s="106" t="n">
        <f aca="false">$BE82*AT82</f>
        <v>1</v>
      </c>
      <c r="BS82" s="106" t="n">
        <f aca="false">$BE82*AU82</f>
        <v>0</v>
      </c>
      <c r="BT82" s="106" t="n">
        <f aca="false">$BE82*AV82</f>
        <v>0</v>
      </c>
      <c r="BU82" s="106" t="n">
        <f aca="false">$BE82*AW82</f>
        <v>0</v>
      </c>
      <c r="BV82" s="106" t="n">
        <f aca="false">$BE82*AX82</f>
        <v>0</v>
      </c>
      <c r="BW82" s="106" t="n">
        <f aca="false">$BE82*AY82</f>
        <v>0</v>
      </c>
      <c r="BX82" s="106" t="n">
        <f aca="false">$BE82*AZ82</f>
        <v>0</v>
      </c>
      <c r="BY82" s="106" t="n">
        <f aca="false">$BE82*BA82</f>
        <v>0</v>
      </c>
      <c r="BZ82" s="106" t="n">
        <f aca="false">$BE82*BB82</f>
        <v>0</v>
      </c>
      <c r="CA82" s="106"/>
      <c r="CB82" s="106" t="n">
        <f aca="false">SUM(BF82,BH82,BJ82,BL82,BN82,BP82,BR82,BT82,BV82,BX82,BZ82)</f>
        <v>1</v>
      </c>
      <c r="CC82" s="106" t="n">
        <f aca="false">SUM(BG82,BI82,BK82,BM82,BO82,BQ82,BS82,BU82,BW82,BY82,CA82)</f>
        <v>0</v>
      </c>
      <c r="CD82" s="106"/>
      <c r="CF82" s="116"/>
    </row>
    <row r="83" s="16" customFormat="true" ht="15" hidden="false" customHeight="false" outlineLevel="0" collapsed="false">
      <c r="H83" s="17"/>
      <c r="I83" s="105"/>
      <c r="P83" s="36"/>
      <c r="Q83" s="36"/>
      <c r="R83" s="36"/>
      <c r="S83" s="36"/>
      <c r="Z83" s="43"/>
      <c r="AA83" s="43"/>
      <c r="AE83" s="37"/>
      <c r="AF83" s="113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E83" s="106"/>
      <c r="BF83" s="114"/>
      <c r="BG83" s="114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  <c r="BW83" s="106"/>
      <c r="BX83" s="106"/>
      <c r="BY83" s="106"/>
      <c r="BZ83" s="106"/>
      <c r="CA83" s="106"/>
      <c r="CB83" s="106"/>
      <c r="CC83" s="106"/>
      <c r="CD83" s="106"/>
      <c r="CF83" s="122"/>
      <c r="CG83" s="123"/>
    </row>
    <row r="84" s="16" customFormat="true" ht="15" hidden="false" customHeight="false" outlineLevel="0" collapsed="false">
      <c r="A84" s="16" t="s">
        <v>182</v>
      </c>
      <c r="B84" s="16" t="s">
        <v>158</v>
      </c>
      <c r="C84" s="16" t="s">
        <v>86</v>
      </c>
      <c r="D84" s="16" t="n">
        <v>14</v>
      </c>
      <c r="E84" s="16" t="n">
        <v>1800</v>
      </c>
      <c r="F84" s="16" t="s">
        <v>69</v>
      </c>
      <c r="G84" s="16" t="n">
        <v>9.5</v>
      </c>
      <c r="H84" s="17" t="n">
        <v>42.3</v>
      </c>
      <c r="I84" s="105" t="n">
        <v>0.5</v>
      </c>
      <c r="L84" s="16" t="n">
        <v>18</v>
      </c>
      <c r="M84" s="16" t="n">
        <v>0.6</v>
      </c>
      <c r="P84" s="36" t="n">
        <f aca="false">CE84-R84</f>
        <v>19.8</v>
      </c>
      <c r="Q84" s="36" t="n">
        <v>1.8</v>
      </c>
      <c r="R84" s="36" t="n">
        <v>0</v>
      </c>
      <c r="S84" s="36" t="n">
        <v>0</v>
      </c>
      <c r="V84" s="16" t="n">
        <v>7.5</v>
      </c>
      <c r="W84" s="16" t="n">
        <v>0.4</v>
      </c>
      <c r="X84" s="16" t="n">
        <v>10.5</v>
      </c>
      <c r="Y84" s="16" t="n">
        <v>0.7</v>
      </c>
      <c r="Z84" s="43" t="n">
        <v>1</v>
      </c>
      <c r="AA84" s="43" t="n">
        <v>0.1</v>
      </c>
      <c r="AC84" s="16" t="n">
        <f aca="false">SUM(H84:AB84)</f>
        <v>103.2</v>
      </c>
      <c r="AE84" s="37" t="n">
        <f aca="false">P84+R84</f>
        <v>19.8</v>
      </c>
      <c r="AF84" s="113"/>
      <c r="AH84" s="106" t="n">
        <f aca="false">H84/(2*15.9994+28.0855)</f>
        <v>0.704010864735047</v>
      </c>
      <c r="AI84" s="106" t="n">
        <f aca="false">I84/(2*15.9994+28.0855)</f>
        <v>0.00832164142712822</v>
      </c>
      <c r="AJ84" s="106" t="n">
        <f aca="false">J84/(2*15.9994+47.8671)</f>
        <v>0</v>
      </c>
      <c r="AK84" s="106" t="n">
        <f aca="false">K84/(2*15.9994+47.8671)</f>
        <v>0</v>
      </c>
      <c r="AL84" s="106" t="n">
        <f aca="false">(2*L84)/(2*26.981+3*15.9994)</f>
        <v>0.353078946490886</v>
      </c>
      <c r="AM84" s="106" t="n">
        <f aca="false">(2*M84)/(2*26.981+3*15.9994)</f>
        <v>0.0117692982163629</v>
      </c>
      <c r="AN84" s="106" t="n">
        <f aca="false">(2*N84)/(2*52+3*15.994)</f>
        <v>0</v>
      </c>
      <c r="AO84" s="106" t="n">
        <f aca="false">(2*O84)/(2*52+3*15.994)</f>
        <v>0</v>
      </c>
      <c r="AP84" s="106" t="n">
        <f aca="false">P84/(55.8452+15.9994)</f>
        <v>0.275594825498367</v>
      </c>
      <c r="AQ84" s="106" t="n">
        <f aca="false">Q84/(55.8452+15.9994)</f>
        <v>0.0250540750453061</v>
      </c>
      <c r="AR84" s="106" t="n">
        <f aca="false">2*R84/(2*55.845+3*15.999)</f>
        <v>0</v>
      </c>
      <c r="AS84" s="106" t="n">
        <f aca="false">2*S84/(2*55.845+3*15.999)</f>
        <v>0</v>
      </c>
      <c r="AT84" s="106" t="n">
        <f aca="false">T84/(95.94+2*15.9994)</f>
        <v>0</v>
      </c>
      <c r="AU84" s="106" t="n">
        <f aca="false">U84/(95.94+2*15.9994)</f>
        <v>0</v>
      </c>
      <c r="AV84" s="106" t="n">
        <f aca="false">V84/(15.9994+24.3051)</f>
        <v>0.186083439814413</v>
      </c>
      <c r="AW84" s="106" t="n">
        <f aca="false">W84/(15.9994+24.3051)</f>
        <v>0.00992445012343535</v>
      </c>
      <c r="AX84" s="106" t="n">
        <f aca="false">X84/(40.078+15.9994)</f>
        <v>0.187241205904696</v>
      </c>
      <c r="AY84" s="106" t="n">
        <f aca="false">Y84/(40.078+15.9994)</f>
        <v>0.0124827470603131</v>
      </c>
      <c r="AZ84" s="106" t="n">
        <f aca="false">Z84/(22.989+0.5*15.9994)</f>
        <v>0.0322698273886933</v>
      </c>
      <c r="BA84" s="106" t="n">
        <f aca="false">AA84/(22.989+0.5*15.9994)</f>
        <v>0.00322698273886933</v>
      </c>
      <c r="BB84" s="106" t="n">
        <f aca="false">AB84/(39.0983+0.5*15.9994)</f>
        <v>0</v>
      </c>
      <c r="BC84" s="106" t="n">
        <f aca="false">AC84/(39.0983+0.5*15.9994)</f>
        <v>2.19117584610811</v>
      </c>
      <c r="BD84" s="16" t="n">
        <v>12</v>
      </c>
      <c r="BE84" s="106" t="n">
        <f aca="false">BD84/(2*AH84+2*AJ84+1.5*AL84+AP84+2*AT84+AV84+AX84+0.5*AZ84+0.5*BB84+1.5*AN84+1.5*AR84)</f>
        <v>4.61060637070321</v>
      </c>
      <c r="BF84" s="114" t="n">
        <f aca="false">$BE84*AH84</f>
        <v>3.24591697799168</v>
      </c>
      <c r="BG84" s="114" t="n">
        <f aca="false">$BE84*AI84</f>
        <v>0.0383678129786251</v>
      </c>
      <c r="BH84" s="106" t="n">
        <f aca="false">$BE84*AJ84</f>
        <v>0</v>
      </c>
      <c r="BI84" s="106" t="n">
        <f aca="false">$BE84*AK84</f>
        <v>0</v>
      </c>
      <c r="BJ84" s="106" t="n">
        <f aca="false">$BE84*AL84</f>
        <v>1.62790804005205</v>
      </c>
      <c r="BK84" s="106" t="n">
        <f aca="false">$BE84*AM84</f>
        <v>0.0542636013350685</v>
      </c>
      <c r="BL84" s="106" t="n">
        <f aca="false">$BE84*AN84</f>
        <v>0</v>
      </c>
      <c r="BM84" s="106" t="n">
        <f aca="false">$BE84*AO84</f>
        <v>0</v>
      </c>
      <c r="BN84" s="106" t="n">
        <f aca="false">$BE84*AP84</f>
        <v>1.27065925817561</v>
      </c>
      <c r="BO84" s="106" t="n">
        <f aca="false">$BE84*AQ84</f>
        <v>0.115514478015965</v>
      </c>
      <c r="BP84" s="106" t="n">
        <f aca="false">$BE84*AR84</f>
        <v>0</v>
      </c>
      <c r="BQ84" s="106" t="n">
        <f aca="false">$BE84*AS84</f>
        <v>0</v>
      </c>
      <c r="BR84" s="106" t="n">
        <f aca="false">$BE84*AT84</f>
        <v>0</v>
      </c>
      <c r="BS84" s="106" t="n">
        <f aca="false">$BE84*AU84</f>
        <v>0</v>
      </c>
      <c r="BT84" s="106" t="n">
        <f aca="false">$BE84*AV84</f>
        <v>0.857957493090698</v>
      </c>
      <c r="BU84" s="106" t="n">
        <f aca="false">$BE84*AW84</f>
        <v>0.0457577329648372</v>
      </c>
      <c r="BV84" s="106" t="n">
        <f aca="false">$BE84*AX84</f>
        <v>0.863295496802342</v>
      </c>
      <c r="BW84" s="106" t="n">
        <f aca="false">$BE84*AY84</f>
        <v>0.0575530331201562</v>
      </c>
      <c r="BX84" s="106" t="n">
        <f aca="false">$BE84*AZ84</f>
        <v>0.148783471739802</v>
      </c>
      <c r="BY84" s="106" t="n">
        <f aca="false">$BE84*BA84</f>
        <v>0.0148783471739802</v>
      </c>
      <c r="BZ84" s="106" t="n">
        <f aca="false">$BE84*BB84</f>
        <v>0</v>
      </c>
      <c r="CA84" s="106"/>
      <c r="CB84" s="106" t="n">
        <f aca="false">SUM(BF84,BH84,BJ84,BL84,BN84,BP84,BR84,BT84,BV84,BX84,BZ84)</f>
        <v>8.01452073785219</v>
      </c>
      <c r="CC84" s="106" t="n">
        <f aca="false">SUM(BG84,BI84,BK84,BM84,BO84,BQ84,BS84,BU84,BW84,BY84,CA84)</f>
        <v>0.326335005588632</v>
      </c>
      <c r="CD84" s="106" t="n">
        <f aca="false">BN84+BP84</f>
        <v>1.27065925817561</v>
      </c>
      <c r="CE84" s="16" t="n">
        <v>19.8</v>
      </c>
      <c r="CF84" s="122" t="n">
        <v>0.09</v>
      </c>
      <c r="CG84" s="123" t="s">
        <v>101</v>
      </c>
    </row>
    <row r="85" s="16" customFormat="true" ht="15" hidden="false" customHeight="false" outlineLevel="0" collapsed="false">
      <c r="A85" s="16" t="s">
        <v>182</v>
      </c>
      <c r="B85" s="16" t="s">
        <v>180</v>
      </c>
      <c r="C85" s="16" t="s">
        <v>86</v>
      </c>
      <c r="D85" s="16" t="n">
        <v>14</v>
      </c>
      <c r="E85" s="16" t="n">
        <v>1800</v>
      </c>
      <c r="F85" s="16" t="s">
        <v>69</v>
      </c>
      <c r="G85" s="16" t="n">
        <v>9.5</v>
      </c>
      <c r="H85" s="17" t="n">
        <v>54</v>
      </c>
      <c r="I85" s="105" t="n">
        <v>1.6</v>
      </c>
      <c r="L85" s="16" t="n">
        <v>12.4</v>
      </c>
      <c r="M85" s="16" t="n">
        <v>0.8</v>
      </c>
      <c r="P85" s="36" t="n">
        <v>7.3</v>
      </c>
      <c r="Q85" s="36" t="n">
        <v>1.4</v>
      </c>
      <c r="R85" s="36"/>
      <c r="S85" s="36"/>
      <c r="V85" s="16" t="n">
        <v>7.9</v>
      </c>
      <c r="W85" s="16" t="n">
        <v>0.1</v>
      </c>
      <c r="X85" s="16" t="n">
        <v>12.1</v>
      </c>
      <c r="Y85" s="16" t="n">
        <v>0.3</v>
      </c>
      <c r="Z85" s="43" t="n">
        <v>5.5</v>
      </c>
      <c r="AA85" s="43" t="n">
        <v>0.7</v>
      </c>
      <c r="AE85" s="37"/>
      <c r="AF85" s="113"/>
      <c r="AH85" s="106" t="n">
        <f aca="false">H85/(2*15.9994+28.0855)</f>
        <v>0.898737274129848</v>
      </c>
      <c r="AI85" s="106" t="n">
        <f aca="false">I85/(2*15.9994+28.0855)</f>
        <v>0.0266292525668103</v>
      </c>
      <c r="AJ85" s="106" t="n">
        <f aca="false">J85/(2*15.9994+47.8671)</f>
        <v>0</v>
      </c>
      <c r="AK85" s="106" t="n">
        <f aca="false">K85/(2*15.9994+47.8671)</f>
        <v>0</v>
      </c>
      <c r="AL85" s="106" t="n">
        <f aca="false">(2*L85)/(2*26.981+3*15.9994)</f>
        <v>0.243232163138166</v>
      </c>
      <c r="AM85" s="106" t="n">
        <f aca="false">(2*M85)/(2*26.981+3*15.9994)</f>
        <v>0.0156923976218171</v>
      </c>
      <c r="AN85" s="106" t="n">
        <f aca="false">(2*N85)/(2*52+3*15.994)</f>
        <v>0</v>
      </c>
      <c r="AO85" s="106" t="n">
        <f aca="false">(2*O85)/(2*52+3*15.994)</f>
        <v>0</v>
      </c>
      <c r="AP85" s="106" t="n">
        <f aca="false">P85/(55.8452+15.9994)</f>
        <v>0.101608193239297</v>
      </c>
      <c r="AQ85" s="106" t="n">
        <f aca="false">Q85/(55.8452+15.9994)</f>
        <v>0.0194865028130159</v>
      </c>
      <c r="AR85" s="106" t="n">
        <f aca="false">2*R85/(2*55.845+3*15.999)</f>
        <v>0</v>
      </c>
      <c r="AS85" s="106" t="n">
        <f aca="false">2*S85/(2*55.845+3*15.999)</f>
        <v>0</v>
      </c>
      <c r="AT85" s="106" t="n">
        <f aca="false">T85/(95.94+2*15.9994)</f>
        <v>0</v>
      </c>
      <c r="AU85" s="106" t="n">
        <f aca="false">U85/(95.94+2*15.9994)</f>
        <v>0</v>
      </c>
      <c r="AV85" s="106" t="n">
        <f aca="false">V85/(15.9994+24.3051)</f>
        <v>0.196007889937848</v>
      </c>
      <c r="AW85" s="106" t="n">
        <f aca="false">W85/(15.9994+24.3051)</f>
        <v>0.00248111253085884</v>
      </c>
      <c r="AX85" s="106" t="n">
        <f aca="false">X85/(40.078+15.9994)</f>
        <v>0.215773199185412</v>
      </c>
      <c r="AY85" s="106" t="n">
        <f aca="false">Y85/(40.078+15.9994)</f>
        <v>0.00534974874013417</v>
      </c>
      <c r="AZ85" s="106" t="n">
        <f aca="false">Z85/(22.989+0.5*15.9994)</f>
        <v>0.177484050637813</v>
      </c>
      <c r="BA85" s="106" t="n">
        <f aca="false">AA85/(22.989+0.5*15.9994)</f>
        <v>0.0225888791720853</v>
      </c>
      <c r="BB85" s="106" t="n">
        <f aca="false">AB85/(39.0983+0.5*15.9994)</f>
        <v>0</v>
      </c>
      <c r="BC85" s="106" t="n">
        <f aca="false">AC85/(39.0983+0.5*15.9994)</f>
        <v>0</v>
      </c>
      <c r="BD85" s="16" t="n">
        <v>6</v>
      </c>
      <c r="BE85" s="106" t="n">
        <f aca="false">BD85/(2*AH85+2*AJ85+1.5*AL85+AP85+2*AT85+AV85+AX85+0.5*AZ85+0.5*BB85+1.5*AN85+1.5*AR85)</f>
        <v>2.17041042518763</v>
      </c>
      <c r="BF85" s="114" t="n">
        <f aca="false">$BE85*AH85</f>
        <v>1.95062874927614</v>
      </c>
      <c r="BG85" s="114" t="n">
        <f aca="false">$BE85*AI85</f>
        <v>0.0577964073859596</v>
      </c>
      <c r="BH85" s="106" t="n">
        <f aca="false">$BE85*AJ85</f>
        <v>0</v>
      </c>
      <c r="BI85" s="106" t="n">
        <f aca="false">$BE85*AK85</f>
        <v>0</v>
      </c>
      <c r="BJ85" s="106" t="n">
        <f aca="false">$BE85*AL85</f>
        <v>0.527913622616013</v>
      </c>
      <c r="BK85" s="106" t="n">
        <f aca="false">$BE85*AM85</f>
        <v>0.0340589433945815</v>
      </c>
      <c r="BL85" s="106" t="n">
        <f aca="false">$BE85*AN85</f>
        <v>0</v>
      </c>
      <c r="BM85" s="106" t="n">
        <f aca="false">$BE85*AO85</f>
        <v>0</v>
      </c>
      <c r="BN85" s="106" t="n">
        <f aca="false">$BE85*AP85</f>
        <v>0.22053148189105</v>
      </c>
      <c r="BO85" s="106" t="n">
        <f aca="false">$BE85*AQ85</f>
        <v>0.0422937088558177</v>
      </c>
      <c r="BP85" s="106" t="n">
        <f aca="false">$BE85*AR85</f>
        <v>0</v>
      </c>
      <c r="BQ85" s="106" t="n">
        <f aca="false">$BE85*AS85</f>
        <v>0</v>
      </c>
      <c r="BR85" s="106" t="n">
        <f aca="false">$BE85*AT85</f>
        <v>0</v>
      </c>
      <c r="BS85" s="106" t="n">
        <f aca="false">$BE85*AU85</f>
        <v>0</v>
      </c>
      <c r="BT85" s="106" t="n">
        <f aca="false">$BE85*AV85</f>
        <v>0.425417567740135</v>
      </c>
      <c r="BU85" s="106" t="n">
        <f aca="false">$BE85*AW85</f>
        <v>0.00538503250303969</v>
      </c>
      <c r="BV85" s="106" t="n">
        <f aca="false">$BE85*AX85</f>
        <v>0.468316400988105</v>
      </c>
      <c r="BW85" s="106" t="n">
        <f aca="false">$BE85*AY85</f>
        <v>0.0116111504377216</v>
      </c>
      <c r="BX85" s="106" t="n">
        <f aca="false">$BE85*AZ85</f>
        <v>0.385213233808839</v>
      </c>
      <c r="BY85" s="106" t="n">
        <f aca="false">$BE85*BA85</f>
        <v>0.0490271388483977</v>
      </c>
      <c r="BZ85" s="106" t="n">
        <f aca="false">$BE85*BB85</f>
        <v>0</v>
      </c>
      <c r="CA85" s="106"/>
      <c r="CB85" s="106" t="n">
        <f aca="false">SUM(BF85,BH85,BJ85,BL85,BN85,BP85,BR85,BT85,BV85,BX85,BZ85)</f>
        <v>3.97802105632028</v>
      </c>
      <c r="CC85" s="106" t="n">
        <f aca="false">SUM(BG85,BI85,BK85,BM85,BO85,BQ85,BS85,BU85,BW85,BY85,CA85)</f>
        <v>0.200172381425518</v>
      </c>
      <c r="CD85" s="106"/>
      <c r="CF85" s="122"/>
      <c r="CG85" s="123"/>
    </row>
    <row r="86" s="16" customFormat="true" ht="15" hidden="false" customHeight="false" outlineLevel="0" collapsed="false">
      <c r="A86" s="16" t="s">
        <v>182</v>
      </c>
      <c r="B86" s="16" t="s">
        <v>168</v>
      </c>
      <c r="C86" s="16" t="s">
        <v>86</v>
      </c>
      <c r="D86" s="16" t="n">
        <v>14</v>
      </c>
      <c r="E86" s="16" t="n">
        <v>1800</v>
      </c>
      <c r="F86" s="16" t="s">
        <v>69</v>
      </c>
      <c r="G86" s="16" t="n">
        <v>9.5</v>
      </c>
      <c r="H86" s="17"/>
      <c r="I86" s="105"/>
      <c r="P86" s="36" t="n">
        <v>128.65</v>
      </c>
      <c r="Q86" s="36"/>
      <c r="R86" s="36"/>
      <c r="S86" s="36"/>
      <c r="Z86" s="43"/>
      <c r="AA86" s="43"/>
      <c r="AE86" s="37"/>
      <c r="AF86" s="113"/>
      <c r="AH86" s="106" t="n">
        <f aca="false">H86/(2*15.9994+28.0855)</f>
        <v>0</v>
      </c>
      <c r="AI86" s="106" t="n">
        <f aca="false">I86/(2*15.9994+28.0855)</f>
        <v>0</v>
      </c>
      <c r="AJ86" s="106" t="n">
        <f aca="false">J86/(2*15.9994+47.8671)</f>
        <v>0</v>
      </c>
      <c r="AK86" s="106" t="n">
        <f aca="false">K86/(2*15.9994+47.8671)</f>
        <v>0</v>
      </c>
      <c r="AL86" s="106" t="n">
        <f aca="false">(2*L86)/(2*26.981+3*15.9994)</f>
        <v>0</v>
      </c>
      <c r="AM86" s="106" t="n">
        <f aca="false">(2*M86)/(2*26.981+3*15.9994)</f>
        <v>0</v>
      </c>
      <c r="AN86" s="106" t="n">
        <f aca="false">(2*N86)/(2*52+3*15.994)</f>
        <v>0</v>
      </c>
      <c r="AO86" s="106" t="n">
        <f aca="false">(2*O86)/(2*52+3*15.994)</f>
        <v>0</v>
      </c>
      <c r="AP86" s="106" t="n">
        <f aca="false">P86/(55.8452+15.9994)</f>
        <v>1.79067041921035</v>
      </c>
      <c r="AQ86" s="106" t="n">
        <f aca="false">Q86/(55.8452+15.9994)</f>
        <v>0</v>
      </c>
      <c r="AR86" s="106" t="n">
        <f aca="false">2*R86/(2*55.845+3*15.999)</f>
        <v>0</v>
      </c>
      <c r="AS86" s="106" t="n">
        <f aca="false">2*S86/(2*55.845+3*15.999)</f>
        <v>0</v>
      </c>
      <c r="AT86" s="106" t="n">
        <f aca="false">T86/(95.94+2*15.9994)</f>
        <v>0</v>
      </c>
      <c r="AU86" s="106" t="n">
        <f aca="false">U86/(95.94+2*15.9994)</f>
        <v>0</v>
      </c>
      <c r="AV86" s="106" t="n">
        <f aca="false">V86/(15.9994+24.3051)</f>
        <v>0</v>
      </c>
      <c r="AW86" s="106" t="n">
        <f aca="false">W86/(15.9994+24.3051)</f>
        <v>0</v>
      </c>
      <c r="AX86" s="106" t="n">
        <f aca="false">X86/(40.078+15.9994)</f>
        <v>0</v>
      </c>
      <c r="AY86" s="106" t="n">
        <f aca="false">Y86/(40.078+15.9994)</f>
        <v>0</v>
      </c>
      <c r="AZ86" s="106" t="n">
        <f aca="false">Z86/(22.989+0.5*15.9994)</f>
        <v>0</v>
      </c>
      <c r="BA86" s="106" t="n">
        <f aca="false">AA86/(22.989+0.5*15.9994)</f>
        <v>0</v>
      </c>
      <c r="BB86" s="106" t="n">
        <f aca="false">AB86/(39.0983+0.5*15.9994)</f>
        <v>0</v>
      </c>
      <c r="BC86" s="106" t="n">
        <f aca="false">AC86/(39.0983+0.5*15.9994)</f>
        <v>0</v>
      </c>
      <c r="BD86" s="16" t="n">
        <v>1</v>
      </c>
      <c r="BE86" s="106" t="n">
        <f aca="false">BD86/(2*AH86+2*AJ86+1.5*AL86+AP86+2*AT86+AV86+AX86+0.5*AZ86+0.5*BB86+1.5*AN86+1.5*AR86)</f>
        <v>0.558450058297707</v>
      </c>
      <c r="BF86" s="114" t="n">
        <f aca="false">$BE86*AH86</f>
        <v>0</v>
      </c>
      <c r="BG86" s="114" t="n">
        <f aca="false">$BE86*AI86</f>
        <v>0</v>
      </c>
      <c r="BH86" s="106" t="n">
        <f aca="false">$BE86*AJ86</f>
        <v>0</v>
      </c>
      <c r="BI86" s="106" t="n">
        <f aca="false">$BE86*AK86</f>
        <v>0</v>
      </c>
      <c r="BJ86" s="106" t="n">
        <f aca="false">$BE86*AL86</f>
        <v>0</v>
      </c>
      <c r="BK86" s="106" t="n">
        <f aca="false">$BE86*AM86</f>
        <v>0</v>
      </c>
      <c r="BL86" s="106" t="n">
        <f aca="false">$BE86*AN86</f>
        <v>0</v>
      </c>
      <c r="BM86" s="106" t="n">
        <f aca="false">$BE86*AO86</f>
        <v>0</v>
      </c>
      <c r="BN86" s="106" t="n">
        <f aca="false">$BE86*AP86</f>
        <v>1</v>
      </c>
      <c r="BO86" s="106" t="n">
        <f aca="false">$BE86*AQ86</f>
        <v>0</v>
      </c>
      <c r="BP86" s="106" t="n">
        <f aca="false">$BE86*AR86</f>
        <v>0</v>
      </c>
      <c r="BQ86" s="106" t="n">
        <f aca="false">$BE86*AS86</f>
        <v>0</v>
      </c>
      <c r="BR86" s="106" t="n">
        <f aca="false">$BE86*AT86</f>
        <v>0</v>
      </c>
      <c r="BS86" s="106" t="n">
        <f aca="false">$BE86*AU86</f>
        <v>0</v>
      </c>
      <c r="BT86" s="106" t="n">
        <f aca="false">$BE86*AV86</f>
        <v>0</v>
      </c>
      <c r="BU86" s="106" t="n">
        <f aca="false">$BE86*AW86</f>
        <v>0</v>
      </c>
      <c r="BV86" s="106" t="n">
        <f aca="false">$BE86*AX86</f>
        <v>0</v>
      </c>
      <c r="BW86" s="106" t="n">
        <f aca="false">$BE86*AY86</f>
        <v>0</v>
      </c>
      <c r="BX86" s="106" t="n">
        <f aca="false">$BE86*AZ86</f>
        <v>0</v>
      </c>
      <c r="BY86" s="106" t="n">
        <f aca="false">$BE86*BA86</f>
        <v>0</v>
      </c>
      <c r="BZ86" s="106" t="n">
        <f aca="false">$BE86*BB86</f>
        <v>0</v>
      </c>
      <c r="CA86" s="106"/>
      <c r="CB86" s="106" t="n">
        <f aca="false">SUM(BF86,BH86,BJ86,BL86,BN86,BP86,BR86,BT86,BV86,BX86,BZ86)</f>
        <v>1</v>
      </c>
      <c r="CC86" s="106" t="n">
        <f aca="false">SUM(BG86,BI86,BK86,BM86,BO86,BQ86,BS86,BU86,BW86,BY86,CA86)</f>
        <v>0</v>
      </c>
      <c r="CD86" s="106"/>
      <c r="CF86" s="122"/>
      <c r="CG86" s="123"/>
    </row>
    <row r="87" s="16" customFormat="true" ht="15" hidden="false" customHeight="false" outlineLevel="0" collapsed="false">
      <c r="H87" s="17"/>
      <c r="I87" s="105"/>
      <c r="P87" s="36"/>
      <c r="Q87" s="36"/>
      <c r="R87" s="36"/>
      <c r="S87" s="36"/>
      <c r="Z87" s="43"/>
      <c r="AA87" s="43"/>
      <c r="AE87" s="37"/>
      <c r="AF87" s="113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E87" s="106"/>
      <c r="BF87" s="114"/>
      <c r="BG87" s="114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F87" s="122"/>
      <c r="CG87" s="123"/>
    </row>
    <row r="88" s="122" customFormat="true" ht="13.8" hidden="false" customHeight="false" outlineLevel="0" collapsed="false">
      <c r="A88" s="16" t="s">
        <v>163</v>
      </c>
      <c r="B88" s="16" t="s">
        <v>158</v>
      </c>
      <c r="C88" s="16" t="s">
        <v>105</v>
      </c>
      <c r="D88" s="16" t="n">
        <v>20</v>
      </c>
      <c r="E88" s="16" t="n">
        <v>1800</v>
      </c>
      <c r="F88" s="16" t="s">
        <v>65</v>
      </c>
      <c r="G88" s="16" t="n">
        <v>9.5</v>
      </c>
      <c r="H88" s="17" t="n">
        <v>52.1</v>
      </c>
      <c r="I88" s="105" t="n">
        <v>0.55</v>
      </c>
      <c r="J88" s="16"/>
      <c r="K88" s="16"/>
      <c r="L88" s="16" t="n">
        <v>7.3</v>
      </c>
      <c r="M88" s="16" t="n">
        <v>0.9</v>
      </c>
      <c r="N88" s="16"/>
      <c r="O88" s="16"/>
      <c r="P88" s="36" t="n">
        <f aca="false">CE88-R88</f>
        <v>6.4</v>
      </c>
      <c r="Q88" s="36" t="n">
        <v>1</v>
      </c>
      <c r="R88" s="36" t="n">
        <v>0</v>
      </c>
      <c r="S88" s="36" t="n">
        <v>0</v>
      </c>
      <c r="T88" s="16"/>
      <c r="U88" s="16"/>
      <c r="V88" s="16" t="n">
        <v>29.6</v>
      </c>
      <c r="W88" s="16" t="n">
        <v>1</v>
      </c>
      <c r="X88" s="16" t="n">
        <v>4.1</v>
      </c>
      <c r="Y88" s="16" t="n">
        <v>0.5</v>
      </c>
      <c r="Z88" s="16" t="n">
        <v>0.34</v>
      </c>
      <c r="AA88" s="16" t="n">
        <v>0.09</v>
      </c>
      <c r="AB88" s="16"/>
      <c r="AC88" s="16" t="n">
        <f aca="false">SUM(H88:AB88)</f>
        <v>103.88</v>
      </c>
      <c r="AD88" s="16"/>
      <c r="AE88" s="37" t="n">
        <f aca="false">P88+R88</f>
        <v>6.4</v>
      </c>
      <c r="AF88" s="113"/>
      <c r="AG88" s="16"/>
      <c r="AH88" s="106" t="n">
        <f aca="false">H88/(2*15.9994+28.0855)</f>
        <v>0.86711503670676</v>
      </c>
      <c r="AI88" s="106" t="n">
        <f aca="false">I88/(2*15.9994+28.0855)</f>
        <v>0.00915380556984104</v>
      </c>
      <c r="AJ88" s="106" t="n">
        <f aca="false">J88/(2*15.9994+47.8671)</f>
        <v>0</v>
      </c>
      <c r="AK88" s="106" t="n">
        <f aca="false">K88/(2*15.9994+47.8671)</f>
        <v>0</v>
      </c>
      <c r="AL88" s="106" t="n">
        <f aca="false">(2*L88)/(2*26.981+3*15.9994)</f>
        <v>0.143193128299081</v>
      </c>
      <c r="AM88" s="106" t="n">
        <f aca="false">(2*M88)/(2*26.981+3*15.9994)</f>
        <v>0.0176539473245443</v>
      </c>
      <c r="AN88" s="106" t="n">
        <f aca="false">(2*N88)/(2*52+3*15.994)</f>
        <v>0</v>
      </c>
      <c r="AO88" s="106" t="n">
        <f aca="false">(2*O88)/(2*52+3*15.994)</f>
        <v>0</v>
      </c>
      <c r="AP88" s="106" t="n">
        <f aca="false">P88/(55.8452+15.9994)</f>
        <v>0.089081155716644</v>
      </c>
      <c r="AQ88" s="106" t="n">
        <f aca="false">Q88/(55.8452+15.9994)</f>
        <v>0.0139189305807256</v>
      </c>
      <c r="AR88" s="106" t="n">
        <f aca="false">2*R88/(2*55.845+3*15.999)</f>
        <v>0</v>
      </c>
      <c r="AS88" s="106" t="n">
        <f aca="false">2*S88/(2*55.845+3*15.999)</f>
        <v>0</v>
      </c>
      <c r="AT88" s="106" t="n">
        <f aca="false">T88/(95.94+2*15.9994)</f>
        <v>0</v>
      </c>
      <c r="AU88" s="106" t="n">
        <f aca="false">U88/(95.94+2*15.9994)</f>
        <v>0</v>
      </c>
      <c r="AV88" s="106" t="n">
        <f aca="false">V88/(15.9994+24.3051)</f>
        <v>0.734409309134216</v>
      </c>
      <c r="AW88" s="106" t="n">
        <f aca="false">W88/(15.9994+24.3051)</f>
        <v>0.0248111253085884</v>
      </c>
      <c r="AX88" s="106" t="n">
        <f aca="false">X88/(40.078+15.9994)</f>
        <v>0.0731132327818337</v>
      </c>
      <c r="AY88" s="106" t="n">
        <f aca="false">Y88/(40.078+15.9994)</f>
        <v>0.00891624790022362</v>
      </c>
      <c r="AZ88" s="106" t="n">
        <f aca="false">Z88/(22.989+0.5*15.9994)</f>
        <v>0.0109717413121557</v>
      </c>
      <c r="BA88" s="106" t="n">
        <f aca="false">AA88/(22.989+0.5*15.9994)</f>
        <v>0.0029042844649824</v>
      </c>
      <c r="BB88" s="106" t="n">
        <f aca="false">AB88/(39.0983+0.5*15.9994)</f>
        <v>0</v>
      </c>
      <c r="BC88" s="106" t="n">
        <f aca="false">AC88/(39.0983+0.5*15.9994)</f>
        <v>2.20561382648945</v>
      </c>
      <c r="BD88" s="16" t="n">
        <v>12</v>
      </c>
      <c r="BE88" s="106" t="n">
        <f aca="false">BD88/(2*AH88+2*AJ88+1.5*AL88+AP88+2*AT88+AV88+AX88+0.5*AZ88+0.5*BB88+1.5*AN88+1.5*AR88)</f>
        <v>4.20888804798281</v>
      </c>
      <c r="BF88" s="114" t="n">
        <f aca="false">$BE88*AH88</f>
        <v>3.64959011422126</v>
      </c>
      <c r="BG88" s="114" t="n">
        <f aca="false">$BE88*AI88</f>
        <v>0.0385273428564624</v>
      </c>
      <c r="BH88" s="106" t="n">
        <f aca="false">$BE88*AJ88</f>
        <v>0</v>
      </c>
      <c r="BI88" s="106" t="n">
        <f aca="false">$BE88*AK88</f>
        <v>0</v>
      </c>
      <c r="BJ88" s="106" t="n">
        <f aca="false">$BE88*AL88</f>
        <v>0.602683846251272</v>
      </c>
      <c r="BK88" s="106" t="n">
        <f aca="false">$BE88*AM88</f>
        <v>0.0743034878939925</v>
      </c>
      <c r="BL88" s="106" t="n">
        <f aca="false">$BE88*AN88</f>
        <v>0</v>
      </c>
      <c r="BM88" s="106" t="n">
        <f aca="false">$BE88*AO88</f>
        <v>0</v>
      </c>
      <c r="BN88" s="106" t="n">
        <f aca="false">$BE88*AP88</f>
        <v>0.374932611596278</v>
      </c>
      <c r="BO88" s="106" t="n">
        <f aca="false">$BE88*AQ88</f>
        <v>0.0585832205619185</v>
      </c>
      <c r="BP88" s="106" t="n">
        <f aca="false">$BE88*AR88</f>
        <v>0</v>
      </c>
      <c r="BQ88" s="106" t="n">
        <f aca="false">$BE88*AS88</f>
        <v>0</v>
      </c>
      <c r="BR88" s="106" t="n">
        <f aca="false">$BE88*AT88</f>
        <v>0</v>
      </c>
      <c r="BS88" s="106" t="n">
        <f aca="false">$BE88*AU88</f>
        <v>0</v>
      </c>
      <c r="BT88" s="106" t="n">
        <f aca="false">$BE88*AV88</f>
        <v>3.09104656354231</v>
      </c>
      <c r="BU88" s="106" t="n">
        <f aca="false">$BE88*AW88</f>
        <v>0.104427248768321</v>
      </c>
      <c r="BV88" s="106" t="n">
        <f aca="false">$BE88*AX88</f>
        <v>0.307725411604844</v>
      </c>
      <c r="BW88" s="106" t="n">
        <f aca="false">$BE88*AY88</f>
        <v>0.037527489220103</v>
      </c>
      <c r="BX88" s="106" t="n">
        <f aca="false">$BE88*AZ88</f>
        <v>0.0461788308742914</v>
      </c>
      <c r="BY88" s="106" t="n">
        <f aca="false">$BE88*BA88</f>
        <v>0.0122238081726066</v>
      </c>
      <c r="BZ88" s="106" t="n">
        <f aca="false">$BE88*BB88</f>
        <v>0</v>
      </c>
      <c r="CA88" s="106"/>
      <c r="CB88" s="106" t="n">
        <f aca="false">SUM(BF88,BH88,BJ88,BL88,BN88,BP88,BR88,BT88,BV88,BX88,BZ88)</f>
        <v>8.07215737809026</v>
      </c>
      <c r="CC88" s="106" t="n">
        <f aca="false">SUM(BG88,BI88,BK88,BM88,BO88,BQ88,BS88,BU88,BW88,BY88,CA88)</f>
        <v>0.325592597473404</v>
      </c>
      <c r="CD88" s="106" t="n">
        <f aca="false">BN88+BP88</f>
        <v>0.374932611596278</v>
      </c>
      <c r="CE88" s="75" t="n">
        <v>6.4</v>
      </c>
      <c r="CF88" s="104" t="n">
        <v>0.05</v>
      </c>
      <c r="CG88" s="16" t="s">
        <v>107</v>
      </c>
      <c r="CH88" s="104"/>
    </row>
    <row r="89" s="124" customFormat="true" ht="15" hidden="false" customHeight="false" outlineLevel="0" collapsed="false">
      <c r="A89" s="16" t="s">
        <v>163</v>
      </c>
      <c r="B89" s="121" t="s">
        <v>159</v>
      </c>
      <c r="C89" s="16" t="s">
        <v>105</v>
      </c>
      <c r="D89" s="16" t="n">
        <v>20</v>
      </c>
      <c r="E89" s="16" t="n">
        <v>1800</v>
      </c>
      <c r="F89" s="16" t="s">
        <v>65</v>
      </c>
      <c r="G89" s="16" t="n">
        <v>9.5</v>
      </c>
      <c r="H89" s="117" t="n">
        <v>40.3</v>
      </c>
      <c r="I89" s="113" t="n">
        <v>0.4</v>
      </c>
      <c r="J89" s="75"/>
      <c r="K89" s="75"/>
      <c r="L89" s="75" t="n">
        <v>0.09</v>
      </c>
      <c r="M89" s="75" t="n">
        <v>0.01</v>
      </c>
      <c r="N89" s="75"/>
      <c r="O89" s="75"/>
      <c r="P89" s="118" t="n">
        <v>9.7</v>
      </c>
      <c r="Q89" s="118" t="n">
        <v>0.1</v>
      </c>
      <c r="R89" s="118"/>
      <c r="S89" s="118"/>
      <c r="T89" s="75"/>
      <c r="U89" s="75"/>
      <c r="V89" s="75" t="n">
        <v>50.5</v>
      </c>
      <c r="W89" s="75" t="n">
        <v>0.5</v>
      </c>
      <c r="X89" s="75"/>
      <c r="Y89" s="75"/>
      <c r="Z89" s="75"/>
      <c r="AA89" s="75"/>
      <c r="AB89" s="75"/>
      <c r="AC89" s="75"/>
      <c r="AD89" s="75"/>
      <c r="AE89" s="37"/>
      <c r="AF89" s="113"/>
      <c r="AG89" s="75"/>
      <c r="AH89" s="106" t="n">
        <f aca="false">H89/(2*15.9994+28.0855)</f>
        <v>0.670724299026534</v>
      </c>
      <c r="AI89" s="106" t="n">
        <f aca="false">I89/(2*15.9994+28.0855)</f>
        <v>0.00665731314170257</v>
      </c>
      <c r="AJ89" s="106" t="n">
        <f aca="false">J89/(2*15.9994+47.8671)</f>
        <v>0</v>
      </c>
      <c r="AK89" s="106" t="n">
        <f aca="false">K89/(2*15.9994+47.8671)</f>
        <v>0</v>
      </c>
      <c r="AL89" s="106" t="n">
        <f aca="false">(2*L89)/(2*26.981+3*15.9994)</f>
        <v>0.00176539473245443</v>
      </c>
      <c r="AM89" s="106" t="n">
        <f aca="false">(2*M89)/(2*26.981+3*15.9994)</f>
        <v>0.000196154970272714</v>
      </c>
      <c r="AN89" s="106" t="n">
        <f aca="false">(2*N89)/(2*52+3*15.994)</f>
        <v>0</v>
      </c>
      <c r="AO89" s="106" t="n">
        <f aca="false">(2*O89)/(2*52+3*15.994)</f>
        <v>0</v>
      </c>
      <c r="AP89" s="106" t="n">
        <f aca="false">P89/(55.8452+15.9994)</f>
        <v>0.135013626633039</v>
      </c>
      <c r="AQ89" s="106" t="n">
        <f aca="false">Q89/(55.8452+15.9994)</f>
        <v>0.00139189305807256</v>
      </c>
      <c r="AR89" s="106" t="n">
        <f aca="false">2*R89/(2*55.845+3*15.999)</f>
        <v>0</v>
      </c>
      <c r="AS89" s="106" t="n">
        <f aca="false">2*S89/(2*55.845+3*15.999)</f>
        <v>0</v>
      </c>
      <c r="AT89" s="106" t="n">
        <f aca="false">T89/(95.94+2*15.9994)</f>
        <v>0</v>
      </c>
      <c r="AU89" s="106" t="n">
        <f aca="false">U89/(95.94+2*15.9994)</f>
        <v>0</v>
      </c>
      <c r="AV89" s="106" t="n">
        <f aca="false">V89/(15.9994+24.3051)</f>
        <v>1.25296182808371</v>
      </c>
      <c r="AW89" s="106" t="n">
        <f aca="false">W89/(15.9994+24.3051)</f>
        <v>0.0124055626542942</v>
      </c>
      <c r="AX89" s="106" t="n">
        <f aca="false">X89/(40.078+15.9994)</f>
        <v>0</v>
      </c>
      <c r="AY89" s="106" t="n">
        <f aca="false">Y89/(40.078+15.9994)</f>
        <v>0</v>
      </c>
      <c r="AZ89" s="106" t="n">
        <f aca="false">Z89/(22.989+0.5*15.9994)</f>
        <v>0</v>
      </c>
      <c r="BA89" s="106" t="n">
        <f aca="false">AA89/(22.989+0.5*15.9994)</f>
        <v>0</v>
      </c>
      <c r="BB89" s="106" t="n">
        <f aca="false">AB89/(39.0983+0.5*15.9994)</f>
        <v>0</v>
      </c>
      <c r="BC89" s="106" t="n">
        <f aca="false">AC89/(39.0983+0.5*15.9994)</f>
        <v>0</v>
      </c>
      <c r="BD89" s="16" t="n">
        <v>4</v>
      </c>
      <c r="BE89" s="106" t="n">
        <f aca="false">BD89/(2*AH89+2*AJ89+1.5*AL89+AP89+2*AT89+AV89+AX89+0.5*AZ89+0.5*BB89+1.5*AN89+1.5*AR89)</f>
        <v>1.46409018060265</v>
      </c>
      <c r="BF89" s="114" t="n">
        <f aca="false">$BE89*AH89</f>
        <v>0.982000860096346</v>
      </c>
      <c r="BG89" s="114" t="n">
        <f aca="false">$BE89*AI89</f>
        <v>0.00974690679996373</v>
      </c>
      <c r="BH89" s="106" t="n">
        <f aca="false">$BE89*AJ89</f>
        <v>0</v>
      </c>
      <c r="BI89" s="106" t="n">
        <f aca="false">$BE89*AK89</f>
        <v>0</v>
      </c>
      <c r="BJ89" s="106" t="n">
        <f aca="false">$BE89*AL89</f>
        <v>0.00258469709267417</v>
      </c>
      <c r="BK89" s="106" t="n">
        <f aca="false">$BE89*AM89</f>
        <v>0.000287188565852686</v>
      </c>
      <c r="BL89" s="106" t="n">
        <f aca="false">$BE89*AN89</f>
        <v>0</v>
      </c>
      <c r="BM89" s="106" t="n">
        <f aca="false">$BE89*AO89</f>
        <v>0</v>
      </c>
      <c r="BN89" s="106" t="n">
        <f aca="false">$BE89*AP89</f>
        <v>0.197672125000984</v>
      </c>
      <c r="BO89" s="106" t="n">
        <f aca="false">$BE89*AQ89</f>
        <v>0.00203785695877304</v>
      </c>
      <c r="BP89" s="106" t="n">
        <f aca="false">$BE89*AR89</f>
        <v>0</v>
      </c>
      <c r="BQ89" s="106" t="n">
        <f aca="false">$BE89*AS89</f>
        <v>0</v>
      </c>
      <c r="BR89" s="106" t="n">
        <f aca="false">$BE89*AT89</f>
        <v>0</v>
      </c>
      <c r="BS89" s="106" t="n">
        <f aca="false">$BE89*AU89</f>
        <v>0</v>
      </c>
      <c r="BT89" s="106" t="n">
        <f aca="false">$BE89*AV89</f>
        <v>1.83444910916731</v>
      </c>
      <c r="BU89" s="106" t="n">
        <f aca="false">$BE89*AW89</f>
        <v>0.0181628624670031</v>
      </c>
      <c r="BV89" s="106" t="n">
        <f aca="false">$BE89*AX89</f>
        <v>0</v>
      </c>
      <c r="BW89" s="106" t="n">
        <f aca="false">$BE89*AY89</f>
        <v>0</v>
      </c>
      <c r="BX89" s="106" t="n">
        <f aca="false">$BE89*AZ89</f>
        <v>0</v>
      </c>
      <c r="BY89" s="106" t="n">
        <f aca="false">$BE89*BA89</f>
        <v>0</v>
      </c>
      <c r="BZ89" s="106" t="n">
        <f aca="false">$BE89*BB89</f>
        <v>0</v>
      </c>
      <c r="CA89" s="106"/>
      <c r="CB89" s="106" t="n">
        <f aca="false">SUM(BF89,BH89,BJ89,BL89,BN89,BP89,BR89,BT89,BV89,BX89,BZ89)</f>
        <v>3.01670679135732</v>
      </c>
      <c r="CC89" s="106" t="n">
        <f aca="false">SUM(BG89,BI89,BK89,BM89,BO89,BQ89,BS89,BU89,BW89,BY89,CA89)</f>
        <v>0.0302348147915925</v>
      </c>
      <c r="CD89" s="119"/>
      <c r="CE89" s="75"/>
      <c r="CF89" s="90"/>
      <c r="CG89" s="75"/>
      <c r="CH89" s="90"/>
    </row>
    <row r="90" s="124" customFormat="true" ht="15" hidden="false" customHeight="false" outlineLevel="0" collapsed="false">
      <c r="A90" s="16" t="s">
        <v>163</v>
      </c>
      <c r="B90" s="75" t="s">
        <v>170</v>
      </c>
      <c r="C90" s="16" t="s">
        <v>105</v>
      </c>
      <c r="D90" s="16" t="n">
        <v>20</v>
      </c>
      <c r="E90" s="16" t="n">
        <v>1800</v>
      </c>
      <c r="F90" s="16" t="s">
        <v>65</v>
      </c>
      <c r="G90" s="16" t="n">
        <v>9.5</v>
      </c>
      <c r="H90" s="117" t="n">
        <v>56.4</v>
      </c>
      <c r="I90" s="113" t="n">
        <v>0.2</v>
      </c>
      <c r="J90" s="75"/>
      <c r="K90" s="75"/>
      <c r="L90" s="75" t="n">
        <v>1.2</v>
      </c>
      <c r="M90" s="75" t="n">
        <v>0.4</v>
      </c>
      <c r="N90" s="75"/>
      <c r="O90" s="75"/>
      <c r="P90" s="118" t="n">
        <v>3.8</v>
      </c>
      <c r="Q90" s="118" t="n">
        <v>0.5</v>
      </c>
      <c r="R90" s="118"/>
      <c r="S90" s="118"/>
      <c r="T90" s="75"/>
      <c r="U90" s="75"/>
      <c r="V90" s="75" t="n">
        <v>34.9</v>
      </c>
      <c r="W90" s="75" t="n">
        <v>0.2</v>
      </c>
      <c r="X90" s="75" t="n">
        <v>2.4</v>
      </c>
      <c r="Y90" s="75" t="n">
        <v>0.1</v>
      </c>
      <c r="Z90" s="75" t="n">
        <v>0.14</v>
      </c>
      <c r="AA90" s="75" t="n">
        <v>0.02</v>
      </c>
      <c r="AB90" s="75"/>
      <c r="AC90" s="75"/>
      <c r="AD90" s="75"/>
      <c r="AE90" s="37"/>
      <c r="AF90" s="113"/>
      <c r="AG90" s="75"/>
      <c r="AH90" s="106" t="n">
        <f aca="false">H90/(2*15.9994+28.0855)</f>
        <v>0.938681152980063</v>
      </c>
      <c r="AI90" s="106" t="n">
        <f aca="false">I90/(2*15.9994+28.0855)</f>
        <v>0.00332865657085129</v>
      </c>
      <c r="AJ90" s="106" t="n">
        <f aca="false">J90/(2*15.9994+47.8671)</f>
        <v>0</v>
      </c>
      <c r="AK90" s="106" t="n">
        <f aca="false">K90/(2*15.9994+47.8671)</f>
        <v>0</v>
      </c>
      <c r="AL90" s="106" t="n">
        <f aca="false">(2*L90)/(2*26.981+3*15.9994)</f>
        <v>0.0235385964327257</v>
      </c>
      <c r="AM90" s="106" t="n">
        <f aca="false">(2*M90)/(2*26.981+3*15.9994)</f>
        <v>0.00784619881090857</v>
      </c>
      <c r="AN90" s="106" t="n">
        <f aca="false">(2*N90)/(2*52+3*15.994)</f>
        <v>0</v>
      </c>
      <c r="AO90" s="106" t="n">
        <f aca="false">(2*O90)/(2*52+3*15.994)</f>
        <v>0</v>
      </c>
      <c r="AP90" s="106" t="n">
        <f aca="false">P90/(55.8452+15.9994)</f>
        <v>0.0528919362067574</v>
      </c>
      <c r="AQ90" s="106" t="n">
        <f aca="false">Q90/(55.8452+15.9994)</f>
        <v>0.00695946529036281</v>
      </c>
      <c r="AR90" s="106" t="n">
        <f aca="false">2*R90/(2*55.845+3*15.999)</f>
        <v>0</v>
      </c>
      <c r="AS90" s="106" t="n">
        <f aca="false">2*S90/(2*55.845+3*15.999)</f>
        <v>0</v>
      </c>
      <c r="AT90" s="106" t="n">
        <f aca="false">T90/(95.94+2*15.9994)</f>
        <v>0</v>
      </c>
      <c r="AU90" s="106" t="n">
        <f aca="false">U90/(95.94+2*15.9994)</f>
        <v>0</v>
      </c>
      <c r="AV90" s="106" t="n">
        <f aca="false">V90/(15.9994+24.3051)</f>
        <v>0.865908273269734</v>
      </c>
      <c r="AW90" s="106" t="n">
        <f aca="false">W90/(15.9994+24.3051)</f>
        <v>0.00496222506171767</v>
      </c>
      <c r="AX90" s="106" t="n">
        <f aca="false">X90/(40.078+15.9994)</f>
        <v>0.0427979899210734</v>
      </c>
      <c r="AY90" s="106" t="n">
        <f aca="false">Y90/(40.078+15.9994)</f>
        <v>0.00178324958004472</v>
      </c>
      <c r="AZ90" s="106" t="n">
        <f aca="false">Z90/(22.989+0.5*15.9994)</f>
        <v>0.00451777583441706</v>
      </c>
      <c r="BA90" s="106" t="n">
        <f aca="false">AA90/(22.989+0.5*15.9994)</f>
        <v>0.000645396547773866</v>
      </c>
      <c r="BB90" s="106" t="n">
        <f aca="false">AB90/(39.0983+0.5*15.9994)</f>
        <v>0</v>
      </c>
      <c r="BC90" s="106" t="n">
        <f aca="false">AC90/(39.0983+0.5*15.9994)</f>
        <v>0</v>
      </c>
      <c r="BD90" s="16" t="n">
        <v>6</v>
      </c>
      <c r="BE90" s="106" t="n">
        <f aca="false">BD90/(2*AH90+2*AJ90+1.5*AL90+AP90+2*AT90+AV90+AX90+0.5*AZ90+0.5*BB90+1.5*AN90+1.5*AR90)</f>
        <v>2.08584845524975</v>
      </c>
      <c r="BF90" s="114" t="n">
        <f aca="false">$BE90*AH90</f>
        <v>1.95794663291552</v>
      </c>
      <c r="BG90" s="114" t="n">
        <f aca="false">$BE90*AI90</f>
        <v>0.00694307316636708</v>
      </c>
      <c r="BH90" s="106" t="n">
        <f aca="false">$BE90*AJ90</f>
        <v>0</v>
      </c>
      <c r="BI90" s="106" t="n">
        <f aca="false">$BE90*AK90</f>
        <v>0</v>
      </c>
      <c r="BJ90" s="106" t="n">
        <f aca="false">$BE90*AL90</f>
        <v>0.0490979450079482</v>
      </c>
      <c r="BK90" s="106" t="n">
        <f aca="false">$BE90*AM90</f>
        <v>0.0163659816693161</v>
      </c>
      <c r="BL90" s="106" t="n">
        <f aca="false">$BE90*AN90</f>
        <v>0</v>
      </c>
      <c r="BM90" s="106" t="n">
        <f aca="false">$BE90*AO90</f>
        <v>0</v>
      </c>
      <c r="BN90" s="106" t="n">
        <f aca="false">$BE90*AP90</f>
        <v>0.110324563432033</v>
      </c>
      <c r="BO90" s="106" t="n">
        <f aca="false">$BE90*AQ90</f>
        <v>0.0145163899252675</v>
      </c>
      <c r="BP90" s="106" t="n">
        <f aca="false">$BE90*AR90</f>
        <v>0</v>
      </c>
      <c r="BQ90" s="106" t="n">
        <f aca="false">$BE90*AS90</f>
        <v>0</v>
      </c>
      <c r="BR90" s="106" t="n">
        <f aca="false">$BE90*AT90</f>
        <v>0</v>
      </c>
      <c r="BS90" s="106" t="n">
        <f aca="false">$BE90*AU90</f>
        <v>0</v>
      </c>
      <c r="BT90" s="106" t="n">
        <f aca="false">$BE90*AV90</f>
        <v>1.80615343418765</v>
      </c>
      <c r="BU90" s="106" t="n">
        <f aca="false">$BE90*AW90</f>
        <v>0.0103504494795854</v>
      </c>
      <c r="BV90" s="106" t="n">
        <f aca="false">$BE90*AX90</f>
        <v>0.0892701211646652</v>
      </c>
      <c r="BW90" s="106" t="n">
        <f aca="false">$BE90*AY90</f>
        <v>0.00371958838186105</v>
      </c>
      <c r="BX90" s="106" t="n">
        <f aca="false">$BE90*AZ90</f>
        <v>0.00942339574538348</v>
      </c>
      <c r="BY90" s="106" t="n">
        <f aca="false">$BE90*BA90</f>
        <v>0.00134619939219764</v>
      </c>
      <c r="BZ90" s="106" t="n">
        <f aca="false">$BE90*BB90</f>
        <v>0</v>
      </c>
      <c r="CA90" s="106"/>
      <c r="CB90" s="106" t="n">
        <f aca="false">SUM(BF90,BH90,BJ90,BL90,BN90,BP90,BR90,BT90,BV90,BX90,BZ90)</f>
        <v>4.0222160924532</v>
      </c>
      <c r="CC90" s="106" t="n">
        <f aca="false">SUM(BG90,BI90,BK90,BM90,BO90,BQ90,BS90,BU90,BW90,BY90,CA90)</f>
        <v>0.0532416820145948</v>
      </c>
      <c r="CD90" s="119"/>
      <c r="CE90" s="75"/>
      <c r="CF90" s="90"/>
      <c r="CG90" s="75"/>
      <c r="CH90" s="90"/>
    </row>
    <row r="91" s="124" customFormat="true" ht="15" hidden="false" customHeight="false" outlineLevel="0" collapsed="false">
      <c r="A91" s="16" t="s">
        <v>163</v>
      </c>
      <c r="B91" s="16" t="s">
        <v>178</v>
      </c>
      <c r="C91" s="16" t="s">
        <v>105</v>
      </c>
      <c r="D91" s="16" t="n">
        <v>20</v>
      </c>
      <c r="E91" s="16" t="n">
        <v>1800</v>
      </c>
      <c r="F91" s="16" t="s">
        <v>65</v>
      </c>
      <c r="G91" s="16" t="n">
        <v>9.5</v>
      </c>
      <c r="H91" s="17" t="n">
        <v>96.8</v>
      </c>
      <c r="I91" s="105" t="n">
        <v>0.7</v>
      </c>
      <c r="J91" s="16"/>
      <c r="K91" s="16"/>
      <c r="L91" s="16" t="n">
        <v>0.7</v>
      </c>
      <c r="M91" s="16" t="n">
        <v>0.2</v>
      </c>
      <c r="N91" s="16"/>
      <c r="O91" s="16"/>
      <c r="P91" s="36" t="n">
        <v>0.1</v>
      </c>
      <c r="Q91" s="36" t="n">
        <v>0.1</v>
      </c>
      <c r="R91" s="36"/>
      <c r="S91" s="36"/>
      <c r="T91" s="16"/>
      <c r="U91" s="16"/>
      <c r="V91" s="16" t="n">
        <v>0.3</v>
      </c>
      <c r="W91" s="16" t="n">
        <v>0.5</v>
      </c>
      <c r="X91" s="16"/>
      <c r="Y91" s="16"/>
      <c r="Z91" s="16"/>
      <c r="AA91" s="75"/>
      <c r="AB91" s="75"/>
      <c r="AC91" s="75"/>
      <c r="AD91" s="75"/>
      <c r="AE91" s="37"/>
      <c r="AF91" s="113"/>
      <c r="AG91" s="75"/>
      <c r="AH91" s="106" t="n">
        <f aca="false">H91/(2*15.9994+28.0855)</f>
        <v>1.61106978029202</v>
      </c>
      <c r="AI91" s="106" t="n">
        <f aca="false">I91/(2*15.9994+28.0855)</f>
        <v>0.0116502979979795</v>
      </c>
      <c r="AJ91" s="106" t="n">
        <f aca="false">J91/(2*15.9994+47.8671)</f>
        <v>0</v>
      </c>
      <c r="AK91" s="106" t="n">
        <f aca="false">K91/(2*15.9994+47.8671)</f>
        <v>0</v>
      </c>
      <c r="AL91" s="106" t="n">
        <f aca="false">(2*L91)/(2*26.981+3*15.9994)</f>
        <v>0.01373084791909</v>
      </c>
      <c r="AM91" s="106" t="n">
        <f aca="false">(2*M91)/(2*26.981+3*15.9994)</f>
        <v>0.00392309940545428</v>
      </c>
      <c r="AN91" s="106" t="n">
        <f aca="false">(2*N91)/(2*52+3*15.994)</f>
        <v>0</v>
      </c>
      <c r="AO91" s="106" t="n">
        <f aca="false">(2*O91)/(2*52+3*15.994)</f>
        <v>0</v>
      </c>
      <c r="AP91" s="106" t="n">
        <f aca="false">P91/(55.8452+15.9994)</f>
        <v>0.00139189305807256</v>
      </c>
      <c r="AQ91" s="106" t="n">
        <f aca="false">Q91/(55.8452+15.9994)</f>
        <v>0.00139189305807256</v>
      </c>
      <c r="AR91" s="106" t="n">
        <f aca="false">2*R91/(2*55.845+3*15.999)</f>
        <v>0</v>
      </c>
      <c r="AS91" s="106" t="n">
        <f aca="false">2*S91/(2*55.845+3*15.999)</f>
        <v>0</v>
      </c>
      <c r="AT91" s="106" t="n">
        <f aca="false">T91/(95.94+2*15.9994)</f>
        <v>0</v>
      </c>
      <c r="AU91" s="106" t="n">
        <f aca="false">U91/(95.94+2*15.9994)</f>
        <v>0</v>
      </c>
      <c r="AV91" s="106" t="n">
        <f aca="false">V91/(15.9994+24.3051)</f>
        <v>0.00744333759257651</v>
      </c>
      <c r="AW91" s="106" t="n">
        <f aca="false">W91/(15.9994+24.3051)</f>
        <v>0.0124055626542942</v>
      </c>
      <c r="AX91" s="106" t="n">
        <f aca="false">X91/(40.078+15.9994)</f>
        <v>0</v>
      </c>
      <c r="AY91" s="106" t="n">
        <f aca="false">Y91/(40.078+15.9994)</f>
        <v>0</v>
      </c>
      <c r="AZ91" s="106" t="n">
        <f aca="false">Z91/(22.989+0.5*15.9994)</f>
        <v>0</v>
      </c>
      <c r="BA91" s="106" t="n">
        <f aca="false">AA91/(22.989+0.5*15.9994)</f>
        <v>0</v>
      </c>
      <c r="BB91" s="106" t="n">
        <f aca="false">AB91/(39.0983+0.5*15.9994)</f>
        <v>0</v>
      </c>
      <c r="BC91" s="106" t="n">
        <f aca="false">AC91/(39.0983+0.5*15.9994)</f>
        <v>0</v>
      </c>
      <c r="BD91" s="16" t="n">
        <v>2</v>
      </c>
      <c r="BE91" s="106" t="n">
        <f aca="false">BD91/(2*AH91+2*AJ91+1.5*AL91+AP91+2*AT91+AV91+AX91+0.5*AZ91+0.5*BB91+1.5*AN91+1.5*AR91)</f>
        <v>0.615087279711805</v>
      </c>
      <c r="BF91" s="114" t="n">
        <f aca="false">$BE91*AH91</f>
        <v>0.990948528585716</v>
      </c>
      <c r="BG91" s="114" t="n">
        <f aca="false">$BE91*AI91</f>
        <v>0.0071659501034091</v>
      </c>
      <c r="BH91" s="106" t="n">
        <f aca="false">$BE91*AJ91</f>
        <v>0</v>
      </c>
      <c r="BI91" s="106" t="n">
        <f aca="false">$BE91*AK91</f>
        <v>0</v>
      </c>
      <c r="BJ91" s="106" t="n">
        <f aca="false">$BE91*AL91</f>
        <v>0.00844566989468957</v>
      </c>
      <c r="BK91" s="106" t="n">
        <f aca="false">$BE91*AM91</f>
        <v>0.00241304854133988</v>
      </c>
      <c r="BL91" s="106" t="n">
        <f aca="false">$BE91*AN91</f>
        <v>0</v>
      </c>
      <c r="BM91" s="106" t="n">
        <f aca="false">$BE91*AO91</f>
        <v>0</v>
      </c>
      <c r="BN91" s="106" t="n">
        <f aca="false">$BE91*AP91</f>
        <v>0.000856135714739598</v>
      </c>
      <c r="BO91" s="106" t="n">
        <f aca="false">$BE91*AQ91</f>
        <v>0.000856135714739598</v>
      </c>
      <c r="BP91" s="106" t="n">
        <f aca="false">$BE91*AR91</f>
        <v>0</v>
      </c>
      <c r="BQ91" s="106" t="n">
        <f aca="false">$BE91*AS91</f>
        <v>0</v>
      </c>
      <c r="BR91" s="106" t="n">
        <f aca="false">$BE91*AT91</f>
        <v>0</v>
      </c>
      <c r="BS91" s="106" t="n">
        <f aca="false">$BE91*AU91</f>
        <v>0</v>
      </c>
      <c r="BT91" s="106" t="n">
        <f aca="false">$BE91*AV91</f>
        <v>0.0045783022717945</v>
      </c>
      <c r="BU91" s="106" t="n">
        <f aca="false">$BE91*AW91</f>
        <v>0.00763050378632417</v>
      </c>
      <c r="BV91" s="106" t="n">
        <f aca="false">$BE91*AX91</f>
        <v>0</v>
      </c>
      <c r="BW91" s="106" t="n">
        <f aca="false">$BE91*AY91</f>
        <v>0</v>
      </c>
      <c r="BX91" s="106" t="n">
        <f aca="false">$BE91*AZ91</f>
        <v>0</v>
      </c>
      <c r="BY91" s="106" t="n">
        <f aca="false">$BE91*BA91</f>
        <v>0</v>
      </c>
      <c r="BZ91" s="106" t="n">
        <f aca="false">$BE91*BB91</f>
        <v>0</v>
      </c>
      <c r="CA91" s="106"/>
      <c r="CB91" s="106" t="n">
        <f aca="false">SUM(BF91,BH91,BJ91,BL91,BN91,BP91,BR91,BT91,BV91,BX91,BZ91)</f>
        <v>1.00482863646694</v>
      </c>
      <c r="CC91" s="106" t="n">
        <f aca="false">SUM(BG91,BI91,BK91,BM91,BO91,BQ91,BS91,BU91,BW91,BY91,CA91)</f>
        <v>0.0180656381458127</v>
      </c>
      <c r="CD91" s="119"/>
      <c r="CE91" s="75"/>
      <c r="CF91" s="90"/>
      <c r="CG91" s="75"/>
      <c r="CH91" s="90"/>
    </row>
    <row r="92" s="122" customFormat="true" ht="13.9" hidden="false" customHeight="true" outlineLevel="0" collapsed="false">
      <c r="A92" s="16" t="s">
        <v>163</v>
      </c>
      <c r="B92" s="16" t="s">
        <v>65</v>
      </c>
      <c r="C92" s="16" t="s">
        <v>105</v>
      </c>
      <c r="D92" s="16" t="n">
        <v>20</v>
      </c>
      <c r="E92" s="16" t="n">
        <v>1800</v>
      </c>
      <c r="F92" s="16" t="s">
        <v>65</v>
      </c>
      <c r="G92" s="16" t="n">
        <v>9.5</v>
      </c>
      <c r="H92" s="17"/>
      <c r="I92" s="105"/>
      <c r="J92" s="16"/>
      <c r="K92" s="16"/>
      <c r="L92" s="16"/>
      <c r="M92" s="16"/>
      <c r="N92" s="16"/>
      <c r="O92" s="16"/>
      <c r="P92" s="36"/>
      <c r="Q92" s="36"/>
      <c r="R92" s="36"/>
      <c r="S92" s="36"/>
      <c r="T92" s="16" t="n">
        <v>133.35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37"/>
      <c r="AF92" s="113"/>
      <c r="AG92" s="16"/>
      <c r="AH92" s="106" t="n">
        <f aca="false">H92/(2*15.9994+28.0855)</f>
        <v>0</v>
      </c>
      <c r="AI92" s="106" t="n">
        <f aca="false">I92/(2*15.9994+28.0855)</f>
        <v>0</v>
      </c>
      <c r="AJ92" s="106" t="n">
        <f aca="false">J92/(2*15.9994+47.8671)</f>
        <v>0</v>
      </c>
      <c r="AK92" s="106" t="n">
        <f aca="false">K92/(2*15.9994+47.8671)</f>
        <v>0</v>
      </c>
      <c r="AL92" s="106" t="n">
        <f aca="false">(2*L92)/(2*26.981+3*15.9994)</f>
        <v>0</v>
      </c>
      <c r="AM92" s="106" t="n">
        <f aca="false">(2*M92)/(2*26.981+3*15.9994)</f>
        <v>0</v>
      </c>
      <c r="AN92" s="106" t="n">
        <f aca="false">(2*N92)/(2*52+3*15.994)</f>
        <v>0</v>
      </c>
      <c r="AO92" s="106" t="n">
        <f aca="false">(2*O92)/(2*52+3*15.994)</f>
        <v>0</v>
      </c>
      <c r="AP92" s="106" t="n">
        <f aca="false">P92/(55.8452+15.9994)</f>
        <v>0</v>
      </c>
      <c r="AQ92" s="106" t="n">
        <f aca="false">Q92/(55.8452+15.9994)</f>
        <v>0</v>
      </c>
      <c r="AR92" s="106" t="n">
        <f aca="false">2*R92/(2*55.845+3*15.999)</f>
        <v>0</v>
      </c>
      <c r="AS92" s="106" t="n">
        <f aca="false">2*S92/(2*55.845+3*15.999)</f>
        <v>0</v>
      </c>
      <c r="AT92" s="106" t="n">
        <f aca="false">T92/(95.94+2*15.9994)</f>
        <v>1.04229522240321</v>
      </c>
      <c r="AU92" s="106" t="n">
        <f aca="false">U92/(95.94+2*15.9994)</f>
        <v>0</v>
      </c>
      <c r="AV92" s="106" t="n">
        <f aca="false">V92/(15.9994+24.3051)</f>
        <v>0</v>
      </c>
      <c r="AW92" s="106" t="n">
        <f aca="false">W92/(15.9994+24.3051)</f>
        <v>0</v>
      </c>
      <c r="AX92" s="106" t="n">
        <f aca="false">X92/(40.078+15.9994)</f>
        <v>0</v>
      </c>
      <c r="AY92" s="106" t="n">
        <f aca="false">Y92/(40.078+15.9994)</f>
        <v>0</v>
      </c>
      <c r="AZ92" s="106" t="n">
        <f aca="false">Z92/(22.989+0.5*15.9994)</f>
        <v>0</v>
      </c>
      <c r="BA92" s="106" t="n">
        <f aca="false">AA92/(22.989+0.5*15.9994)</f>
        <v>0</v>
      </c>
      <c r="BB92" s="106" t="n">
        <f aca="false">AB92/(39.0983+0.5*15.9994)</f>
        <v>0</v>
      </c>
      <c r="BC92" s="106" t="n">
        <f aca="false">AC92/(39.0983+0.5*15.9994)</f>
        <v>0</v>
      </c>
      <c r="BD92" s="16" t="n">
        <v>1</v>
      </c>
      <c r="BE92" s="106" t="n">
        <f aca="false">BD92/(2*AH92+2*AJ92+1.5*AL92+AP92+2*AT92+AV92+AX92+0.5*AZ92+0.5*BB92+1.5*AN92+1.5*AR92)</f>
        <v>0.479710536182977</v>
      </c>
      <c r="BF92" s="114" t="n">
        <f aca="false">$BE92*AH92</f>
        <v>0</v>
      </c>
      <c r="BG92" s="114" t="n">
        <f aca="false">$BE92*AI92</f>
        <v>0</v>
      </c>
      <c r="BH92" s="106" t="n">
        <f aca="false">$BE92*AJ92</f>
        <v>0</v>
      </c>
      <c r="BI92" s="106" t="n">
        <f aca="false">$BE92*AK92</f>
        <v>0</v>
      </c>
      <c r="BJ92" s="106" t="n">
        <f aca="false">$BE92*AL92</f>
        <v>0</v>
      </c>
      <c r="BK92" s="106" t="n">
        <f aca="false">$BE92*AM92</f>
        <v>0</v>
      </c>
      <c r="BL92" s="106" t="n">
        <f aca="false">$BE92*AN92</f>
        <v>0</v>
      </c>
      <c r="BM92" s="106" t="n">
        <f aca="false">$BE92*AO92</f>
        <v>0</v>
      </c>
      <c r="BN92" s="106" t="n">
        <f aca="false">$BE92*AP92</f>
        <v>0</v>
      </c>
      <c r="BO92" s="106" t="n">
        <f aca="false">$BE92*AQ92</f>
        <v>0</v>
      </c>
      <c r="BP92" s="106" t="n">
        <f aca="false">$BE92*AR92</f>
        <v>0</v>
      </c>
      <c r="BQ92" s="106" t="n">
        <f aca="false">$BE92*AS92</f>
        <v>0</v>
      </c>
      <c r="BR92" s="106" t="n">
        <f aca="false">$BE92*AT92</f>
        <v>0.5</v>
      </c>
      <c r="BS92" s="106" t="n">
        <f aca="false">$BE92*AU92</f>
        <v>0</v>
      </c>
      <c r="BT92" s="106" t="n">
        <f aca="false">$BE92*AV92</f>
        <v>0</v>
      </c>
      <c r="BU92" s="106" t="n">
        <f aca="false">$BE92*AW92</f>
        <v>0</v>
      </c>
      <c r="BV92" s="106" t="n">
        <f aca="false">$BE92*AX92</f>
        <v>0</v>
      </c>
      <c r="BW92" s="106" t="n">
        <f aca="false">$BE92*AY92</f>
        <v>0</v>
      </c>
      <c r="BX92" s="106" t="n">
        <f aca="false">$BE92*AZ92</f>
        <v>0</v>
      </c>
      <c r="BY92" s="106" t="n">
        <f aca="false">$BE92*BA92</f>
        <v>0</v>
      </c>
      <c r="BZ92" s="106" t="n">
        <f aca="false">$BE92*BB92</f>
        <v>0</v>
      </c>
      <c r="CA92" s="106"/>
      <c r="CB92" s="106" t="n">
        <f aca="false">SUM(BF92,BH92,BJ92,BL92,BN92,BP92,BR92,BT92,BV92,BX92,BZ92)</f>
        <v>0.5</v>
      </c>
      <c r="CC92" s="106" t="n">
        <f aca="false">SUM(BG92,BI92,BK92,BM92,BO92,BQ92,BS92,BU92,BW92,BY92,CA92)</f>
        <v>0</v>
      </c>
      <c r="CD92" s="106"/>
      <c r="CE92" s="75"/>
      <c r="CF92" s="104"/>
      <c r="CG92" s="16"/>
      <c r="CH92" s="104"/>
    </row>
    <row r="93" s="122" customFormat="true" ht="15" hidden="false" customHeight="false" outlineLevel="0" collapsed="false">
      <c r="A93" s="16" t="s">
        <v>163</v>
      </c>
      <c r="B93" s="16" t="s">
        <v>156</v>
      </c>
      <c r="C93" s="16" t="s">
        <v>105</v>
      </c>
      <c r="D93" s="16" t="n">
        <v>20</v>
      </c>
      <c r="E93" s="16" t="n">
        <v>1800</v>
      </c>
      <c r="F93" s="16" t="s">
        <v>65</v>
      </c>
      <c r="G93" s="16" t="n">
        <v>9.5</v>
      </c>
      <c r="H93" s="17"/>
      <c r="I93" s="105"/>
      <c r="J93" s="16"/>
      <c r="K93" s="16"/>
      <c r="L93" s="16"/>
      <c r="M93" s="16"/>
      <c r="N93" s="16"/>
      <c r="O93" s="16"/>
      <c r="P93" s="36"/>
      <c r="Q93" s="36"/>
      <c r="R93" s="36"/>
      <c r="S93" s="36"/>
      <c r="T93" s="16" t="n">
        <v>100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37"/>
      <c r="AF93" s="113"/>
      <c r="AG93" s="16"/>
      <c r="AH93" s="106" t="n">
        <f aca="false">H93/(2*15.9994+28.0855)</f>
        <v>0</v>
      </c>
      <c r="AI93" s="106" t="n">
        <f aca="false">I93/(2*15.9994+28.0855)</f>
        <v>0</v>
      </c>
      <c r="AJ93" s="106" t="n">
        <f aca="false">J93/(2*15.9994+47.8671)</f>
        <v>0</v>
      </c>
      <c r="AK93" s="106" t="n">
        <f aca="false">K93/(2*15.9994+47.8671)</f>
        <v>0</v>
      </c>
      <c r="AL93" s="106" t="n">
        <f aca="false">(2*L93)/(2*26.981+3*15.9994)</f>
        <v>0</v>
      </c>
      <c r="AM93" s="106" t="n">
        <f aca="false">(2*M93)/(2*26.981+3*15.9994)</f>
        <v>0</v>
      </c>
      <c r="AN93" s="106" t="n">
        <f aca="false">(2*N93)/(2*52+3*15.994)</f>
        <v>0</v>
      </c>
      <c r="AO93" s="106" t="n">
        <f aca="false">(2*O93)/(2*52+3*15.994)</f>
        <v>0</v>
      </c>
      <c r="AP93" s="106" t="n">
        <f aca="false">P93/(55.8452+15.9994)</f>
        <v>0</v>
      </c>
      <c r="AQ93" s="106" t="n">
        <f aca="false">Q93/(55.8452+15.9994)</f>
        <v>0</v>
      </c>
      <c r="AR93" s="106" t="n">
        <f aca="false">2*R93/(2*55.845+3*15.999)</f>
        <v>0</v>
      </c>
      <c r="AS93" s="106" t="n">
        <f aca="false">2*S93/(2*55.845+3*15.999)</f>
        <v>0</v>
      </c>
      <c r="AT93" s="106" t="n">
        <f aca="false">T93/(95.94+2*15.9994)</f>
        <v>0.781623713838179</v>
      </c>
      <c r="AU93" s="106" t="n">
        <f aca="false">U93/(95.94+2*15.9994)</f>
        <v>0</v>
      </c>
      <c r="AV93" s="106" t="n">
        <f aca="false">V93/(15.9994+24.3051)</f>
        <v>0</v>
      </c>
      <c r="AW93" s="106" t="n">
        <f aca="false">W93/(15.9994+24.3051)</f>
        <v>0</v>
      </c>
      <c r="AX93" s="106" t="n">
        <f aca="false">X93/(40.078+15.9994)</f>
        <v>0</v>
      </c>
      <c r="AY93" s="106" t="n">
        <f aca="false">Y93/(40.078+15.9994)</f>
        <v>0</v>
      </c>
      <c r="AZ93" s="106" t="n">
        <f aca="false">Z93/(22.989+0.5*15.9994)</f>
        <v>0</v>
      </c>
      <c r="BA93" s="106" t="n">
        <f aca="false">AA93/(22.989+0.5*15.9994)</f>
        <v>0</v>
      </c>
      <c r="BB93" s="106" t="n">
        <f aca="false">AB93/(39.0983+0.5*15.9994)</f>
        <v>0</v>
      </c>
      <c r="BC93" s="106" t="n">
        <f aca="false">AC93/(39.0983+0.5*15.9994)</f>
        <v>0</v>
      </c>
      <c r="BD93" s="16" t="n">
        <v>2</v>
      </c>
      <c r="BE93" s="106" t="n">
        <f aca="false">BD93/(2*AH93+2*AJ93+1.5*AL93+AP93+2*AT93+AV93+AX93+0.5*AZ93+0.5*BB93+1.5*AN93+1.5*AR93)</f>
        <v>1.279388</v>
      </c>
      <c r="BF93" s="114" t="n">
        <f aca="false">$BE93*AH93</f>
        <v>0</v>
      </c>
      <c r="BG93" s="114" t="n">
        <f aca="false">$BE93*AI93</f>
        <v>0</v>
      </c>
      <c r="BH93" s="106" t="n">
        <f aca="false">$BE93*AJ93</f>
        <v>0</v>
      </c>
      <c r="BI93" s="106" t="n">
        <f aca="false">$BE93*AK93</f>
        <v>0</v>
      </c>
      <c r="BJ93" s="106" t="n">
        <f aca="false">$BE93*AL93</f>
        <v>0</v>
      </c>
      <c r="BK93" s="106" t="n">
        <f aca="false">$BE93*AM93</f>
        <v>0</v>
      </c>
      <c r="BL93" s="106" t="n">
        <f aca="false">$BE93*AN93</f>
        <v>0</v>
      </c>
      <c r="BM93" s="106" t="n">
        <f aca="false">$BE93*AO93</f>
        <v>0</v>
      </c>
      <c r="BN93" s="106" t="n">
        <f aca="false">$BE93*AP93</f>
        <v>0</v>
      </c>
      <c r="BO93" s="106" t="n">
        <f aca="false">$BE93*AQ93</f>
        <v>0</v>
      </c>
      <c r="BP93" s="106" t="n">
        <f aca="false">$BE93*AR93</f>
        <v>0</v>
      </c>
      <c r="BQ93" s="106" t="n">
        <f aca="false">$BE93*AS93</f>
        <v>0</v>
      </c>
      <c r="BR93" s="106" t="n">
        <f aca="false">$BE93*AT93</f>
        <v>1</v>
      </c>
      <c r="BS93" s="106" t="n">
        <f aca="false">$BE93*AU93</f>
        <v>0</v>
      </c>
      <c r="BT93" s="106" t="n">
        <f aca="false">$BE93*AV93</f>
        <v>0</v>
      </c>
      <c r="BU93" s="106" t="n">
        <f aca="false">$BE93*AW93</f>
        <v>0</v>
      </c>
      <c r="BV93" s="106" t="n">
        <f aca="false">$BE93*AX93</f>
        <v>0</v>
      </c>
      <c r="BW93" s="106" t="n">
        <f aca="false">$BE93*AY93</f>
        <v>0</v>
      </c>
      <c r="BX93" s="106" t="n">
        <f aca="false">$BE93*AZ93</f>
        <v>0</v>
      </c>
      <c r="BY93" s="106" t="n">
        <f aca="false">$BE93*BA93</f>
        <v>0</v>
      </c>
      <c r="BZ93" s="106" t="n">
        <f aca="false">$BE93*BB93</f>
        <v>0</v>
      </c>
      <c r="CA93" s="106"/>
      <c r="CB93" s="106" t="n">
        <f aca="false">SUM(BF93,BH93,BJ93,BL93,BN93,BP93,BR93,BT93,BV93,BX93,BZ93)</f>
        <v>1</v>
      </c>
      <c r="CC93" s="106" t="n">
        <f aca="false">SUM(BG93,BI93,BK93,BM93,BO93,BQ93,BS93,BU93,BW93,BY93,CA93)</f>
        <v>0</v>
      </c>
      <c r="CD93" s="106"/>
      <c r="CE93" s="75"/>
      <c r="CF93" s="104"/>
      <c r="CG93" s="16"/>
      <c r="CH93" s="104"/>
    </row>
    <row r="94" s="122" customFormat="true" ht="15" hidden="false" customHeight="false" outlineLevel="0" collapsed="false">
      <c r="A94" s="16"/>
      <c r="B94" s="16"/>
      <c r="C94" s="16"/>
      <c r="D94" s="16"/>
      <c r="E94" s="16"/>
      <c r="F94" s="16"/>
      <c r="G94" s="16"/>
      <c r="H94" s="17"/>
      <c r="I94" s="105"/>
      <c r="J94" s="16"/>
      <c r="K94" s="16"/>
      <c r="L94" s="16"/>
      <c r="M94" s="16"/>
      <c r="N94" s="16"/>
      <c r="O94" s="16"/>
      <c r="P94" s="36"/>
      <c r="Q94" s="36"/>
      <c r="R94" s="36"/>
      <c r="S94" s="3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37"/>
      <c r="AF94" s="113"/>
      <c r="AG94" s="1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6"/>
      <c r="BE94" s="106"/>
      <c r="BF94" s="114"/>
      <c r="BG94" s="114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  <c r="BW94" s="106"/>
      <c r="BX94" s="106"/>
      <c r="BY94" s="106"/>
      <c r="BZ94" s="106"/>
      <c r="CA94" s="106"/>
      <c r="CB94" s="106"/>
      <c r="CC94" s="106"/>
      <c r="CD94" s="106"/>
      <c r="CE94" s="75"/>
      <c r="CF94" s="104"/>
      <c r="CG94" s="16"/>
      <c r="CH94" s="104"/>
    </row>
    <row r="95" s="16" customFormat="true" ht="13.8" hidden="false" customHeight="false" outlineLevel="0" collapsed="false">
      <c r="A95" s="16" t="s">
        <v>165</v>
      </c>
      <c r="B95" s="16" t="s">
        <v>158</v>
      </c>
      <c r="C95" s="16" t="s">
        <v>105</v>
      </c>
      <c r="D95" s="16" t="n">
        <v>20</v>
      </c>
      <c r="E95" s="16" t="n">
        <v>1800</v>
      </c>
      <c r="F95" s="16" t="s">
        <v>69</v>
      </c>
      <c r="G95" s="16" t="n">
        <v>10</v>
      </c>
      <c r="H95" s="17" t="n">
        <v>48.2</v>
      </c>
      <c r="I95" s="105" t="n">
        <v>0.9</v>
      </c>
      <c r="L95" s="16" t="n">
        <v>13.4</v>
      </c>
      <c r="M95" s="16" t="n">
        <v>2</v>
      </c>
      <c r="P95" s="36" t="n">
        <f aca="false">CE95-R95</f>
        <v>8.1</v>
      </c>
      <c r="Q95" s="36" t="n">
        <v>1.6</v>
      </c>
      <c r="R95" s="36" t="n">
        <v>0</v>
      </c>
      <c r="S95" s="36"/>
      <c r="V95" s="16" t="n">
        <v>23.8</v>
      </c>
      <c r="W95" s="16" t="n">
        <v>0.9</v>
      </c>
      <c r="X95" s="16" t="n">
        <v>5.4</v>
      </c>
      <c r="Y95" s="16" t="n">
        <v>0.7</v>
      </c>
      <c r="Z95" s="16" t="n">
        <v>0.7</v>
      </c>
      <c r="AA95" s="16" t="n">
        <v>0.1</v>
      </c>
      <c r="AC95" s="16" t="n">
        <f aca="false">SUM(H95:AB95)</f>
        <v>105.8</v>
      </c>
      <c r="AE95" s="37" t="n">
        <f aca="false">P95+R95</f>
        <v>8.1</v>
      </c>
      <c r="AF95" s="113"/>
      <c r="AH95" s="106" t="n">
        <f aca="false">H95/(2*15.9994+28.0855)</f>
        <v>0.80220623357516</v>
      </c>
      <c r="AI95" s="106" t="n">
        <f aca="false">I95/(2*15.9994+28.0855)</f>
        <v>0.0149789545688308</v>
      </c>
      <c r="AJ95" s="106" t="n">
        <f aca="false">J95/(2*15.9994+47.8671)</f>
        <v>0</v>
      </c>
      <c r="AK95" s="106" t="n">
        <f aca="false">K95/(2*15.9994+47.8671)</f>
        <v>0</v>
      </c>
      <c r="AL95" s="106" t="n">
        <f aca="false">(2*L95)/(2*26.981+3*15.9994)</f>
        <v>0.262847660165437</v>
      </c>
      <c r="AM95" s="106" t="n">
        <f aca="false">(2*M95)/(2*26.981+3*15.9994)</f>
        <v>0.0392309940545428</v>
      </c>
      <c r="AN95" s="106" t="n">
        <f aca="false">(2*N95)/(2*52+3*15.994)</f>
        <v>0</v>
      </c>
      <c r="AO95" s="106" t="n">
        <f aca="false">(2*O95)/(2*52+3*15.994)</f>
        <v>0</v>
      </c>
      <c r="AP95" s="106" t="n">
        <f aca="false">P95/(55.8452+15.9994)</f>
        <v>0.112743337703878</v>
      </c>
      <c r="AQ95" s="106" t="n">
        <f aca="false">Q95/(55.8452+15.9994)</f>
        <v>0.022270288929161</v>
      </c>
      <c r="AR95" s="106" t="n">
        <f aca="false">2*R95/(2*55.845+3*15.999)</f>
        <v>0</v>
      </c>
      <c r="AS95" s="106" t="n">
        <f aca="false">2*S95/(2*55.845+3*15.999)</f>
        <v>0</v>
      </c>
      <c r="AT95" s="106" t="n">
        <f aca="false">T95/(95.94+2*15.9994)</f>
        <v>0</v>
      </c>
      <c r="AU95" s="106" t="n">
        <f aca="false">U95/(95.94+2*15.9994)</f>
        <v>0</v>
      </c>
      <c r="AV95" s="106" t="n">
        <f aca="false">V95/(15.9994+24.3051)</f>
        <v>0.590504782344403</v>
      </c>
      <c r="AW95" s="106" t="n">
        <f aca="false">W95/(15.9994+24.3051)</f>
        <v>0.0223300127777295</v>
      </c>
      <c r="AX95" s="106" t="n">
        <f aca="false">X95/(40.078+15.9994)</f>
        <v>0.0962954773224151</v>
      </c>
      <c r="AY95" s="106" t="n">
        <f aca="false">Y95/(40.078+15.9994)</f>
        <v>0.0124827470603131</v>
      </c>
      <c r="AZ95" s="106" t="n">
        <f aca="false">Z95/(22.989+0.5*15.9994)</f>
        <v>0.0225888791720853</v>
      </c>
      <c r="BA95" s="106" t="n">
        <f aca="false">AA95/(22.989+0.5*15.9994)</f>
        <v>0.00322698273886933</v>
      </c>
      <c r="BB95" s="106" t="n">
        <f aca="false">AB95/(39.0983+0.5*15.9994)</f>
        <v>0</v>
      </c>
      <c r="BC95" s="106" t="n">
        <f aca="false">AC95/(39.0983+0.5*15.9994)</f>
        <v>2.24637988874262</v>
      </c>
      <c r="BD95" s="16" t="n">
        <v>12</v>
      </c>
      <c r="BE95" s="106" t="n">
        <f aca="false">BD95/(2*AH95+2*AJ95+1.5*AL95+AP95+2*AT95+AV95+AX95+0.5*AZ95+0.5*BB95+1.5*AN95+1.5*AR95)</f>
        <v>4.27118920019489</v>
      </c>
      <c r="BF95" s="114" t="n">
        <f aca="false">$BE95*AH95</f>
        <v>3.42637460117524</v>
      </c>
      <c r="BG95" s="114" t="n">
        <f aca="false">$BE95*AI95</f>
        <v>0.0639779489846</v>
      </c>
      <c r="BH95" s="106" t="n">
        <f aca="false">$BE95*AJ95</f>
        <v>0</v>
      </c>
      <c r="BI95" s="106" t="n">
        <f aca="false">$BE95*AK95</f>
        <v>0</v>
      </c>
      <c r="BJ95" s="106" t="n">
        <f aca="false">$BE95*AL95</f>
        <v>1.12267208739511</v>
      </c>
      <c r="BK95" s="106" t="n">
        <f aca="false">$BE95*AM95</f>
        <v>0.167562998118673</v>
      </c>
      <c r="BL95" s="106" t="n">
        <f aca="false">$BE95*AN95</f>
        <v>0</v>
      </c>
      <c r="BM95" s="106" t="n">
        <f aca="false">$BE95*AO95</f>
        <v>0</v>
      </c>
      <c r="BN95" s="106" t="n">
        <f aca="false">$BE95*AP95</f>
        <v>0.481548126394727</v>
      </c>
      <c r="BO95" s="106" t="n">
        <f aca="false">$BE95*AQ95</f>
        <v>0.0951206175594523</v>
      </c>
      <c r="BP95" s="106" t="n">
        <f aca="false">$BE95*AR95</f>
        <v>0</v>
      </c>
      <c r="BQ95" s="106" t="n">
        <f aca="false">$BE95*AS95</f>
        <v>0</v>
      </c>
      <c r="BR95" s="106" t="n">
        <f aca="false">$BE95*AT95</f>
        <v>0</v>
      </c>
      <c r="BS95" s="106" t="n">
        <f aca="false">$BE95*AU95</f>
        <v>0</v>
      </c>
      <c r="BT95" s="106" t="n">
        <f aca="false">$BE95*AV95</f>
        <v>2.52215764901285</v>
      </c>
      <c r="BU95" s="106" t="n">
        <f aca="false">$BE95*AW95</f>
        <v>0.0953757094164523</v>
      </c>
      <c r="BV95" s="106" t="n">
        <f aca="false">$BE95*AX95</f>
        <v>0.411296202767111</v>
      </c>
      <c r="BW95" s="106" t="n">
        <f aca="false">$BE95*AY95</f>
        <v>0.0533161744327737</v>
      </c>
      <c r="BX95" s="106" t="n">
        <f aca="false">$BE95*AZ95</f>
        <v>0.0964813767643181</v>
      </c>
      <c r="BY95" s="106" t="n">
        <f aca="false">$BE95*BA95</f>
        <v>0.013783053823474</v>
      </c>
      <c r="BZ95" s="106" t="n">
        <f aca="false">$BE95*BB95</f>
        <v>0</v>
      </c>
      <c r="CA95" s="106"/>
      <c r="CB95" s="106" t="n">
        <f aca="false">SUM(BF95,BH95,BJ95,BL95,BN95,BP95,BR95,BT95,BV95,BX95,BZ95)</f>
        <v>8.06053004350936</v>
      </c>
      <c r="CC95" s="106" t="n">
        <f aca="false">SUM(BG95,BI95,BK95,BM95,BO95,BQ95,BS95,BU95,BW95,BY95,CA95)</f>
        <v>0.489136502335426</v>
      </c>
      <c r="CD95" s="106" t="n">
        <f aca="false">BN95+BP95</f>
        <v>0.481548126394727</v>
      </c>
      <c r="CE95" s="16" t="n">
        <v>8.1</v>
      </c>
      <c r="CF95" s="104" t="n">
        <v>0.08</v>
      </c>
      <c r="CG95" s="16" t="s">
        <v>107</v>
      </c>
    </row>
    <row r="96" s="16" customFormat="true" ht="15" hidden="false" customHeight="false" outlineLevel="0" collapsed="false">
      <c r="A96" s="16" t="s">
        <v>165</v>
      </c>
      <c r="B96" s="16" t="s">
        <v>159</v>
      </c>
      <c r="C96" s="16" t="s">
        <v>105</v>
      </c>
      <c r="D96" s="16" t="n">
        <v>20</v>
      </c>
      <c r="E96" s="16" t="n">
        <v>1800</v>
      </c>
      <c r="F96" s="16" t="s">
        <v>69</v>
      </c>
      <c r="G96" s="16" t="n">
        <v>10</v>
      </c>
      <c r="H96" s="17" t="n">
        <v>37.7</v>
      </c>
      <c r="I96" s="105" t="n">
        <v>0.3</v>
      </c>
      <c r="L96" s="16" t="n">
        <v>0.12</v>
      </c>
      <c r="M96" s="16" t="n">
        <v>0.04</v>
      </c>
      <c r="P96" s="36" t="n">
        <v>23.2</v>
      </c>
      <c r="Q96" s="36" t="n">
        <v>0.3</v>
      </c>
      <c r="R96" s="36"/>
      <c r="S96" s="36"/>
      <c r="V96" s="16" t="n">
        <v>38.8</v>
      </c>
      <c r="W96" s="16" t="n">
        <v>0.3</v>
      </c>
      <c r="X96" s="16" t="n">
        <v>0.09</v>
      </c>
      <c r="Y96" s="16" t="n">
        <v>0.07</v>
      </c>
      <c r="Z96" s="16" t="n">
        <v>0.09</v>
      </c>
      <c r="AA96" s="16" t="n">
        <v>0.01</v>
      </c>
      <c r="AE96" s="37"/>
      <c r="AF96" s="113"/>
      <c r="AH96" s="106" t="n">
        <f aca="false">H96/(2*15.9994+28.0855)</f>
        <v>0.627451763605468</v>
      </c>
      <c r="AI96" s="106" t="n">
        <f aca="false">I96/(2*15.9994+28.0855)</f>
        <v>0.00499298485627693</v>
      </c>
      <c r="AJ96" s="106" t="n">
        <f aca="false">J96/(2*15.9994+47.8671)</f>
        <v>0</v>
      </c>
      <c r="AK96" s="106" t="n">
        <f aca="false">K96/(2*15.9994+47.8671)</f>
        <v>0</v>
      </c>
      <c r="AL96" s="106" t="n">
        <f aca="false">(2*L96)/(2*26.981+3*15.9994)</f>
        <v>0.00235385964327257</v>
      </c>
      <c r="AM96" s="106" t="n">
        <f aca="false">(2*M96)/(2*26.981+3*15.9994)</f>
        <v>0.000784619881090857</v>
      </c>
      <c r="AN96" s="106" t="n">
        <f aca="false">(2*N96)/(2*52+3*15.994)</f>
        <v>0</v>
      </c>
      <c r="AO96" s="106" t="n">
        <f aca="false">(2*O96)/(2*52+3*15.994)</f>
        <v>0</v>
      </c>
      <c r="AP96" s="106" t="n">
        <f aca="false">P96/(55.8452+15.9994)</f>
        <v>0.322919189472834</v>
      </c>
      <c r="AQ96" s="106" t="n">
        <f aca="false">Q96/(55.8452+15.9994)</f>
        <v>0.00417567917421769</v>
      </c>
      <c r="AR96" s="106" t="n">
        <f aca="false">2*R96/(2*55.845+3*15.999)</f>
        <v>0</v>
      </c>
      <c r="AS96" s="106" t="n">
        <f aca="false">2*S96/(2*55.845+3*15.999)</f>
        <v>0</v>
      </c>
      <c r="AT96" s="106" t="n">
        <f aca="false">T96/(95.94+2*15.9994)</f>
        <v>0</v>
      </c>
      <c r="AU96" s="106" t="n">
        <f aca="false">U96/(95.94+2*15.9994)</f>
        <v>0</v>
      </c>
      <c r="AV96" s="106" t="n">
        <f aca="false">V96/(15.9994+24.3051)</f>
        <v>0.962671661973229</v>
      </c>
      <c r="AW96" s="106" t="n">
        <f aca="false">W96/(15.9994+24.3051)</f>
        <v>0.00744333759257651</v>
      </c>
      <c r="AX96" s="106" t="n">
        <f aca="false">X96/(40.078+15.9994)</f>
        <v>0.00160492462204025</v>
      </c>
      <c r="AY96" s="106" t="n">
        <f aca="false">Y96/(40.078+15.9994)</f>
        <v>0.00124827470603131</v>
      </c>
      <c r="AZ96" s="106" t="n">
        <f aca="false">Z96/(22.989+0.5*15.9994)</f>
        <v>0.0029042844649824</v>
      </c>
      <c r="BA96" s="106" t="n">
        <f aca="false">AA96/(22.989+0.5*15.9994)</f>
        <v>0.000322698273886933</v>
      </c>
      <c r="BB96" s="106" t="n">
        <f aca="false">AB96/(39.0983+0.5*15.9994)</f>
        <v>0</v>
      </c>
      <c r="BC96" s="106" t="n">
        <f aca="false">AC96/(39.0983+0.5*15.9994)</f>
        <v>0</v>
      </c>
      <c r="BD96" s="16" t="n">
        <v>4</v>
      </c>
      <c r="BE96" s="106" t="n">
        <f aca="false">BD96/(2*AH96+2*AJ96+1.5*AL96+AP96+2*AT96+AV96+AX96+0.5*AZ96+0.5*BB96+1.5*AN96+1.5*AR96)</f>
        <v>1.57042436442458</v>
      </c>
      <c r="BF96" s="114" t="n">
        <f aca="false">$BE96*AH96</f>
        <v>0.985365537067195</v>
      </c>
      <c r="BG96" s="114" t="n">
        <f aca="false">$BE96*AI96</f>
        <v>0.00784110506950023</v>
      </c>
      <c r="BH96" s="106" t="n">
        <f aca="false">$BE96*AJ96</f>
        <v>0</v>
      </c>
      <c r="BI96" s="106" t="n">
        <f aca="false">$BE96*AK96</f>
        <v>0</v>
      </c>
      <c r="BJ96" s="106" t="n">
        <f aca="false">$BE96*AL96</f>
        <v>0.00369655853423098</v>
      </c>
      <c r="BK96" s="106" t="n">
        <f aca="false">$BE96*AM96</f>
        <v>0.00123218617807699</v>
      </c>
      <c r="BL96" s="106" t="n">
        <f aca="false">$BE96*AN96</f>
        <v>0</v>
      </c>
      <c r="BM96" s="106" t="n">
        <f aca="false">$BE96*AO96</f>
        <v>0</v>
      </c>
      <c r="BN96" s="106" t="n">
        <f aca="false">$BE96*AP96</f>
        <v>0.507120162888375</v>
      </c>
      <c r="BO96" s="106" t="n">
        <f aca="false">$BE96*AQ96</f>
        <v>0.00655758831321175</v>
      </c>
      <c r="BP96" s="106" t="n">
        <f aca="false">$BE96*AR96</f>
        <v>0</v>
      </c>
      <c r="BQ96" s="106" t="n">
        <f aca="false">$BE96*AS96</f>
        <v>0</v>
      </c>
      <c r="BR96" s="106" t="n">
        <f aca="false">$BE96*AT96</f>
        <v>0</v>
      </c>
      <c r="BS96" s="106" t="n">
        <f aca="false">$BE96*AU96</f>
        <v>0</v>
      </c>
      <c r="BT96" s="106" t="n">
        <f aca="false">$BE96*AV96</f>
        <v>1.51180303290386</v>
      </c>
      <c r="BU96" s="106" t="n">
        <f aca="false">$BE96*AW96</f>
        <v>0.0116891987080195</v>
      </c>
      <c r="BV96" s="106" t="n">
        <f aca="false">$BE96*AX96</f>
        <v>0.00252041272951691</v>
      </c>
      <c r="BW96" s="106" t="n">
        <f aca="false">$BE96*AY96</f>
        <v>0.00196032101184649</v>
      </c>
      <c r="BX96" s="106" t="n">
        <f aca="false">$BE96*AZ96</f>
        <v>0.00456095908502815</v>
      </c>
      <c r="BY96" s="106" t="n">
        <f aca="false">$BE96*BA96</f>
        <v>0.000506773231669794</v>
      </c>
      <c r="BZ96" s="106" t="n">
        <f aca="false">$BE96*BB96</f>
        <v>0</v>
      </c>
      <c r="CA96" s="106"/>
      <c r="CB96" s="106" t="n">
        <f aca="false">SUM(BF96,BH96,BJ96,BL96,BN96,BP96,BR96,BT96,BV96,BX96,BZ96)</f>
        <v>3.0150666632082</v>
      </c>
      <c r="CC96" s="106" t="n">
        <f aca="false">SUM(BG96,BI96,BK96,BM96,BO96,BQ96,BS96,BU96,BW96,BY96,CA96)</f>
        <v>0.0297871725123248</v>
      </c>
      <c r="CD96" s="106"/>
      <c r="CF96" s="104"/>
    </row>
    <row r="97" s="16" customFormat="true" ht="15" hidden="false" customHeight="false" outlineLevel="0" collapsed="false">
      <c r="A97" s="16" t="s">
        <v>165</v>
      </c>
      <c r="B97" s="16" t="s">
        <v>162</v>
      </c>
      <c r="C97" s="16" t="s">
        <v>105</v>
      </c>
      <c r="D97" s="16" t="n">
        <v>20</v>
      </c>
      <c r="E97" s="16" t="n">
        <v>1800</v>
      </c>
      <c r="F97" s="16" t="s">
        <v>69</v>
      </c>
      <c r="G97" s="16" t="n">
        <v>10</v>
      </c>
      <c r="H97" s="17" t="n">
        <v>40</v>
      </c>
      <c r="I97" s="105" t="n">
        <v>1</v>
      </c>
      <c r="L97" s="16" t="n">
        <v>0.33</v>
      </c>
      <c r="M97" s="16" t="n">
        <v>0.21</v>
      </c>
      <c r="P97" s="36" t="n">
        <v>14</v>
      </c>
      <c r="Q97" s="36" t="n">
        <v>1</v>
      </c>
      <c r="R97" s="36"/>
      <c r="S97" s="36"/>
      <c r="V97" s="16" t="n">
        <v>45</v>
      </c>
      <c r="W97" s="16" t="n">
        <v>1</v>
      </c>
      <c r="X97" s="16" t="n">
        <v>0.35</v>
      </c>
      <c r="Y97" s="16" t="n">
        <v>0.37</v>
      </c>
      <c r="Z97" s="16" t="n">
        <v>0.14</v>
      </c>
      <c r="AA97" s="16" t="n">
        <v>0.03</v>
      </c>
      <c r="AE97" s="37"/>
      <c r="AF97" s="113"/>
      <c r="AH97" s="106" t="n">
        <f aca="false">H97/(2*15.9994+28.0855)</f>
        <v>0.665731314170257</v>
      </c>
      <c r="AI97" s="106" t="n">
        <f aca="false">I97/(2*15.9994+28.0855)</f>
        <v>0.0166432828542564</v>
      </c>
      <c r="AJ97" s="106" t="n">
        <f aca="false">J97/(2*15.9994+47.8671)</f>
        <v>0</v>
      </c>
      <c r="AK97" s="106" t="n">
        <f aca="false">K97/(2*15.9994+47.8671)</f>
        <v>0</v>
      </c>
      <c r="AL97" s="106" t="n">
        <f aca="false">(2*L97)/(2*26.981+3*15.9994)</f>
        <v>0.00647311401899957</v>
      </c>
      <c r="AM97" s="106" t="n">
        <f aca="false">(2*M97)/(2*26.981+3*15.9994)</f>
        <v>0.004119254375727</v>
      </c>
      <c r="AN97" s="106" t="n">
        <f aca="false">(2*N97)/(2*52+3*15.994)</f>
        <v>0</v>
      </c>
      <c r="AO97" s="106" t="n">
        <f aca="false">(2*O97)/(2*52+3*15.994)</f>
        <v>0</v>
      </c>
      <c r="AP97" s="106" t="n">
        <f aca="false">P97/(55.8452+15.9994)</f>
        <v>0.194865028130159</v>
      </c>
      <c r="AQ97" s="106" t="n">
        <f aca="false">Q97/(55.8452+15.9994)</f>
        <v>0.0139189305807256</v>
      </c>
      <c r="AR97" s="106" t="n">
        <f aca="false">2*R97/(2*55.845+3*15.999)</f>
        <v>0</v>
      </c>
      <c r="AS97" s="106" t="n">
        <f aca="false">2*S97/(2*55.845+3*15.999)</f>
        <v>0</v>
      </c>
      <c r="AT97" s="106" t="n">
        <f aca="false">T97/(95.94+2*15.9994)</f>
        <v>0</v>
      </c>
      <c r="AU97" s="106" t="n">
        <f aca="false">U97/(95.94+2*15.9994)</f>
        <v>0</v>
      </c>
      <c r="AV97" s="106" t="n">
        <f aca="false">V97/(15.9994+24.3051)</f>
        <v>1.11650063888648</v>
      </c>
      <c r="AW97" s="106" t="n">
        <f aca="false">W97/(15.9994+24.3051)</f>
        <v>0.0248111253085884</v>
      </c>
      <c r="AX97" s="106" t="n">
        <f aca="false">X97/(40.078+15.9994)</f>
        <v>0.00624137353015653</v>
      </c>
      <c r="AY97" s="106" t="n">
        <f aca="false">Y97/(40.078+15.9994)</f>
        <v>0.00659802344616548</v>
      </c>
      <c r="AZ97" s="106" t="n">
        <f aca="false">Z97/(22.989+0.5*15.9994)</f>
        <v>0.00451777583441706</v>
      </c>
      <c r="BA97" s="106" t="n">
        <f aca="false">AA97/(22.989+0.5*15.9994)</f>
        <v>0.000968094821660799</v>
      </c>
      <c r="BB97" s="106" t="n">
        <f aca="false">AB97/(39.0983+0.5*15.9994)</f>
        <v>0</v>
      </c>
      <c r="BC97" s="106" t="n">
        <f aca="false">AC97/(39.0983+0.5*15.9994)</f>
        <v>0</v>
      </c>
      <c r="BD97" s="16" t="n">
        <v>4</v>
      </c>
      <c r="BE97" s="106" t="n">
        <f aca="false">BD97/(2*AH97+2*AJ97+1.5*AL97+AP97+2*AT97+AV97+AX97+0.5*AZ97+0.5*BB97+1.5*AN97+1.5*AR97)</f>
        <v>1.50317269333532</v>
      </c>
      <c r="BF97" s="114" t="n">
        <f aca="false">$BE97*AH97</f>
        <v>1.00070913255897</v>
      </c>
      <c r="BG97" s="114" t="n">
        <f aca="false">$BE97*AI97</f>
        <v>0.0250177283139742</v>
      </c>
      <c r="BH97" s="106" t="n">
        <f aca="false">$BE97*AJ97</f>
        <v>0</v>
      </c>
      <c r="BI97" s="106" t="n">
        <f aca="false">$BE97*AK97</f>
        <v>0</v>
      </c>
      <c r="BJ97" s="106" t="n">
        <f aca="false">$BE97*AL97</f>
        <v>0.0097302082342062</v>
      </c>
      <c r="BK97" s="106" t="n">
        <f aca="false">$BE97*AM97</f>
        <v>0.00619195069449486</v>
      </c>
      <c r="BL97" s="106" t="n">
        <f aca="false">$BE97*AN97</f>
        <v>0</v>
      </c>
      <c r="BM97" s="106" t="n">
        <f aca="false">$BE97*AO97</f>
        <v>0</v>
      </c>
      <c r="BN97" s="106" t="n">
        <f aca="false">$BE97*AP97</f>
        <v>0.292915789171274</v>
      </c>
      <c r="BO97" s="106" t="n">
        <f aca="false">$BE97*AQ97</f>
        <v>0.0209225563693767</v>
      </c>
      <c r="BP97" s="106" t="n">
        <f aca="false">$BE97*AR97</f>
        <v>0</v>
      </c>
      <c r="BQ97" s="106" t="n">
        <f aca="false">$BE97*AS97</f>
        <v>0</v>
      </c>
      <c r="BR97" s="106" t="n">
        <f aca="false">$BE97*AT97</f>
        <v>0</v>
      </c>
      <c r="BS97" s="106" t="n">
        <f aca="false">$BE97*AU97</f>
        <v>0</v>
      </c>
      <c r="BT97" s="106" t="n">
        <f aca="false">$BE97*AV97</f>
        <v>1.67829327246559</v>
      </c>
      <c r="BU97" s="106" t="n">
        <f aca="false">$BE97*AW97</f>
        <v>0.0372954060547909</v>
      </c>
      <c r="BV97" s="106" t="n">
        <f aca="false">$BE97*AX97</f>
        <v>0.00938186225943717</v>
      </c>
      <c r="BW97" s="106" t="n">
        <f aca="false">$BE97*AY97</f>
        <v>0.00991796867426215</v>
      </c>
      <c r="BX97" s="106" t="n">
        <f aca="false">$BE97*AZ97</f>
        <v>0.00679099726890592</v>
      </c>
      <c r="BY97" s="106" t="n">
        <f aca="false">$BE97*BA97</f>
        <v>0.00145521370047984</v>
      </c>
      <c r="BZ97" s="106" t="n">
        <f aca="false">$BE97*BB97</f>
        <v>0</v>
      </c>
      <c r="CA97" s="106"/>
      <c r="CB97" s="106" t="n">
        <f aca="false">SUM(BF97,BH97,BJ97,BL97,BN97,BP97,BR97,BT97,BV97,BX97,BZ97)</f>
        <v>2.99782126195838</v>
      </c>
      <c r="CC97" s="106" t="n">
        <f aca="false">SUM(BG97,BI97,BK97,BM97,BO97,BQ97,BS97,BU97,BW97,BY97,CA97)</f>
        <v>0.100800823807379</v>
      </c>
      <c r="CD97" s="106"/>
      <c r="CF97" s="104"/>
    </row>
    <row r="98" s="16" customFormat="true" ht="15" hidden="false" customHeight="false" outlineLevel="0" collapsed="false">
      <c r="A98" s="16" t="s">
        <v>165</v>
      </c>
      <c r="B98" s="16" t="s">
        <v>168</v>
      </c>
      <c r="C98" s="16" t="s">
        <v>105</v>
      </c>
      <c r="D98" s="16" t="n">
        <v>20</v>
      </c>
      <c r="E98" s="16" t="n">
        <v>1800</v>
      </c>
      <c r="F98" s="16" t="s">
        <v>69</v>
      </c>
      <c r="G98" s="16" t="n">
        <v>10</v>
      </c>
      <c r="H98" s="17"/>
      <c r="I98" s="105"/>
      <c r="P98" s="36" t="n">
        <v>128.65</v>
      </c>
      <c r="Q98" s="36"/>
      <c r="R98" s="36"/>
      <c r="S98" s="36"/>
      <c r="AE98" s="37"/>
      <c r="AF98" s="113"/>
      <c r="AH98" s="106" t="n">
        <f aca="false">H98/(2*15.9994+28.0855)</f>
        <v>0</v>
      </c>
      <c r="AI98" s="106" t="n">
        <f aca="false">I98/(2*15.9994+28.0855)</f>
        <v>0</v>
      </c>
      <c r="AJ98" s="106" t="n">
        <f aca="false">J98/(2*15.9994+47.8671)</f>
        <v>0</v>
      </c>
      <c r="AK98" s="106" t="n">
        <f aca="false">K98/(2*15.9994+47.8671)</f>
        <v>0</v>
      </c>
      <c r="AL98" s="106" t="n">
        <f aca="false">(2*L98)/(2*26.981+3*15.9994)</f>
        <v>0</v>
      </c>
      <c r="AM98" s="106" t="n">
        <f aca="false">(2*M98)/(2*26.981+3*15.9994)</f>
        <v>0</v>
      </c>
      <c r="AN98" s="106" t="n">
        <f aca="false">(2*N98)/(2*52+3*15.994)</f>
        <v>0</v>
      </c>
      <c r="AO98" s="106" t="n">
        <f aca="false">(2*O98)/(2*52+3*15.994)</f>
        <v>0</v>
      </c>
      <c r="AP98" s="106" t="n">
        <f aca="false">P98/(55.8452+15.9994)</f>
        <v>1.79067041921035</v>
      </c>
      <c r="AQ98" s="106" t="n">
        <f aca="false">Q98/(55.8452+15.9994)</f>
        <v>0</v>
      </c>
      <c r="AR98" s="106" t="n">
        <f aca="false">2*R98/(2*55.845+3*15.999)</f>
        <v>0</v>
      </c>
      <c r="AS98" s="106" t="n">
        <f aca="false">2*S98/(2*55.845+3*15.999)</f>
        <v>0</v>
      </c>
      <c r="AT98" s="106" t="n">
        <f aca="false">T98/(95.94+2*15.9994)</f>
        <v>0</v>
      </c>
      <c r="AU98" s="106" t="n">
        <f aca="false">U98/(95.94+2*15.9994)</f>
        <v>0</v>
      </c>
      <c r="AV98" s="106" t="n">
        <f aca="false">V98/(15.9994+24.3051)</f>
        <v>0</v>
      </c>
      <c r="AW98" s="106" t="n">
        <f aca="false">W98/(15.9994+24.3051)</f>
        <v>0</v>
      </c>
      <c r="AX98" s="106" t="n">
        <f aca="false">X98/(40.078+15.9994)</f>
        <v>0</v>
      </c>
      <c r="AY98" s="106" t="n">
        <f aca="false">Y98/(40.078+15.9994)</f>
        <v>0</v>
      </c>
      <c r="AZ98" s="106" t="n">
        <f aca="false">Z98/(22.989+0.5*15.9994)</f>
        <v>0</v>
      </c>
      <c r="BA98" s="106" t="n">
        <f aca="false">AA98/(22.989+0.5*15.9994)</f>
        <v>0</v>
      </c>
      <c r="BB98" s="106" t="n">
        <f aca="false">AB98/(39.0983+0.5*15.9994)</f>
        <v>0</v>
      </c>
      <c r="BC98" s="106" t="n">
        <f aca="false">AC98/(39.0983+0.5*15.9994)</f>
        <v>0</v>
      </c>
      <c r="BD98" s="16" t="n">
        <v>1</v>
      </c>
      <c r="BE98" s="106" t="n">
        <f aca="false">BD98/(2*AH98+2*AJ98+1.5*AL98+AP98+2*AT98+AV98+AX98+0.5*AZ98+0.5*BB98+1.5*AN98+1.5*AR98)</f>
        <v>0.558450058297707</v>
      </c>
      <c r="BF98" s="114" t="n">
        <f aca="false">$BE98*AH98</f>
        <v>0</v>
      </c>
      <c r="BG98" s="114" t="n">
        <f aca="false">$BE98*AI98</f>
        <v>0</v>
      </c>
      <c r="BH98" s="106" t="n">
        <f aca="false">$BE98*AJ98</f>
        <v>0</v>
      </c>
      <c r="BI98" s="106" t="n">
        <f aca="false">$BE98*AK98</f>
        <v>0</v>
      </c>
      <c r="BJ98" s="106" t="n">
        <f aca="false">$BE98*AL98</f>
        <v>0</v>
      </c>
      <c r="BK98" s="106" t="n">
        <f aca="false">$BE98*AM98</f>
        <v>0</v>
      </c>
      <c r="BL98" s="106" t="n">
        <f aca="false">$BE98*AN98</f>
        <v>0</v>
      </c>
      <c r="BM98" s="106" t="n">
        <f aca="false">$BE98*AO98</f>
        <v>0</v>
      </c>
      <c r="BN98" s="106" t="n">
        <f aca="false">$BE98*AP98</f>
        <v>1</v>
      </c>
      <c r="BO98" s="106" t="n">
        <f aca="false">$BE98*AQ98</f>
        <v>0</v>
      </c>
      <c r="BP98" s="106" t="n">
        <f aca="false">$BE98*AR98</f>
        <v>0</v>
      </c>
      <c r="BQ98" s="106" t="n">
        <f aca="false">$BE98*AS98</f>
        <v>0</v>
      </c>
      <c r="BR98" s="106" t="n">
        <f aca="false">$BE98*AT98</f>
        <v>0</v>
      </c>
      <c r="BS98" s="106" t="n">
        <f aca="false">$BE98*AU98</f>
        <v>0</v>
      </c>
      <c r="BT98" s="106" t="n">
        <f aca="false">$BE98*AV98</f>
        <v>0</v>
      </c>
      <c r="BU98" s="106" t="n">
        <f aca="false">$BE98*AW98</f>
        <v>0</v>
      </c>
      <c r="BV98" s="106" t="n">
        <f aca="false">$BE98*AX98</f>
        <v>0</v>
      </c>
      <c r="BW98" s="106" t="n">
        <f aca="false">$BE98*AY98</f>
        <v>0</v>
      </c>
      <c r="BX98" s="106" t="n">
        <f aca="false">$BE98*AZ98</f>
        <v>0</v>
      </c>
      <c r="BY98" s="106" t="n">
        <f aca="false">$BE98*BA98</f>
        <v>0</v>
      </c>
      <c r="BZ98" s="106" t="n">
        <f aca="false">$BE98*BB98</f>
        <v>0</v>
      </c>
      <c r="CA98" s="106"/>
      <c r="CB98" s="106" t="n">
        <f aca="false">SUM(BF98,BH98,BJ98,BL98,BN98,BP98,BR98,BT98,BV98,BX98,BZ98)</f>
        <v>1</v>
      </c>
      <c r="CC98" s="106" t="n">
        <f aca="false">SUM(BG98,BI98,BK98,BM98,BO98,BQ98,BS98,BU98,BW98,BY98,CA98)</f>
        <v>0</v>
      </c>
      <c r="CD98" s="106"/>
      <c r="CF98" s="104"/>
    </row>
    <row r="99" s="16" customFormat="true" ht="15" hidden="false" customHeight="false" outlineLevel="0" collapsed="false">
      <c r="H99" s="17"/>
      <c r="I99" s="105"/>
      <c r="P99" s="36"/>
      <c r="Q99" s="36"/>
      <c r="R99" s="36"/>
      <c r="S99" s="36"/>
      <c r="AE99" s="37"/>
      <c r="AF99" s="113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E99" s="106"/>
      <c r="BF99" s="114"/>
      <c r="BG99" s="114"/>
      <c r="BH99" s="106"/>
      <c r="BI99" s="106"/>
      <c r="BJ99" s="106"/>
      <c r="BK99" s="106"/>
      <c r="BL99" s="106"/>
      <c r="BM99" s="106"/>
      <c r="BN99" s="106"/>
      <c r="BO99" s="106"/>
      <c r="BP99" s="106"/>
      <c r="BQ99" s="106"/>
      <c r="BR99" s="106"/>
      <c r="BS99" s="106"/>
      <c r="BT99" s="106"/>
      <c r="BU99" s="106"/>
      <c r="BV99" s="106"/>
      <c r="BW99" s="106"/>
      <c r="BX99" s="106"/>
      <c r="BY99" s="106"/>
      <c r="BZ99" s="106"/>
      <c r="CA99" s="106"/>
      <c r="CB99" s="106"/>
      <c r="CC99" s="106"/>
      <c r="CD99" s="106"/>
      <c r="CF99" s="104"/>
    </row>
    <row r="100" s="104" customFormat="true" ht="15" hidden="false" customHeight="false" outlineLevel="0" collapsed="false">
      <c r="A100" s="16" t="s">
        <v>169</v>
      </c>
      <c r="B100" s="16" t="s">
        <v>158</v>
      </c>
      <c r="C100" s="16" t="s">
        <v>105</v>
      </c>
      <c r="D100" s="16" t="n">
        <v>17</v>
      </c>
      <c r="E100" s="16" t="n">
        <v>1600</v>
      </c>
      <c r="F100" s="16" t="s">
        <v>65</v>
      </c>
      <c r="G100" s="16" t="n">
        <v>11.5</v>
      </c>
      <c r="H100" s="17" t="n">
        <v>46</v>
      </c>
      <c r="I100" s="105" t="n">
        <v>1</v>
      </c>
      <c r="J100" s="16"/>
      <c r="K100" s="16"/>
      <c r="L100" s="16" t="n">
        <v>17.4</v>
      </c>
      <c r="M100" s="16" t="n">
        <v>1.8</v>
      </c>
      <c r="N100" s="16"/>
      <c r="O100" s="16"/>
      <c r="P100" s="36" t="n">
        <f aca="false">CE100-R100</f>
        <v>11.3</v>
      </c>
      <c r="Q100" s="36" t="n">
        <v>0.32</v>
      </c>
      <c r="R100" s="36" t="n">
        <v>0</v>
      </c>
      <c r="S100" s="36" t="n">
        <v>0</v>
      </c>
      <c r="T100" s="16"/>
      <c r="U100" s="16"/>
      <c r="V100" s="16" t="n">
        <v>20.4</v>
      </c>
      <c r="W100" s="16" t="n">
        <v>0.5</v>
      </c>
      <c r="X100" s="16" t="n">
        <v>4.7</v>
      </c>
      <c r="Y100" s="16" t="n">
        <v>0.5</v>
      </c>
      <c r="Z100" s="16" t="n">
        <v>0.5</v>
      </c>
      <c r="AA100" s="16" t="n">
        <v>0.05</v>
      </c>
      <c r="AB100" s="16"/>
      <c r="AC100" s="16" t="n">
        <f aca="false">SUM(H100:AB100)</f>
        <v>104.47</v>
      </c>
      <c r="AD100" s="16"/>
      <c r="AE100" s="37" t="n">
        <f aca="false">P100+R100</f>
        <v>11.3</v>
      </c>
      <c r="AF100" s="113"/>
      <c r="AG100" s="16"/>
      <c r="AH100" s="106" t="n">
        <f aca="false">H100/(2*15.9994+28.0855)</f>
        <v>0.765591011295796</v>
      </c>
      <c r="AI100" s="106" t="n">
        <f aca="false">I100/(2*15.9994+28.0855)</f>
        <v>0.0166432828542564</v>
      </c>
      <c r="AJ100" s="106" t="n">
        <f aca="false">J100/(2*15.9994+47.8671)</f>
        <v>0</v>
      </c>
      <c r="AK100" s="106" t="n">
        <f aca="false">K100/(2*15.9994+47.8671)</f>
        <v>0</v>
      </c>
      <c r="AL100" s="106" t="n">
        <f aca="false">(2*L100)/(2*26.981+3*15.9994)</f>
        <v>0.341309648274523</v>
      </c>
      <c r="AM100" s="106" t="n">
        <f aca="false">(2*M100)/(2*26.981+3*15.9994)</f>
        <v>0.0353078946490886</v>
      </c>
      <c r="AN100" s="106" t="n">
        <f aca="false">(2*N100)/(2*52+3*15.994)</f>
        <v>0</v>
      </c>
      <c r="AO100" s="106" t="n">
        <f aca="false">(2*O100)/(2*52+3*15.994)</f>
        <v>0</v>
      </c>
      <c r="AP100" s="106" t="n">
        <f aca="false">P100/(55.8452+15.9994)</f>
        <v>0.1572839155622</v>
      </c>
      <c r="AQ100" s="106" t="n">
        <f aca="false">Q100/(55.8452+15.9994)</f>
        <v>0.0044540577858322</v>
      </c>
      <c r="AR100" s="106" t="n">
        <f aca="false">2*R100/(2*55.845+3*15.999)</f>
        <v>0</v>
      </c>
      <c r="AS100" s="106" t="n">
        <f aca="false">2*S100/(2*55.845+3*15.999)</f>
        <v>0</v>
      </c>
      <c r="AT100" s="106" t="n">
        <f aca="false">T100/(95.94+2*15.9994)</f>
        <v>0</v>
      </c>
      <c r="AU100" s="106" t="n">
        <f aca="false">U100/(95.94+2*15.9994)</f>
        <v>0</v>
      </c>
      <c r="AV100" s="106" t="n">
        <f aca="false">V100/(15.9994+24.3051)</f>
        <v>0.506146956295203</v>
      </c>
      <c r="AW100" s="106" t="n">
        <f aca="false">W100/(15.9994+24.3051)</f>
        <v>0.0124055626542942</v>
      </c>
      <c r="AX100" s="106" t="n">
        <f aca="false">X100/(40.078+15.9994)</f>
        <v>0.083812730262102</v>
      </c>
      <c r="AY100" s="106" t="n">
        <f aca="false">Y100/(40.078+15.9994)</f>
        <v>0.00891624790022362</v>
      </c>
      <c r="AZ100" s="106" t="n">
        <f aca="false">Z100/(22.989+0.5*15.9994)</f>
        <v>0.0161349136943466</v>
      </c>
      <c r="BA100" s="106" t="n">
        <f aca="false">AA100/(22.989+0.5*15.9994)</f>
        <v>0.00161349136943467</v>
      </c>
      <c r="BB100" s="106" t="n">
        <f aca="false">AB100/(39.0983+0.5*15.9994)</f>
        <v>0</v>
      </c>
      <c r="BC100" s="106" t="n">
        <f aca="false">AC100/(39.0983+0.5*15.9994)</f>
        <v>2.21814089770266</v>
      </c>
      <c r="BD100" s="16" t="n">
        <v>12</v>
      </c>
      <c r="BE100" s="106" t="n">
        <f aca="false">BD100/(2*AH100+2*AJ100+1.5*AL100+AP100+2*AT100+AV100+AX100+0.5*AZ100+0.5*BB100+1.5*AN100+1.5*AR100)</f>
        <v>4.28807647376181</v>
      </c>
      <c r="BF100" s="114" t="n">
        <f aca="false">$BE100*AH100</f>
        <v>3.28291280406101</v>
      </c>
      <c r="BG100" s="114" t="n">
        <f aca="false">$BE100*AI100</f>
        <v>0.0713676696535003</v>
      </c>
      <c r="BH100" s="106" t="n">
        <f aca="false">$BE100*AJ100</f>
        <v>0</v>
      </c>
      <c r="BI100" s="106" t="n">
        <f aca="false">$BE100*AK100</f>
        <v>0</v>
      </c>
      <c r="BJ100" s="106" t="n">
        <f aca="false">$BE100*AL100</f>
        <v>1.4635618730339</v>
      </c>
      <c r="BK100" s="106" t="n">
        <f aca="false">$BE100*AM100</f>
        <v>0.151402952382817</v>
      </c>
      <c r="BL100" s="106" t="n">
        <f aca="false">$BE100*AN100</f>
        <v>0</v>
      </c>
      <c r="BM100" s="106" t="n">
        <f aca="false">$BE100*AO100</f>
        <v>0</v>
      </c>
      <c r="BN100" s="106" t="n">
        <f aca="false">$BE100*AP100</f>
        <v>0.674445458023406</v>
      </c>
      <c r="BO100" s="106" t="n">
        <f aca="false">$BE100*AQ100</f>
        <v>0.0190993404042027</v>
      </c>
      <c r="BP100" s="106" t="n">
        <f aca="false">$BE100*AR100</f>
        <v>0</v>
      </c>
      <c r="BQ100" s="106" t="n">
        <f aca="false">$BE100*AS100</f>
        <v>0</v>
      </c>
      <c r="BR100" s="106" t="n">
        <f aca="false">$BE100*AT100</f>
        <v>0</v>
      </c>
      <c r="BS100" s="106" t="n">
        <f aca="false">$BE100*AU100</f>
        <v>0</v>
      </c>
      <c r="BT100" s="106" t="n">
        <f aca="false">$BE100*AV100</f>
        <v>2.1703968555556</v>
      </c>
      <c r="BU100" s="106" t="n">
        <f aca="false">$BE100*AW100</f>
        <v>0.053196001361657</v>
      </c>
      <c r="BV100" s="106" t="n">
        <f aca="false">$BE100*AX100</f>
        <v>0.359395396838664</v>
      </c>
      <c r="BW100" s="106" t="n">
        <f aca="false">$BE100*AY100</f>
        <v>0.038233552855177</v>
      </c>
      <c r="BX100" s="106" t="n">
        <f aca="false">$BE100*AZ100</f>
        <v>0.0691877438189051</v>
      </c>
      <c r="BY100" s="106" t="n">
        <f aca="false">$BE100*BA100</f>
        <v>0.00691877438189051</v>
      </c>
      <c r="BZ100" s="106" t="n">
        <f aca="false">$BE100*BB100</f>
        <v>0</v>
      </c>
      <c r="CA100" s="106"/>
      <c r="CB100" s="106" t="n">
        <f aca="false">SUM(BF100,BH100,BJ100,BL100,BN100,BP100,BR100,BT100,BV100,BX100,BZ100)</f>
        <v>8.01990013133149</v>
      </c>
      <c r="CC100" s="106" t="n">
        <f aca="false">SUM(BG100,BI100,BK100,BM100,BO100,BQ100,BS100,BU100,BW100,BY100,CA100)</f>
        <v>0.340218291039244</v>
      </c>
      <c r="CD100" s="106" t="n">
        <f aca="false">BN100+BP100</f>
        <v>0.674445458023406</v>
      </c>
      <c r="CE100" s="16" t="n">
        <v>11.3</v>
      </c>
      <c r="CF100" s="104" t="n">
        <v>0.1</v>
      </c>
      <c r="CG100" s="16" t="s">
        <v>110</v>
      </c>
    </row>
    <row r="101" s="104" customFormat="true" ht="15" hidden="false" customHeight="false" outlineLevel="0" collapsed="false">
      <c r="A101" s="16" t="s">
        <v>169</v>
      </c>
      <c r="B101" s="16" t="s">
        <v>174</v>
      </c>
      <c r="C101" s="16" t="s">
        <v>105</v>
      </c>
      <c r="D101" s="16" t="n">
        <v>17</v>
      </c>
      <c r="E101" s="16" t="n">
        <v>1600</v>
      </c>
      <c r="F101" s="16" t="s">
        <v>65</v>
      </c>
      <c r="G101" s="16" t="n">
        <v>11.5</v>
      </c>
      <c r="H101" s="17" t="n">
        <v>36.9</v>
      </c>
      <c r="I101" s="105" t="n">
        <v>0.2</v>
      </c>
      <c r="J101" s="16"/>
      <c r="K101" s="16"/>
      <c r="L101" s="16" t="n">
        <v>0.06</v>
      </c>
      <c r="M101" s="16" t="n">
        <v>0.05</v>
      </c>
      <c r="N101" s="16"/>
      <c r="O101" s="16"/>
      <c r="P101" s="36" t="n">
        <v>31.8</v>
      </c>
      <c r="Q101" s="36" t="n">
        <v>0.2</v>
      </c>
      <c r="R101" s="36"/>
      <c r="S101" s="36"/>
      <c r="T101" s="16"/>
      <c r="U101" s="16"/>
      <c r="V101" s="16" t="n">
        <v>31.3</v>
      </c>
      <c r="W101" s="16" t="n">
        <v>0.2</v>
      </c>
      <c r="X101" s="16" t="n">
        <v>0.05</v>
      </c>
      <c r="Y101" s="16" t="n">
        <v>0.02</v>
      </c>
      <c r="Z101" s="16" t="n">
        <v>0.07</v>
      </c>
      <c r="AA101" s="16" t="n">
        <v>0.02</v>
      </c>
      <c r="AB101" s="16"/>
      <c r="AC101" s="16"/>
      <c r="AD101" s="16"/>
      <c r="AE101" s="37"/>
      <c r="AF101" s="113"/>
      <c r="AG101" s="16"/>
      <c r="AH101" s="106" t="n">
        <f aca="false">H101/(2*15.9994+28.0855)</f>
        <v>0.614137137322063</v>
      </c>
      <c r="AI101" s="106" t="n">
        <f aca="false">I101/(2*15.9994+28.0855)</f>
        <v>0.00332865657085129</v>
      </c>
      <c r="AJ101" s="106" t="n">
        <f aca="false">J101/(2*15.9994+47.8671)</f>
        <v>0</v>
      </c>
      <c r="AK101" s="106" t="n">
        <f aca="false">K101/(2*15.9994+47.8671)</f>
        <v>0</v>
      </c>
      <c r="AL101" s="106" t="n">
        <f aca="false">(2*L101)/(2*26.981+3*15.9994)</f>
        <v>0.00117692982163629</v>
      </c>
      <c r="AM101" s="106" t="n">
        <f aca="false">(2*M101)/(2*26.981+3*15.9994)</f>
        <v>0.000980774851363571</v>
      </c>
      <c r="AN101" s="106" t="n">
        <f aca="false">(2*N101)/(2*52+3*15.994)</f>
        <v>0</v>
      </c>
      <c r="AO101" s="106" t="n">
        <f aca="false">(2*O101)/(2*52+3*15.994)</f>
        <v>0</v>
      </c>
      <c r="AP101" s="106" t="n">
        <f aca="false">P101/(55.8452+15.9994)</f>
        <v>0.442621992467075</v>
      </c>
      <c r="AQ101" s="106" t="n">
        <f aca="false">Q101/(55.8452+15.9994)</f>
        <v>0.00278378611614512</v>
      </c>
      <c r="AR101" s="106" t="n">
        <f aca="false">2*R101/(2*55.845+3*15.999)</f>
        <v>0</v>
      </c>
      <c r="AS101" s="106" t="n">
        <f aca="false">2*S101/(2*55.845+3*15.999)</f>
        <v>0</v>
      </c>
      <c r="AT101" s="106" t="n">
        <f aca="false">T101/(95.94+2*15.9994)</f>
        <v>0</v>
      </c>
      <c r="AU101" s="106" t="n">
        <f aca="false">U101/(95.94+2*15.9994)</f>
        <v>0</v>
      </c>
      <c r="AV101" s="106" t="n">
        <f aca="false">V101/(15.9994+24.3051)</f>
        <v>0.776588222158816</v>
      </c>
      <c r="AW101" s="106" t="n">
        <f aca="false">W101/(15.9994+24.3051)</f>
        <v>0.00496222506171767</v>
      </c>
      <c r="AX101" s="106" t="n">
        <f aca="false">X101/(40.078+15.9994)</f>
        <v>0.000891624790022362</v>
      </c>
      <c r="AY101" s="106" t="n">
        <f aca="false">Y101/(40.078+15.9994)</f>
        <v>0.000356649916008945</v>
      </c>
      <c r="AZ101" s="106" t="n">
        <f aca="false">Z101/(22.989+0.5*15.9994)</f>
        <v>0.00225888791720853</v>
      </c>
      <c r="BA101" s="106" t="n">
        <f aca="false">AA101/(22.989+0.5*15.9994)</f>
        <v>0.000645396547773866</v>
      </c>
      <c r="BB101" s="106" t="n">
        <f aca="false">AB101/(39.0983+0.5*15.9994)</f>
        <v>0</v>
      </c>
      <c r="BC101" s="106" t="n">
        <f aca="false">AC101/(39.0983+0.5*15.9994)</f>
        <v>0</v>
      </c>
      <c r="BD101" s="16" t="n">
        <v>4</v>
      </c>
      <c r="BE101" s="106" t="n">
        <f aca="false">BD101/(2*AH101+2*AJ101+1.5*AL101+AP101+2*AT101+AV101+AX101+0.5*AZ101+0.5*BB101+1.5*AN101+1.5*AR101)</f>
        <v>1.63180655141805</v>
      </c>
      <c r="BF101" s="114" t="n">
        <f aca="false">$BE101*AH101</f>
        <v>1.00215300415127</v>
      </c>
      <c r="BG101" s="114" t="n">
        <f aca="false">$BE101*AI101</f>
        <v>0.00543172359973586</v>
      </c>
      <c r="BH101" s="106" t="n">
        <f aca="false">$BE101*AJ101</f>
        <v>0</v>
      </c>
      <c r="BI101" s="106" t="n">
        <f aca="false">$BE101*AK101</f>
        <v>0</v>
      </c>
      <c r="BJ101" s="106" t="n">
        <f aca="false">$BE101*AL101</f>
        <v>0.00192052179350537</v>
      </c>
      <c r="BK101" s="106" t="n">
        <f aca="false">$BE101*AM101</f>
        <v>0.00160043482792114</v>
      </c>
      <c r="BL101" s="106" t="n">
        <f aca="false">$BE101*AN101</f>
        <v>0</v>
      </c>
      <c r="BM101" s="106" t="n">
        <f aca="false">$BE101*AO101</f>
        <v>0</v>
      </c>
      <c r="BN101" s="106" t="n">
        <f aca="false">$BE101*AP101</f>
        <v>0.722273467109482</v>
      </c>
      <c r="BO101" s="106" t="n">
        <f aca="false">$BE101*AQ101</f>
        <v>0.00454260042207222</v>
      </c>
      <c r="BP101" s="106" t="n">
        <f aca="false">$BE101*AR101</f>
        <v>0</v>
      </c>
      <c r="BQ101" s="106" t="n">
        <f aca="false">$BE101*AS101</f>
        <v>0</v>
      </c>
      <c r="BR101" s="106" t="n">
        <f aca="false">$BE101*AT101</f>
        <v>0</v>
      </c>
      <c r="BS101" s="106" t="n">
        <f aca="false">$BE101*AU101</f>
        <v>0</v>
      </c>
      <c r="BT101" s="106" t="n">
        <f aca="false">$BE101*AV101</f>
        <v>1.26724174867285</v>
      </c>
      <c r="BU101" s="106" t="n">
        <f aca="false">$BE101*AW101</f>
        <v>0.00809739136532173</v>
      </c>
      <c r="BV101" s="106" t="n">
        <f aca="false">$BE101*AX101</f>
        <v>0.00145495917376523</v>
      </c>
      <c r="BW101" s="106" t="n">
        <f aca="false">$BE101*AY101</f>
        <v>0.000581983669506093</v>
      </c>
      <c r="BX101" s="106" t="n">
        <f aca="false">$BE101*AZ101</f>
        <v>0.00368606810221995</v>
      </c>
      <c r="BY101" s="106" t="n">
        <f aca="false">$BE101*BA101</f>
        <v>0.00105316231491999</v>
      </c>
      <c r="BZ101" s="106" t="n">
        <f aca="false">$BE101*BB101</f>
        <v>0</v>
      </c>
      <c r="CA101" s="106"/>
      <c r="CB101" s="106" t="n">
        <f aca="false">SUM(BF101,BH101,BJ101,BL101,BN101,BP101,BR101,BT101,BV101,BX101,BZ101)</f>
        <v>2.99872976900309</v>
      </c>
      <c r="CC101" s="106" t="n">
        <f aca="false">SUM(BG101,BI101,BK101,BM101,BO101,BQ101,BS101,BU101,BW101,BY101,CA101)</f>
        <v>0.021307296199477</v>
      </c>
      <c r="CD101" s="106"/>
      <c r="CE101" s="16"/>
      <c r="CG101" s="16"/>
    </row>
    <row r="102" s="90" customFormat="true" ht="15" hidden="false" customHeight="false" outlineLevel="0" collapsed="false">
      <c r="A102" s="16" t="s">
        <v>169</v>
      </c>
      <c r="B102" s="75" t="s">
        <v>159</v>
      </c>
      <c r="C102" s="16" t="s">
        <v>105</v>
      </c>
      <c r="D102" s="16" t="n">
        <v>17</v>
      </c>
      <c r="E102" s="16" t="n">
        <v>1600</v>
      </c>
      <c r="F102" s="16" t="s">
        <v>65</v>
      </c>
      <c r="G102" s="16" t="n">
        <v>11.5</v>
      </c>
      <c r="H102" s="117" t="n">
        <v>38.2</v>
      </c>
      <c r="I102" s="113" t="n">
        <v>0.2</v>
      </c>
      <c r="J102" s="75"/>
      <c r="K102" s="75"/>
      <c r="L102" s="75" t="n">
        <v>0.14</v>
      </c>
      <c r="M102" s="75" t="n">
        <v>0.02</v>
      </c>
      <c r="N102" s="75"/>
      <c r="O102" s="75"/>
      <c r="P102" s="118" t="n">
        <v>24.2</v>
      </c>
      <c r="Q102" s="118" t="n">
        <v>0.27</v>
      </c>
      <c r="R102" s="118"/>
      <c r="S102" s="118"/>
      <c r="T102" s="75"/>
      <c r="U102" s="75"/>
      <c r="V102" s="75" t="n">
        <v>37.2</v>
      </c>
      <c r="W102" s="75" t="n">
        <v>0.2</v>
      </c>
      <c r="X102" s="75" t="n">
        <v>0.05</v>
      </c>
      <c r="Y102" s="75" t="n">
        <v>0.02</v>
      </c>
      <c r="Z102" s="75" t="n">
        <v>0.18</v>
      </c>
      <c r="AA102" s="75" t="n">
        <v>0.02</v>
      </c>
      <c r="AB102" s="75"/>
      <c r="AC102" s="75"/>
      <c r="AD102" s="75"/>
      <c r="AE102" s="37"/>
      <c r="AF102" s="113"/>
      <c r="AG102" s="75"/>
      <c r="AH102" s="106" t="n">
        <f aca="false">H102/(2*15.9994+28.0855)</f>
        <v>0.635773405032596</v>
      </c>
      <c r="AI102" s="106" t="n">
        <f aca="false">I102/(2*15.9994+28.0855)</f>
        <v>0.00332865657085129</v>
      </c>
      <c r="AJ102" s="106" t="n">
        <f aca="false">J102/(2*15.9994+47.8671)</f>
        <v>0</v>
      </c>
      <c r="AK102" s="106" t="n">
        <f aca="false">K102/(2*15.9994+47.8671)</f>
        <v>0</v>
      </c>
      <c r="AL102" s="106" t="n">
        <f aca="false">(2*L102)/(2*26.981+3*15.9994)</f>
        <v>0.002746169583818</v>
      </c>
      <c r="AM102" s="106" t="n">
        <f aca="false">(2*M102)/(2*26.981+3*15.9994)</f>
        <v>0.000392309940545428</v>
      </c>
      <c r="AN102" s="106" t="n">
        <f aca="false">(2*N102)/(2*52+3*15.994)</f>
        <v>0</v>
      </c>
      <c r="AO102" s="106" t="n">
        <f aca="false">(2*O102)/(2*52+3*15.994)</f>
        <v>0</v>
      </c>
      <c r="AP102" s="106" t="n">
        <f aca="false">P102/(55.8452+15.9994)</f>
        <v>0.33683812005356</v>
      </c>
      <c r="AQ102" s="106" t="n">
        <f aca="false">Q102/(55.8452+15.9994)</f>
        <v>0.00375811125679592</v>
      </c>
      <c r="AR102" s="106" t="n">
        <f aca="false">2*R102/(2*55.845+3*15.999)</f>
        <v>0</v>
      </c>
      <c r="AS102" s="106" t="n">
        <f aca="false">2*S102/(2*55.845+3*15.999)</f>
        <v>0</v>
      </c>
      <c r="AT102" s="106" t="n">
        <f aca="false">T102/(95.94+2*15.9994)</f>
        <v>0</v>
      </c>
      <c r="AU102" s="106" t="n">
        <f aca="false">U102/(95.94+2*15.9994)</f>
        <v>0</v>
      </c>
      <c r="AV102" s="106" t="n">
        <f aca="false">V102/(15.9994+24.3051)</f>
        <v>0.922973861479488</v>
      </c>
      <c r="AW102" s="106" t="n">
        <f aca="false">W102/(15.9994+24.3051)</f>
        <v>0.00496222506171767</v>
      </c>
      <c r="AX102" s="106" t="n">
        <f aca="false">X102/(40.078+15.9994)</f>
        <v>0.000891624790022362</v>
      </c>
      <c r="AY102" s="106" t="n">
        <f aca="false">Y102/(40.078+15.9994)</f>
        <v>0.000356649916008945</v>
      </c>
      <c r="AZ102" s="106" t="n">
        <f aca="false">Z102/(22.989+0.5*15.9994)</f>
        <v>0.00580856892996479</v>
      </c>
      <c r="BA102" s="106" t="n">
        <f aca="false">AA102/(22.989+0.5*15.9994)</f>
        <v>0.000645396547773866</v>
      </c>
      <c r="BB102" s="106" t="n">
        <f aca="false">AB102/(39.0983+0.5*15.9994)</f>
        <v>0</v>
      </c>
      <c r="BC102" s="106" t="n">
        <f aca="false">AC102/(39.0983+0.5*15.9994)</f>
        <v>0</v>
      </c>
      <c r="BD102" s="16" t="n">
        <v>4</v>
      </c>
      <c r="BE102" s="106" t="n">
        <f aca="false">BD102/(2*AH102+2*AJ102+1.5*AL102+AP102+2*AT102+AV102+AX102+0.5*AZ102+0.5*BB102+1.5*AN102+1.5*AR102)</f>
        <v>1.5752534269739</v>
      </c>
      <c r="BF102" s="114" t="n">
        <f aca="false">$BE102*AH102</f>
        <v>1.00150423505646</v>
      </c>
      <c r="BG102" s="114" t="n">
        <f aca="false">$BE102*AI102</f>
        <v>0.00524347767045267</v>
      </c>
      <c r="BH102" s="106" t="n">
        <f aca="false">$BE102*AJ102</f>
        <v>0</v>
      </c>
      <c r="BI102" s="106" t="n">
        <f aca="false">$BE102*AK102</f>
        <v>0</v>
      </c>
      <c r="BJ102" s="106" t="n">
        <f aca="false">$BE102*AL102</f>
        <v>0.00432591304796079</v>
      </c>
      <c r="BK102" s="106" t="n">
        <f aca="false">$BE102*AM102</f>
        <v>0.000617987578280112</v>
      </c>
      <c r="BL102" s="106" t="n">
        <f aca="false">$BE102*AN102</f>
        <v>0</v>
      </c>
      <c r="BM102" s="106" t="n">
        <f aca="false">$BE102*AO102</f>
        <v>0</v>
      </c>
      <c r="BN102" s="106" t="n">
        <f aca="false">$BE102*AP102</f>
        <v>0.530605402949815</v>
      </c>
      <c r="BO102" s="106" t="n">
        <f aca="false">$BE102*AQ102</f>
        <v>0.00591997763621695</v>
      </c>
      <c r="BP102" s="106" t="n">
        <f aca="false">$BE102*AR102</f>
        <v>0</v>
      </c>
      <c r="BQ102" s="106" t="n">
        <f aca="false">$BE102*AS102</f>
        <v>0</v>
      </c>
      <c r="BR102" s="106" t="n">
        <f aca="false">$BE102*AT102</f>
        <v>0</v>
      </c>
      <c r="BS102" s="106" t="n">
        <f aca="false">$BE102*AU102</f>
        <v>0</v>
      </c>
      <c r="BT102" s="106" t="n">
        <f aca="false">$BE102*AV102</f>
        <v>1.45391773830289</v>
      </c>
      <c r="BU102" s="106" t="n">
        <f aca="false">$BE102*AW102</f>
        <v>0.00781676203388653</v>
      </c>
      <c r="BV102" s="106" t="n">
        <f aca="false">$BE102*AX102</f>
        <v>0.00140453500605761</v>
      </c>
      <c r="BW102" s="106" t="n">
        <f aca="false">$BE102*AY102</f>
        <v>0.000561814002423043</v>
      </c>
      <c r="BX102" s="106" t="n">
        <f aca="false">$BE102*AZ102</f>
        <v>0.00914996811274115</v>
      </c>
      <c r="BY102" s="106" t="n">
        <f aca="false">$BE102*BA102</f>
        <v>0.00101666312363791</v>
      </c>
      <c r="BZ102" s="106" t="n">
        <f aca="false">$BE102*BB102</f>
        <v>0</v>
      </c>
      <c r="CA102" s="106"/>
      <c r="CB102" s="106" t="n">
        <f aca="false">SUM(BF102,BH102,BJ102,BL102,BN102,BP102,BR102,BT102,BV102,BX102,BZ102)</f>
        <v>3.00090779247593</v>
      </c>
      <c r="CC102" s="106" t="n">
        <f aca="false">SUM(BG102,BI102,BK102,BM102,BO102,BQ102,BS102,BU102,BW102,BY102,CA102)</f>
        <v>0.0211766820448972</v>
      </c>
      <c r="CD102" s="119"/>
      <c r="CE102" s="75"/>
      <c r="CG102" s="75"/>
    </row>
    <row r="103" s="104" customFormat="true" ht="15" hidden="false" customHeight="false" outlineLevel="0" collapsed="false">
      <c r="A103" s="16" t="s">
        <v>169</v>
      </c>
      <c r="B103" s="16" t="s">
        <v>170</v>
      </c>
      <c r="C103" s="16" t="s">
        <v>105</v>
      </c>
      <c r="D103" s="16" t="n">
        <v>17</v>
      </c>
      <c r="E103" s="16" t="n">
        <v>1600</v>
      </c>
      <c r="F103" s="16" t="s">
        <v>65</v>
      </c>
      <c r="G103" s="16" t="n">
        <v>11.5</v>
      </c>
      <c r="H103" s="17" t="n">
        <v>57.4</v>
      </c>
      <c r="I103" s="105" t="n">
        <v>0.9</v>
      </c>
      <c r="J103" s="16"/>
      <c r="K103" s="16"/>
      <c r="L103" s="16" t="n">
        <v>0.3</v>
      </c>
      <c r="M103" s="16" t="n">
        <v>0.2</v>
      </c>
      <c r="N103" s="16"/>
      <c r="O103" s="16"/>
      <c r="P103" s="36" t="n">
        <v>7.9</v>
      </c>
      <c r="Q103" s="36" t="n">
        <v>0.7</v>
      </c>
      <c r="R103" s="36"/>
      <c r="S103" s="36"/>
      <c r="T103" s="16"/>
      <c r="U103" s="16"/>
      <c r="V103" s="16" t="n">
        <v>33.1</v>
      </c>
      <c r="W103" s="16" t="n">
        <v>0.6</v>
      </c>
      <c r="X103" s="16" t="n">
        <v>0.7</v>
      </c>
      <c r="Y103" s="16" t="n">
        <v>0.3</v>
      </c>
      <c r="Z103" s="16" t="n">
        <v>0.1</v>
      </c>
      <c r="AA103" s="16" t="n">
        <v>0.03</v>
      </c>
      <c r="AB103" s="16"/>
      <c r="AC103" s="16"/>
      <c r="AD103" s="16"/>
      <c r="AE103" s="18"/>
      <c r="AF103" s="105"/>
      <c r="AG103" s="16"/>
      <c r="AH103" s="106" t="n">
        <f aca="false">H103/(2*15.9994+28.0855)</f>
        <v>0.955324435834319</v>
      </c>
      <c r="AI103" s="106" t="n">
        <f aca="false">I103/(2*15.9994+28.0855)</f>
        <v>0.0149789545688308</v>
      </c>
      <c r="AJ103" s="106" t="n">
        <f aca="false">J103/(2*15.9994+47.8671)</f>
        <v>0</v>
      </c>
      <c r="AK103" s="106" t="n">
        <f aca="false">K103/(2*15.9994+47.8671)</f>
        <v>0</v>
      </c>
      <c r="AL103" s="106" t="n">
        <f aca="false">(2*L103)/(2*26.981+3*15.9994)</f>
        <v>0.00588464910818143</v>
      </c>
      <c r="AM103" s="106" t="n">
        <f aca="false">(2*M103)/(2*26.981+3*15.9994)</f>
        <v>0.00392309940545428</v>
      </c>
      <c r="AN103" s="106" t="n">
        <f aca="false">(2*N103)/(2*52+3*15.994)</f>
        <v>0</v>
      </c>
      <c r="AO103" s="106" t="n">
        <f aca="false">(2*O103)/(2*52+3*15.994)</f>
        <v>0</v>
      </c>
      <c r="AP103" s="106" t="n">
        <f aca="false">P103/(55.8452+15.9994)</f>
        <v>0.109959551587732</v>
      </c>
      <c r="AQ103" s="106" t="n">
        <f aca="false">Q103/(55.8452+15.9994)</f>
        <v>0.00974325140650794</v>
      </c>
      <c r="AR103" s="106" t="n">
        <f aca="false">2*R103/(2*55.845+3*15.999)</f>
        <v>0</v>
      </c>
      <c r="AS103" s="106" t="n">
        <f aca="false">2*S103/(2*55.845+3*15.999)</f>
        <v>0</v>
      </c>
      <c r="AT103" s="106" t="n">
        <f aca="false">T103/(95.94+2*15.9994)</f>
        <v>0</v>
      </c>
      <c r="AU103" s="106" t="n">
        <f aca="false">U103/(95.94+2*15.9994)</f>
        <v>0</v>
      </c>
      <c r="AV103" s="106" t="n">
        <f aca="false">V103/(15.9994+24.3051)</f>
        <v>0.821248247714275</v>
      </c>
      <c r="AW103" s="106" t="n">
        <f aca="false">W103/(15.9994+24.3051)</f>
        <v>0.014886675185153</v>
      </c>
      <c r="AX103" s="106" t="n">
        <f aca="false">X103/(40.078+15.9994)</f>
        <v>0.0124827470603131</v>
      </c>
      <c r="AY103" s="106" t="n">
        <f aca="false">Y103/(40.078+15.9994)</f>
        <v>0.00534974874013417</v>
      </c>
      <c r="AZ103" s="106" t="n">
        <f aca="false">Z103/(22.989+0.5*15.9994)</f>
        <v>0.00322698273886933</v>
      </c>
      <c r="BA103" s="106" t="n">
        <f aca="false">AA103/(22.989+0.5*15.9994)</f>
        <v>0.000968094821660799</v>
      </c>
      <c r="BB103" s="106" t="n">
        <f aca="false">AB103/(39.0983+0.5*15.9994)</f>
        <v>0</v>
      </c>
      <c r="BC103" s="106" t="n">
        <f aca="false">AC103/(39.0983+0.5*15.9994)</f>
        <v>0</v>
      </c>
      <c r="BD103" s="16" t="n">
        <v>6</v>
      </c>
      <c r="BE103" s="106" t="n">
        <f aca="false">BD103/(2*AH103+2*AJ103+1.5*AL103+AP103+2*AT103+AV103+AX103+0.5*AZ103+0.5*BB103+1.5*AN103+1.5*AR103)</f>
        <v>2.09440174984249</v>
      </c>
      <c r="BF103" s="114" t="n">
        <f aca="false">$BE103*AH103</f>
        <v>2.00083317007868</v>
      </c>
      <c r="BG103" s="114" t="n">
        <f aca="false">$BE103*AI103</f>
        <v>0.0313719486597703</v>
      </c>
      <c r="BH103" s="106" t="n">
        <f aca="false">$BE103*AJ103</f>
        <v>0</v>
      </c>
      <c r="BI103" s="106" t="n">
        <f aca="false">$BE103*AK103</f>
        <v>0</v>
      </c>
      <c r="BJ103" s="106" t="n">
        <f aca="false">$BE103*AL103</f>
        <v>0.0123248193893842</v>
      </c>
      <c r="BK103" s="106" t="n">
        <f aca="false">$BE103*AM103</f>
        <v>0.00821654625958947</v>
      </c>
      <c r="BL103" s="106" t="n">
        <f aca="false">$BE103*AN103</f>
        <v>0</v>
      </c>
      <c r="BM103" s="106" t="n">
        <f aca="false">$BE103*AO103</f>
        <v>0</v>
      </c>
      <c r="BN103" s="106" t="n">
        <f aca="false">$BE103*AP103</f>
        <v>0.230299477257242</v>
      </c>
      <c r="BO103" s="106" t="n">
        <f aca="false">$BE103*AQ103</f>
        <v>0.0204062827949455</v>
      </c>
      <c r="BP103" s="106" t="n">
        <f aca="false">$BE103*AR103</f>
        <v>0</v>
      </c>
      <c r="BQ103" s="106" t="n">
        <f aca="false">$BE103*AS103</f>
        <v>0</v>
      </c>
      <c r="BR103" s="106" t="n">
        <f aca="false">$BE103*AT103</f>
        <v>0</v>
      </c>
      <c r="BS103" s="106" t="n">
        <f aca="false">$BE103*AU103</f>
        <v>0</v>
      </c>
      <c r="BT103" s="106" t="n">
        <f aca="false">$BE103*AV103</f>
        <v>1.72002376706785</v>
      </c>
      <c r="BU103" s="106" t="n">
        <f aca="false">$BE103*AW103</f>
        <v>0.0311786785571212</v>
      </c>
      <c r="BV103" s="106" t="n">
        <f aca="false">$BE103*AX103</f>
        <v>0.0261438872859608</v>
      </c>
      <c r="BW103" s="106" t="n">
        <f aca="false">$BE103*AY103</f>
        <v>0.0112045231225546</v>
      </c>
      <c r="BX103" s="106" t="n">
        <f aca="false">$BE103*AZ103</f>
        <v>0.00675859829499942</v>
      </c>
      <c r="BY103" s="106" t="n">
        <f aca="false">$BE103*BA103</f>
        <v>0.00202757948849983</v>
      </c>
      <c r="BZ103" s="106" t="n">
        <f aca="false">$BE103*BB103</f>
        <v>0</v>
      </c>
      <c r="CA103" s="106"/>
      <c r="CB103" s="106" t="n">
        <f aca="false">SUM(BF103,BH103,BJ103,BL103,BN103,BP103,BR103,BT103,BV103,BX103,BZ103)</f>
        <v>3.99638371937412</v>
      </c>
      <c r="CC103" s="106" t="n">
        <f aca="false">SUM(BG103,BI103,BK103,BM103,BO103,BQ103,BS103,BU103,BW103,BY103,CA103)</f>
        <v>0.104405558882481</v>
      </c>
      <c r="CD103" s="106"/>
      <c r="CE103" s="16"/>
      <c r="CG103" s="16"/>
    </row>
    <row r="104" s="104" customFormat="true" ht="15" hidden="false" customHeight="false" outlineLevel="0" collapsed="false">
      <c r="A104" s="16" t="s">
        <v>169</v>
      </c>
      <c r="B104" s="16" t="s">
        <v>65</v>
      </c>
      <c r="C104" s="16" t="s">
        <v>105</v>
      </c>
      <c r="D104" s="16" t="n">
        <v>17</v>
      </c>
      <c r="E104" s="16" t="n">
        <v>1600</v>
      </c>
      <c r="F104" s="16" t="s">
        <v>65</v>
      </c>
      <c r="G104" s="16" t="n">
        <v>11.5</v>
      </c>
      <c r="H104" s="17"/>
      <c r="I104" s="105"/>
      <c r="J104" s="16"/>
      <c r="K104" s="16"/>
      <c r="L104" s="16"/>
      <c r="M104" s="16"/>
      <c r="N104" s="16"/>
      <c r="O104" s="16"/>
      <c r="P104" s="36"/>
      <c r="Q104" s="36"/>
      <c r="R104" s="36"/>
      <c r="S104" s="36"/>
      <c r="T104" s="16" t="n">
        <v>133.35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37"/>
      <c r="AF104" s="113"/>
      <c r="AG104" s="16"/>
      <c r="AH104" s="106" t="n">
        <f aca="false">H104/(2*15.9994+28.0855)</f>
        <v>0</v>
      </c>
      <c r="AI104" s="106" t="n">
        <f aca="false">I104/(2*15.9994+28.0855)</f>
        <v>0</v>
      </c>
      <c r="AJ104" s="106" t="n">
        <f aca="false">J104/(2*15.9994+47.8671)</f>
        <v>0</v>
      </c>
      <c r="AK104" s="106" t="n">
        <f aca="false">K104/(2*15.9994+47.8671)</f>
        <v>0</v>
      </c>
      <c r="AL104" s="106" t="n">
        <f aca="false">(2*L104)/(2*26.981+3*15.9994)</f>
        <v>0</v>
      </c>
      <c r="AM104" s="106" t="n">
        <f aca="false">(2*M104)/(2*26.981+3*15.9994)</f>
        <v>0</v>
      </c>
      <c r="AN104" s="106" t="n">
        <f aca="false">(2*N104)/(2*52+3*15.994)</f>
        <v>0</v>
      </c>
      <c r="AO104" s="106" t="n">
        <f aca="false">(2*O104)/(2*52+3*15.994)</f>
        <v>0</v>
      </c>
      <c r="AP104" s="106" t="n">
        <f aca="false">P104/(55.8452+15.9994)</f>
        <v>0</v>
      </c>
      <c r="AQ104" s="106" t="n">
        <f aca="false">Q104/(55.8452+15.9994)</f>
        <v>0</v>
      </c>
      <c r="AR104" s="106" t="n">
        <f aca="false">2*R104/(2*55.845+3*15.999)</f>
        <v>0</v>
      </c>
      <c r="AS104" s="106" t="n">
        <f aca="false">2*S104/(2*55.845+3*15.999)</f>
        <v>0</v>
      </c>
      <c r="AT104" s="106" t="n">
        <f aca="false">T104/(95.94+2*15.9994)</f>
        <v>1.04229522240321</v>
      </c>
      <c r="AU104" s="106" t="n">
        <f aca="false">U104/(95.94+2*15.9994)</f>
        <v>0</v>
      </c>
      <c r="AV104" s="106" t="n">
        <f aca="false">V104/(15.9994+24.3051)</f>
        <v>0</v>
      </c>
      <c r="AW104" s="106" t="n">
        <f aca="false">W104/(15.9994+24.3051)</f>
        <v>0</v>
      </c>
      <c r="AX104" s="106" t="n">
        <f aca="false">X104/(40.078+15.9994)</f>
        <v>0</v>
      </c>
      <c r="AY104" s="106" t="n">
        <f aca="false">Y104/(40.078+15.9994)</f>
        <v>0</v>
      </c>
      <c r="AZ104" s="106" t="n">
        <f aca="false">Z104/(22.989+0.5*15.9994)</f>
        <v>0</v>
      </c>
      <c r="BA104" s="106" t="n">
        <f aca="false">AA104/(22.989+0.5*15.9994)</f>
        <v>0</v>
      </c>
      <c r="BB104" s="106" t="n">
        <f aca="false">AB104/(39.0983+0.5*15.9994)</f>
        <v>0</v>
      </c>
      <c r="BC104" s="106" t="n">
        <f aca="false">AC104/(39.0983+0.5*15.9994)</f>
        <v>0</v>
      </c>
      <c r="BD104" s="16" t="n">
        <v>1</v>
      </c>
      <c r="BE104" s="106" t="n">
        <f aca="false">BD104/(2*AH104+2*AJ104+1.5*AL104+AP104+2*AT104+AV104+AX104+0.5*AZ104+0.5*BB104+1.5*AN104+1.5*AR104)</f>
        <v>0.479710536182977</v>
      </c>
      <c r="BF104" s="114" t="n">
        <f aca="false">$BE104*AH104</f>
        <v>0</v>
      </c>
      <c r="BG104" s="114" t="n">
        <f aca="false">$BE104*AI104</f>
        <v>0</v>
      </c>
      <c r="BH104" s="106" t="n">
        <f aca="false">$BE104*AJ104</f>
        <v>0</v>
      </c>
      <c r="BI104" s="106" t="n">
        <f aca="false">$BE104*AK104</f>
        <v>0</v>
      </c>
      <c r="BJ104" s="106" t="n">
        <f aca="false">$BE104*AL104</f>
        <v>0</v>
      </c>
      <c r="BK104" s="106" t="n">
        <f aca="false">$BE104*AM104</f>
        <v>0</v>
      </c>
      <c r="BL104" s="106" t="n">
        <f aca="false">$BE104*AN104</f>
        <v>0</v>
      </c>
      <c r="BM104" s="106" t="n">
        <f aca="false">$BE104*AO104</f>
        <v>0</v>
      </c>
      <c r="BN104" s="106" t="n">
        <f aca="false">$BE104*AP104</f>
        <v>0</v>
      </c>
      <c r="BO104" s="106" t="n">
        <f aca="false">$BE104*AQ104</f>
        <v>0</v>
      </c>
      <c r="BP104" s="106" t="n">
        <f aca="false">$BE104*AR104</f>
        <v>0</v>
      </c>
      <c r="BQ104" s="106" t="n">
        <f aca="false">$BE104*AS104</f>
        <v>0</v>
      </c>
      <c r="BR104" s="106" t="n">
        <f aca="false">$BE104*AT104</f>
        <v>0.5</v>
      </c>
      <c r="BS104" s="106" t="n">
        <f aca="false">$BE104*AU104</f>
        <v>0</v>
      </c>
      <c r="BT104" s="106" t="n">
        <f aca="false">$BE104*AV104</f>
        <v>0</v>
      </c>
      <c r="BU104" s="106" t="n">
        <f aca="false">$BE104*AW104</f>
        <v>0</v>
      </c>
      <c r="BV104" s="106" t="n">
        <f aca="false">$BE104*AX104</f>
        <v>0</v>
      </c>
      <c r="BW104" s="106" t="n">
        <f aca="false">$BE104*AY104</f>
        <v>0</v>
      </c>
      <c r="BX104" s="106" t="n">
        <f aca="false">$BE104*AZ104</f>
        <v>0</v>
      </c>
      <c r="BY104" s="106" t="n">
        <f aca="false">$BE104*BA104</f>
        <v>0</v>
      </c>
      <c r="BZ104" s="106" t="n">
        <f aca="false">$BE104*BB104</f>
        <v>0</v>
      </c>
      <c r="CA104" s="106"/>
      <c r="CB104" s="106" t="n">
        <f aca="false">SUM(BF104,BH104,BJ104,BL104,BN104,BP104,BR104,BT104,BV104,BX104,BZ104)</f>
        <v>0.5</v>
      </c>
      <c r="CC104" s="106" t="n">
        <f aca="false">SUM(BG104,BI104,BK104,BM104,BO104,BQ104,BS104,BU104,BW104,BY104,CA104)</f>
        <v>0</v>
      </c>
      <c r="CD104" s="106"/>
      <c r="CE104" s="16"/>
      <c r="CG104" s="16"/>
    </row>
    <row r="105" s="104" customFormat="true" ht="15" hidden="false" customHeight="false" outlineLevel="0" collapsed="false">
      <c r="A105" s="16" t="s">
        <v>169</v>
      </c>
      <c r="B105" s="16" t="s">
        <v>156</v>
      </c>
      <c r="C105" s="16" t="s">
        <v>105</v>
      </c>
      <c r="D105" s="16" t="n">
        <v>17</v>
      </c>
      <c r="E105" s="16" t="n">
        <v>1600</v>
      </c>
      <c r="F105" s="16" t="s">
        <v>65</v>
      </c>
      <c r="G105" s="16" t="n">
        <v>11.5</v>
      </c>
      <c r="H105" s="17"/>
      <c r="I105" s="105"/>
      <c r="J105" s="16"/>
      <c r="K105" s="16"/>
      <c r="L105" s="16"/>
      <c r="M105" s="16"/>
      <c r="N105" s="16"/>
      <c r="O105" s="16"/>
      <c r="P105" s="36"/>
      <c r="Q105" s="36"/>
      <c r="R105" s="36"/>
      <c r="S105" s="36"/>
      <c r="T105" s="16" t="n">
        <v>100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37"/>
      <c r="AF105" s="113"/>
      <c r="AG105" s="16"/>
      <c r="AH105" s="106" t="n">
        <f aca="false">H105/(2*15.9994+28.0855)</f>
        <v>0</v>
      </c>
      <c r="AI105" s="106" t="n">
        <f aca="false">I105/(2*15.9994+28.0855)</f>
        <v>0</v>
      </c>
      <c r="AJ105" s="106" t="n">
        <f aca="false">J105/(2*15.9994+47.8671)</f>
        <v>0</v>
      </c>
      <c r="AK105" s="106" t="n">
        <f aca="false">K105/(2*15.9994+47.8671)</f>
        <v>0</v>
      </c>
      <c r="AL105" s="106" t="n">
        <f aca="false">(2*L105)/(2*26.981+3*15.9994)</f>
        <v>0</v>
      </c>
      <c r="AM105" s="106" t="n">
        <f aca="false">(2*M105)/(2*26.981+3*15.9994)</f>
        <v>0</v>
      </c>
      <c r="AN105" s="106" t="n">
        <f aca="false">(2*N105)/(2*52+3*15.994)</f>
        <v>0</v>
      </c>
      <c r="AO105" s="106" t="n">
        <f aca="false">(2*O105)/(2*52+3*15.994)</f>
        <v>0</v>
      </c>
      <c r="AP105" s="106" t="n">
        <f aca="false">P105/(55.8452+15.9994)</f>
        <v>0</v>
      </c>
      <c r="AQ105" s="106" t="n">
        <f aca="false">Q105/(55.8452+15.9994)</f>
        <v>0</v>
      </c>
      <c r="AR105" s="106" t="n">
        <f aca="false">2*R105/(2*55.845+3*15.999)</f>
        <v>0</v>
      </c>
      <c r="AS105" s="106" t="n">
        <f aca="false">2*S105/(2*55.845+3*15.999)</f>
        <v>0</v>
      </c>
      <c r="AT105" s="106" t="n">
        <f aca="false">T105/(95.94+2*15.9994)</f>
        <v>0.781623713838179</v>
      </c>
      <c r="AU105" s="106" t="n">
        <f aca="false">U105/(95.94+2*15.9994)</f>
        <v>0</v>
      </c>
      <c r="AV105" s="106" t="n">
        <f aca="false">V105/(15.9994+24.3051)</f>
        <v>0</v>
      </c>
      <c r="AW105" s="106" t="n">
        <f aca="false">W105/(15.9994+24.3051)</f>
        <v>0</v>
      </c>
      <c r="AX105" s="106" t="n">
        <f aca="false">X105/(40.078+15.9994)</f>
        <v>0</v>
      </c>
      <c r="AY105" s="106" t="n">
        <f aca="false">Y105/(40.078+15.9994)</f>
        <v>0</v>
      </c>
      <c r="AZ105" s="106" t="n">
        <f aca="false">Z105/(22.989+0.5*15.9994)</f>
        <v>0</v>
      </c>
      <c r="BA105" s="106" t="n">
        <f aca="false">AA105/(22.989+0.5*15.9994)</f>
        <v>0</v>
      </c>
      <c r="BB105" s="106" t="n">
        <f aca="false">AB105/(39.0983+0.5*15.9994)</f>
        <v>0</v>
      </c>
      <c r="BC105" s="106" t="n">
        <f aca="false">AC105/(39.0983+0.5*15.9994)</f>
        <v>0</v>
      </c>
      <c r="BD105" s="16" t="n">
        <v>2</v>
      </c>
      <c r="BE105" s="106" t="n">
        <f aca="false">BD105/(2*AH105+2*AJ105+1.5*AL105+AP105+2*AT105+AV105+AX105+0.5*AZ105+0.5*BB105+1.5*AN105+1.5*AR105)</f>
        <v>1.279388</v>
      </c>
      <c r="BF105" s="114" t="n">
        <f aca="false">$BE105*AH105</f>
        <v>0</v>
      </c>
      <c r="BG105" s="114" t="n">
        <f aca="false">$BE105*AI105</f>
        <v>0</v>
      </c>
      <c r="BH105" s="106" t="n">
        <f aca="false">$BE105*AJ105</f>
        <v>0</v>
      </c>
      <c r="BI105" s="106" t="n">
        <f aca="false">$BE105*AK105</f>
        <v>0</v>
      </c>
      <c r="BJ105" s="106" t="n">
        <f aca="false">$BE105*AL105</f>
        <v>0</v>
      </c>
      <c r="BK105" s="106" t="n">
        <f aca="false">$BE105*AM105</f>
        <v>0</v>
      </c>
      <c r="BL105" s="106" t="n">
        <f aca="false">$BE105*AN105</f>
        <v>0</v>
      </c>
      <c r="BM105" s="106" t="n">
        <f aca="false">$BE105*AO105</f>
        <v>0</v>
      </c>
      <c r="BN105" s="106" t="n">
        <f aca="false">$BE105*AP105</f>
        <v>0</v>
      </c>
      <c r="BO105" s="106" t="n">
        <f aca="false">$BE105*AQ105</f>
        <v>0</v>
      </c>
      <c r="BP105" s="106" t="n">
        <f aca="false">$BE105*AR105</f>
        <v>0</v>
      </c>
      <c r="BQ105" s="106" t="n">
        <f aca="false">$BE105*AS105</f>
        <v>0</v>
      </c>
      <c r="BR105" s="106" t="n">
        <f aca="false">$BE105*AT105</f>
        <v>1</v>
      </c>
      <c r="BS105" s="106" t="n">
        <f aca="false">$BE105*AU105</f>
        <v>0</v>
      </c>
      <c r="BT105" s="106" t="n">
        <f aca="false">$BE105*AV105</f>
        <v>0</v>
      </c>
      <c r="BU105" s="106" t="n">
        <f aca="false">$BE105*AW105</f>
        <v>0</v>
      </c>
      <c r="BV105" s="106" t="n">
        <f aca="false">$BE105*AX105</f>
        <v>0</v>
      </c>
      <c r="BW105" s="106" t="n">
        <f aca="false">$BE105*AY105</f>
        <v>0</v>
      </c>
      <c r="BX105" s="106" t="n">
        <f aca="false">$BE105*AZ105</f>
        <v>0</v>
      </c>
      <c r="BY105" s="106" t="n">
        <f aca="false">$BE105*BA105</f>
        <v>0</v>
      </c>
      <c r="BZ105" s="106" t="n">
        <f aca="false">$BE105*BB105</f>
        <v>0</v>
      </c>
      <c r="CA105" s="106"/>
      <c r="CB105" s="106" t="n">
        <f aca="false">SUM(BF105,BH105,BJ105,BL105,BN105,BP105,BR105,BT105,BV105,BX105,BZ105)</f>
        <v>1</v>
      </c>
      <c r="CC105" s="106" t="n">
        <f aca="false">SUM(BG105,BI105,BK105,BM105,BO105,BQ105,BS105,BU105,BW105,BY105,CA105)</f>
        <v>0</v>
      </c>
      <c r="CD105" s="106"/>
      <c r="CE105" s="16"/>
      <c r="CG105" s="16"/>
    </row>
    <row r="106" s="104" customFormat="true" ht="15" hidden="false" customHeight="false" outlineLevel="0" collapsed="false">
      <c r="A106" s="16"/>
      <c r="B106" s="16"/>
      <c r="C106" s="16"/>
      <c r="D106" s="16"/>
      <c r="E106" s="16"/>
      <c r="F106" s="16"/>
      <c r="G106" s="16"/>
      <c r="H106" s="17"/>
      <c r="I106" s="105"/>
      <c r="J106" s="16"/>
      <c r="K106" s="16"/>
      <c r="L106" s="16"/>
      <c r="M106" s="16"/>
      <c r="N106" s="16"/>
      <c r="O106" s="16"/>
      <c r="P106" s="36"/>
      <c r="Q106" s="36"/>
      <c r="R106" s="36"/>
      <c r="S106" s="3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37"/>
      <c r="AF106" s="113"/>
      <c r="AG106" s="1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6"/>
      <c r="BE106" s="106"/>
      <c r="BF106" s="114"/>
      <c r="BG106" s="114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6"/>
      <c r="CG106" s="16"/>
    </row>
    <row r="107" s="16" customFormat="true" ht="15" hidden="false" customHeight="false" outlineLevel="0" collapsed="false">
      <c r="A107" s="16" t="s">
        <v>175</v>
      </c>
      <c r="B107" s="16" t="s">
        <v>158</v>
      </c>
      <c r="C107" s="16" t="s">
        <v>105</v>
      </c>
      <c r="D107" s="16" t="n">
        <v>14</v>
      </c>
      <c r="E107" s="16" t="n">
        <v>1800</v>
      </c>
      <c r="F107" s="16" t="s">
        <v>65</v>
      </c>
      <c r="G107" s="16" t="n">
        <v>10</v>
      </c>
      <c r="H107" s="17" t="n">
        <v>45.5</v>
      </c>
      <c r="I107" s="105" t="n">
        <v>0.6</v>
      </c>
      <c r="L107" s="16" t="n">
        <v>16.95</v>
      </c>
      <c r="M107" s="16" t="n">
        <v>0.53</v>
      </c>
      <c r="P107" s="36" t="n">
        <f aca="false">CE107-R107</f>
        <v>10.82</v>
      </c>
      <c r="Q107" s="36" t="n">
        <v>1.45</v>
      </c>
      <c r="R107" s="36" t="n">
        <v>0</v>
      </c>
      <c r="S107" s="36" t="n">
        <v>0</v>
      </c>
      <c r="V107" s="16" t="n">
        <v>23.8</v>
      </c>
      <c r="W107" s="16" t="n">
        <v>1</v>
      </c>
      <c r="X107" s="16" t="n">
        <v>3.2</v>
      </c>
      <c r="Y107" s="16" t="n">
        <v>0.1</v>
      </c>
      <c r="Z107" s="16" t="n">
        <v>0.15</v>
      </c>
      <c r="AA107" s="16" t="n">
        <v>0.01</v>
      </c>
      <c r="AC107" s="16" t="n">
        <f aca="false">SUM(H107:AB107)</f>
        <v>104.11</v>
      </c>
      <c r="AE107" s="37" t="n">
        <f aca="false">P107+R107</f>
        <v>10.82</v>
      </c>
      <c r="AF107" s="113"/>
      <c r="AH107" s="106" t="n">
        <f aca="false">H107/(2*15.9994+28.0855)</f>
        <v>0.757269369868668</v>
      </c>
      <c r="AI107" s="106" t="n">
        <f aca="false">I107/(2*15.9994+28.0855)</f>
        <v>0.00998596971255386</v>
      </c>
      <c r="AJ107" s="106" t="n">
        <f aca="false">J107/(2*15.9994+47.8671)</f>
        <v>0</v>
      </c>
      <c r="AK107" s="106" t="n">
        <f aca="false">K107/(2*15.9994+47.8671)</f>
        <v>0</v>
      </c>
      <c r="AL107" s="106" t="n">
        <f aca="false">(2*L107)/(2*26.981+3*15.9994)</f>
        <v>0.332482674612251</v>
      </c>
      <c r="AM107" s="106" t="n">
        <f aca="false">(2*M107)/(2*26.981+3*15.9994)</f>
        <v>0.0103962134244539</v>
      </c>
      <c r="AN107" s="106" t="n">
        <f aca="false">(2*N107)/(2*52+3*15.994)</f>
        <v>0</v>
      </c>
      <c r="AO107" s="106" t="n">
        <f aca="false">(2*O107)/(2*52+3*15.994)</f>
        <v>0</v>
      </c>
      <c r="AP107" s="106" t="n">
        <f aca="false">P107/(55.8452+15.9994)</f>
        <v>0.150602828883451</v>
      </c>
      <c r="AQ107" s="106" t="n">
        <f aca="false">Q107/(55.8452+15.9994)</f>
        <v>0.0201824493420521</v>
      </c>
      <c r="AR107" s="106" t="n">
        <f aca="false">2*R107/(2*55.845+3*15.999)</f>
        <v>0</v>
      </c>
      <c r="AS107" s="106" t="n">
        <f aca="false">2*S107/(2*55.845+3*15.999)</f>
        <v>0</v>
      </c>
      <c r="AT107" s="106" t="n">
        <f aca="false">T107/(95.94+2*15.9994)</f>
        <v>0</v>
      </c>
      <c r="AU107" s="106" t="n">
        <f aca="false">U107/(95.94+2*15.9994)</f>
        <v>0</v>
      </c>
      <c r="AV107" s="106" t="n">
        <f aca="false">V107/(15.9994+24.3051)</f>
        <v>0.590504782344403</v>
      </c>
      <c r="AW107" s="106" t="n">
        <f aca="false">W107/(15.9994+24.3051)</f>
        <v>0.0248111253085884</v>
      </c>
      <c r="AX107" s="106" t="n">
        <f aca="false">X107/(40.078+15.9994)</f>
        <v>0.0570639865614312</v>
      </c>
      <c r="AY107" s="106" t="n">
        <f aca="false">Y107/(40.078+15.9994)</f>
        <v>0.00178324958004472</v>
      </c>
      <c r="AZ107" s="106" t="n">
        <f aca="false">Z107/(22.989+0.5*15.9994)</f>
        <v>0.00484047410830399</v>
      </c>
      <c r="BA107" s="106" t="n">
        <f aca="false">AA107/(22.989+0.5*15.9994)</f>
        <v>0.000322698273886933</v>
      </c>
      <c r="BB107" s="106" t="n">
        <f aca="false">AB107/(39.0983+0.5*15.9994)</f>
        <v>0</v>
      </c>
      <c r="BC107" s="106" t="n">
        <f aca="false">AC107/(39.0983+0.5*15.9994)</f>
        <v>2.21049726103019</v>
      </c>
      <c r="BD107" s="16" t="n">
        <v>12</v>
      </c>
      <c r="BE107" s="106" t="n">
        <f aca="false">BD107/(2*AH107+2*AJ107+1.5*AL107+AP107+2*AT107+AV107+AX107+0.5*AZ107+0.5*BB107+1.5*AN107+1.5*AR107)</f>
        <v>4.26461269803205</v>
      </c>
      <c r="BF107" s="114" t="n">
        <f aca="false">$BE107*AH107</f>
        <v>3.22946057057265</v>
      </c>
      <c r="BG107" s="114" t="n">
        <f aca="false">$BE107*AI107</f>
        <v>0.0425862932383207</v>
      </c>
      <c r="BH107" s="106" t="n">
        <f aca="false">$BE107*AJ107</f>
        <v>0</v>
      </c>
      <c r="BI107" s="106" t="n">
        <f aca="false">$BE107*AK107</f>
        <v>0</v>
      </c>
      <c r="BJ107" s="106" t="n">
        <f aca="false">$BE107*AL107</f>
        <v>1.41790983602706</v>
      </c>
      <c r="BK107" s="106" t="n">
        <f aca="false">$BE107*AM107</f>
        <v>0.0443358237813772</v>
      </c>
      <c r="BL107" s="106" t="n">
        <f aca="false">$BE107*AN107</f>
        <v>0</v>
      </c>
      <c r="BM107" s="106" t="n">
        <f aca="false">$BE107*AO107</f>
        <v>0</v>
      </c>
      <c r="BN107" s="106" t="n">
        <f aca="false">$BE107*AP107</f>
        <v>0.642262736415914</v>
      </c>
      <c r="BO107" s="106" t="n">
        <f aca="false">$BE107*AQ107</f>
        <v>0.0860703297415042</v>
      </c>
      <c r="BP107" s="106" t="n">
        <f aca="false">$BE107*AR107</f>
        <v>0</v>
      </c>
      <c r="BQ107" s="106" t="n">
        <f aca="false">$BE107*AS107</f>
        <v>0</v>
      </c>
      <c r="BR107" s="106" t="n">
        <f aca="false">$BE107*AT107</f>
        <v>0</v>
      </c>
      <c r="BS107" s="106" t="n">
        <f aca="false">$BE107*AU107</f>
        <v>0</v>
      </c>
      <c r="BT107" s="106" t="n">
        <f aca="false">$BE107*AV107</f>
        <v>2.51827419303459</v>
      </c>
      <c r="BU107" s="106" t="n">
        <f aca="false">$BE107*AW107</f>
        <v>0.10580984004347</v>
      </c>
      <c r="BV107" s="106" t="n">
        <f aca="false">$BE107*AX107</f>
        <v>0.24335580169021</v>
      </c>
      <c r="BW107" s="106" t="n">
        <f aca="false">$BE107*AY107</f>
        <v>0.00760486880281905</v>
      </c>
      <c r="BX107" s="106" t="n">
        <f aca="false">$BE107*AZ107</f>
        <v>0.0206427473467686</v>
      </c>
      <c r="BY107" s="106" t="n">
        <f aca="false">$BE107*BA107</f>
        <v>0.00137618315645124</v>
      </c>
      <c r="BZ107" s="106" t="n">
        <f aca="false">$BE107*BB107</f>
        <v>0</v>
      </c>
      <c r="CA107" s="106"/>
      <c r="CB107" s="106" t="n">
        <f aca="false">SUM(BF107,BH107,BJ107,BL107,BN107,BP107,BR107,BT107,BV107,BX107,BZ107)</f>
        <v>8.0719058850872</v>
      </c>
      <c r="CC107" s="106" t="n">
        <f aca="false">SUM(BG107,BI107,BK107,BM107,BO107,BQ107,BS107,BU107,BW107,BY107,CA107)</f>
        <v>0.287783338763943</v>
      </c>
      <c r="CD107" s="106" t="n">
        <f aca="false">BN107+BP107</f>
        <v>0.642262736415914</v>
      </c>
      <c r="CE107" s="16" t="n">
        <v>10.82</v>
      </c>
      <c r="CF107" s="104" t="n">
        <v>0.16</v>
      </c>
      <c r="CG107" s="16" t="s">
        <v>80</v>
      </c>
    </row>
    <row r="108" customFormat="false" ht="15" hidden="false" customHeight="false" outlineLevel="0" collapsed="false">
      <c r="A108" s="16" t="s">
        <v>175</v>
      </c>
      <c r="B108" s="87" t="s">
        <v>176</v>
      </c>
      <c r="C108" s="16" t="s">
        <v>105</v>
      </c>
      <c r="D108" s="16" t="n">
        <v>14</v>
      </c>
      <c r="E108" s="16" t="n">
        <v>1800</v>
      </c>
      <c r="F108" s="16" t="s">
        <v>65</v>
      </c>
      <c r="G108" s="16" t="n">
        <v>10</v>
      </c>
      <c r="H108" s="87" t="n">
        <v>56.2</v>
      </c>
      <c r="I108" s="87" t="n">
        <v>0.4</v>
      </c>
      <c r="L108" s="87" t="n">
        <v>0.36</v>
      </c>
      <c r="M108" s="87" t="n">
        <v>0.02</v>
      </c>
      <c r="P108" s="87" t="n">
        <v>8.12</v>
      </c>
      <c r="Q108" s="87" t="n">
        <v>0.59</v>
      </c>
      <c r="V108" s="87" t="n">
        <v>34.3</v>
      </c>
      <c r="W108" s="87" t="n">
        <v>0.4</v>
      </c>
      <c r="X108" s="87" t="n">
        <v>0.12</v>
      </c>
      <c r="Y108" s="87" t="n">
        <v>0.01</v>
      </c>
      <c r="AH108" s="106" t="n">
        <f aca="false">H108/(2*15.9994+28.0855)</f>
        <v>0.935352496409212</v>
      </c>
      <c r="AI108" s="106" t="n">
        <f aca="false">I108/(2*15.9994+28.0855)</f>
        <v>0.00665731314170257</v>
      </c>
      <c r="AJ108" s="106" t="n">
        <f aca="false">J108/(2*15.9994+47.8671)</f>
        <v>0</v>
      </c>
      <c r="AK108" s="106" t="n">
        <f aca="false">K108/(2*15.9994+47.8671)</f>
        <v>0</v>
      </c>
      <c r="AL108" s="106" t="n">
        <f aca="false">(2*L108)/(2*26.981+3*15.9994)</f>
        <v>0.00706157892981771</v>
      </c>
      <c r="AM108" s="106" t="n">
        <f aca="false">(2*M108)/(2*26.981+3*15.9994)</f>
        <v>0.000392309940545428</v>
      </c>
      <c r="AN108" s="106" t="n">
        <f aca="false">(2*N108)/(2*52+3*15.994)</f>
        <v>0</v>
      </c>
      <c r="AO108" s="106" t="n">
        <f aca="false">(2*O108)/(2*52+3*15.994)</f>
        <v>0</v>
      </c>
      <c r="AP108" s="106" t="n">
        <f aca="false">P108/(55.8452+15.9994)</f>
        <v>0.113021716315492</v>
      </c>
      <c r="AQ108" s="106" t="n">
        <f aca="false">Q108/(55.8452+15.9994)</f>
        <v>0.00821216904262812</v>
      </c>
      <c r="AR108" s="106" t="n">
        <f aca="false">2*R108/(2*55.845+3*15.999)</f>
        <v>0</v>
      </c>
      <c r="AS108" s="106" t="n">
        <f aca="false">2*S108/(2*55.845+3*15.999)</f>
        <v>0</v>
      </c>
      <c r="AT108" s="106" t="n">
        <f aca="false">T108/(95.94+2*15.9994)</f>
        <v>0</v>
      </c>
      <c r="AU108" s="106" t="n">
        <f aca="false">U108/(95.94+2*15.9994)</f>
        <v>0</v>
      </c>
      <c r="AV108" s="106" t="n">
        <f aca="false">V108/(15.9994+24.3051)</f>
        <v>0.851021598084581</v>
      </c>
      <c r="AW108" s="106" t="n">
        <f aca="false">W108/(15.9994+24.3051)</f>
        <v>0.00992445012343535</v>
      </c>
      <c r="AX108" s="106" t="n">
        <f aca="false">X108/(40.078+15.9994)</f>
        <v>0.00213989949605367</v>
      </c>
      <c r="AY108" s="106" t="n">
        <f aca="false">Y108/(40.078+15.9994)</f>
        <v>0.000178324958004472</v>
      </c>
      <c r="AZ108" s="106" t="n">
        <f aca="false">Z108/(22.989+0.5*15.9994)</f>
        <v>0</v>
      </c>
      <c r="BA108" s="106" t="n">
        <f aca="false">AA108/(22.989+0.5*15.9994)</f>
        <v>0</v>
      </c>
      <c r="BB108" s="106" t="n">
        <f aca="false">AB108/(39.0983+0.5*15.9994)</f>
        <v>0</v>
      </c>
      <c r="BC108" s="106" t="n">
        <f aca="false">AC108/(39.0983+0.5*15.9994)</f>
        <v>0</v>
      </c>
      <c r="BD108" s="16" t="n">
        <v>6</v>
      </c>
      <c r="BE108" s="106" t="n">
        <f aca="false">BD108/(2*AH108+2*AJ108+1.5*AL108+AP108+2*AT108+AV108+AX108+0.5*AZ108+0.5*BB108+1.5*AN108+1.5*AR108)</f>
        <v>2.10712587557151</v>
      </c>
      <c r="BF108" s="114" t="n">
        <f aca="false">$BE108*AH108</f>
        <v>1.97090544796426</v>
      </c>
      <c r="BG108" s="114" t="n">
        <f aca="false">$BE108*AI108</f>
        <v>0.0140277967826638</v>
      </c>
      <c r="BH108" s="106" t="n">
        <f aca="false">$BE108*AJ108</f>
        <v>0</v>
      </c>
      <c r="BI108" s="106" t="n">
        <f aca="false">$BE108*AK108</f>
        <v>0</v>
      </c>
      <c r="BJ108" s="106" t="n">
        <f aca="false">$BE108*AL108</f>
        <v>0.0148796356854095</v>
      </c>
      <c r="BK108" s="106" t="n">
        <f aca="false">$BE108*AM108</f>
        <v>0.000826646426967193</v>
      </c>
      <c r="BL108" s="106" t="n">
        <f aca="false">$BE108*AN108</f>
        <v>0</v>
      </c>
      <c r="BM108" s="106" t="n">
        <f aca="false">$BE108*AO108</f>
        <v>0</v>
      </c>
      <c r="BN108" s="106" t="n">
        <f aca="false">$BE108*AP108</f>
        <v>0.238150982949876</v>
      </c>
      <c r="BO108" s="106" t="n">
        <f aca="false">$BE108*AQ108</f>
        <v>0.017304073884289</v>
      </c>
      <c r="BP108" s="106" t="n">
        <f aca="false">$BE108*AR108</f>
        <v>0</v>
      </c>
      <c r="BQ108" s="106" t="n">
        <f aca="false">$BE108*AS108</f>
        <v>0</v>
      </c>
      <c r="BR108" s="106" t="n">
        <f aca="false">$BE108*AT108</f>
        <v>0</v>
      </c>
      <c r="BS108" s="106" t="n">
        <f aca="false">$BE108*AU108</f>
        <v>0</v>
      </c>
      <c r="BT108" s="106" t="n">
        <f aca="false">$BE108*AV108</f>
        <v>1.79320962999424</v>
      </c>
      <c r="BU108" s="106" t="n">
        <f aca="false">$BE108*AW108</f>
        <v>0.0209120656559095</v>
      </c>
      <c r="BV108" s="106" t="n">
        <f aca="false">$BE108*AX108</f>
        <v>0.00450903759925712</v>
      </c>
      <c r="BW108" s="106" t="n">
        <f aca="false">$BE108*AY108</f>
        <v>0.000375753133271426</v>
      </c>
      <c r="BX108" s="106" t="n">
        <f aca="false">$BE108*AZ108</f>
        <v>0</v>
      </c>
      <c r="BY108" s="106" t="n">
        <f aca="false">$BE108*BA108</f>
        <v>0</v>
      </c>
      <c r="BZ108" s="106" t="n">
        <f aca="false">$BE108*BB108</f>
        <v>0</v>
      </c>
      <c r="CA108" s="106"/>
      <c r="CB108" s="106" t="n">
        <f aca="false">SUM(BF108,BH108,BJ108,BL108,BN108,BP108,BR108,BT108,BV108,BX108,BZ108)</f>
        <v>4.02165473419304</v>
      </c>
      <c r="CC108" s="106" t="n">
        <f aca="false">SUM(BG108,BI108,BK108,BM108,BO108,BQ108,BS108,BU108,BW108,BY108,CA108)</f>
        <v>0.0534463358831009</v>
      </c>
    </row>
    <row r="109" customFormat="false" ht="15" hidden="false" customHeight="false" outlineLevel="0" collapsed="false">
      <c r="A109" s="16" t="s">
        <v>175</v>
      </c>
      <c r="B109" s="87" t="s">
        <v>174</v>
      </c>
      <c r="C109" s="16" t="s">
        <v>105</v>
      </c>
      <c r="D109" s="16" t="n">
        <v>14</v>
      </c>
      <c r="E109" s="16" t="n">
        <v>1800</v>
      </c>
      <c r="F109" s="16" t="s">
        <v>65</v>
      </c>
      <c r="G109" s="16" t="n">
        <v>10</v>
      </c>
      <c r="H109" s="87" t="n">
        <v>38.9</v>
      </c>
      <c r="I109" s="87" t="n">
        <v>0.7</v>
      </c>
      <c r="L109" s="87" t="n">
        <v>0.1</v>
      </c>
      <c r="M109" s="87" t="n">
        <v>0.06</v>
      </c>
      <c r="P109" s="87" t="n">
        <v>14.3</v>
      </c>
      <c r="Q109" s="87" t="n">
        <v>0.7</v>
      </c>
      <c r="V109" s="87" t="n">
        <v>46.7</v>
      </c>
      <c r="W109" s="87" t="n">
        <v>0.9</v>
      </c>
      <c r="X109" s="87" t="n">
        <v>0.12</v>
      </c>
      <c r="Y109" s="87" t="n">
        <v>0.02</v>
      </c>
      <c r="AH109" s="106" t="n">
        <f aca="false">H109/(2*15.9994+28.0855)</f>
        <v>0.647423703030575</v>
      </c>
      <c r="AI109" s="106" t="n">
        <f aca="false">I109/(2*15.9994+28.0855)</f>
        <v>0.0116502979979795</v>
      </c>
      <c r="AJ109" s="106" t="n">
        <f aca="false">J109/(2*15.9994+47.8671)</f>
        <v>0</v>
      </c>
      <c r="AK109" s="106" t="n">
        <f aca="false">K109/(2*15.9994+47.8671)</f>
        <v>0</v>
      </c>
      <c r="AL109" s="106" t="n">
        <f aca="false">(2*L109)/(2*26.981+3*15.9994)</f>
        <v>0.00196154970272714</v>
      </c>
      <c r="AM109" s="106" t="n">
        <f aca="false">(2*M109)/(2*26.981+3*15.9994)</f>
        <v>0.00117692982163629</v>
      </c>
      <c r="AN109" s="106" t="n">
        <f aca="false">(2*N109)/(2*52+3*15.994)</f>
        <v>0</v>
      </c>
      <c r="AO109" s="106" t="n">
        <f aca="false">(2*O109)/(2*52+3*15.994)</f>
        <v>0</v>
      </c>
      <c r="AP109" s="106" t="n">
        <f aca="false">P109/(55.8452+15.9994)</f>
        <v>0.199040707304376</v>
      </c>
      <c r="AQ109" s="106" t="n">
        <f aca="false">Q109/(55.8452+15.9994)</f>
        <v>0.00974325140650794</v>
      </c>
      <c r="AR109" s="106" t="n">
        <f aca="false">2*R109/(2*55.845+3*15.999)</f>
        <v>0</v>
      </c>
      <c r="AS109" s="106" t="n">
        <f aca="false">2*S109/(2*55.845+3*15.999)</f>
        <v>0</v>
      </c>
      <c r="AT109" s="106" t="n">
        <f aca="false">T109/(95.94+2*15.9994)</f>
        <v>0</v>
      </c>
      <c r="AU109" s="106" t="n">
        <f aca="false">U109/(95.94+2*15.9994)</f>
        <v>0</v>
      </c>
      <c r="AV109" s="106" t="n">
        <f aca="false">V109/(15.9994+24.3051)</f>
        <v>1.15867955191108</v>
      </c>
      <c r="AW109" s="106" t="n">
        <f aca="false">W109/(15.9994+24.3051)</f>
        <v>0.0223300127777295</v>
      </c>
      <c r="AX109" s="106" t="n">
        <f aca="false">X109/(40.078+15.9994)</f>
        <v>0.00213989949605367</v>
      </c>
      <c r="AY109" s="106" t="n">
        <f aca="false">Y109/(40.078+15.9994)</f>
        <v>0.000356649916008945</v>
      </c>
      <c r="AZ109" s="106" t="n">
        <f aca="false">Z109/(22.989+0.5*15.9994)</f>
        <v>0</v>
      </c>
      <c r="BA109" s="106" t="n">
        <f aca="false">AA109/(22.989+0.5*15.9994)</f>
        <v>0</v>
      </c>
      <c r="BB109" s="106" t="n">
        <f aca="false">AB109/(39.0983+0.5*15.9994)</f>
        <v>0</v>
      </c>
      <c r="BC109" s="106" t="n">
        <f aca="false">AC109/(39.0983+0.5*15.9994)</f>
        <v>0</v>
      </c>
      <c r="BD109" s="16" t="n">
        <v>4</v>
      </c>
      <c r="BE109" s="106" t="n">
        <f aca="false">BD109/(2*AH109+2*AJ109+1.5*AL109+AP109+2*AT109+AV109+AX109+0.5*AZ109+0.5*BB109+1.5*AN109+1.5*AR109)</f>
        <v>1.50508914513691</v>
      </c>
      <c r="BF109" s="114" t="n">
        <f aca="false">$BE109*AH109</f>
        <v>0.974430387735661</v>
      </c>
      <c r="BG109" s="114" t="n">
        <f aca="false">$BE109*AI109</f>
        <v>0.0175347370543692</v>
      </c>
      <c r="BH109" s="106" t="n">
        <f aca="false">$BE109*AJ109</f>
        <v>0</v>
      </c>
      <c r="BI109" s="106" t="n">
        <f aca="false">$BE109*AK109</f>
        <v>0</v>
      </c>
      <c r="BJ109" s="106" t="n">
        <f aca="false">$BE109*AL109</f>
        <v>0.00295230716522115</v>
      </c>
      <c r="BK109" s="106" t="n">
        <f aca="false">$BE109*AM109</f>
        <v>0.00177138429913269</v>
      </c>
      <c r="BL109" s="106" t="n">
        <f aca="false">$BE109*AN109</f>
        <v>0</v>
      </c>
      <c r="BM109" s="106" t="n">
        <f aca="false">$BE109*AO109</f>
        <v>0</v>
      </c>
      <c r="BN109" s="106" t="n">
        <f aca="false">$BE109*AP109</f>
        <v>0.29957400800419</v>
      </c>
      <c r="BO109" s="106" t="n">
        <f aca="false">$BE109*AQ109</f>
        <v>0.014664461930275</v>
      </c>
      <c r="BP109" s="106" t="n">
        <f aca="false">$BE109*AR109</f>
        <v>0</v>
      </c>
      <c r="BQ109" s="106" t="n">
        <f aca="false">$BE109*AS109</f>
        <v>0</v>
      </c>
      <c r="BR109" s="106" t="n">
        <f aca="false">$BE109*AT109</f>
        <v>0</v>
      </c>
      <c r="BS109" s="106" t="n">
        <f aca="false">$BE109*AU109</f>
        <v>0</v>
      </c>
      <c r="BT109" s="106" t="n">
        <f aca="false">$BE109*AV109</f>
        <v>1.74391601627346</v>
      </c>
      <c r="BU109" s="106" t="n">
        <f aca="false">$BE109*AW109</f>
        <v>0.0336086598425292</v>
      </c>
      <c r="BV109" s="106" t="n">
        <f aca="false">$BE109*AX109</f>
        <v>0.00322073950319432</v>
      </c>
      <c r="BW109" s="106" t="n">
        <f aca="false">$BE109*AY109</f>
        <v>0.000536789917199053</v>
      </c>
      <c r="BX109" s="106" t="n">
        <f aca="false">$BE109*AZ109</f>
        <v>0</v>
      </c>
      <c r="BY109" s="106" t="n">
        <f aca="false">$BE109*BA109</f>
        <v>0</v>
      </c>
      <c r="BZ109" s="106" t="n">
        <f aca="false">$BE109*BB109</f>
        <v>0</v>
      </c>
      <c r="CA109" s="106"/>
      <c r="CB109" s="106" t="n">
        <f aca="false">SUM(BF109,BH109,BJ109,BL109,BN109,BP109,BR109,BT109,BV109,BX109,BZ109)</f>
        <v>3.02409345868173</v>
      </c>
      <c r="CC109" s="106" t="n">
        <f aca="false">SUM(BG109,BI109,BK109,BM109,BO109,BQ109,BS109,BU109,BW109,BY109,CA109)</f>
        <v>0.0681160330435052</v>
      </c>
    </row>
    <row r="110" customFormat="false" ht="15" hidden="false" customHeight="false" outlineLevel="0" collapsed="false">
      <c r="A110" s="16" t="s">
        <v>175</v>
      </c>
      <c r="B110" s="87" t="s">
        <v>180</v>
      </c>
      <c r="C110" s="16" t="s">
        <v>105</v>
      </c>
      <c r="D110" s="16" t="n">
        <v>14</v>
      </c>
      <c r="E110" s="16" t="n">
        <v>1800</v>
      </c>
      <c r="F110" s="16" t="s">
        <v>65</v>
      </c>
      <c r="G110" s="16" t="n">
        <v>10</v>
      </c>
      <c r="H110" s="87" t="n">
        <v>54.5</v>
      </c>
      <c r="I110" s="87" t="n">
        <v>0.1</v>
      </c>
      <c r="L110" s="87" t="n">
        <v>1.6</v>
      </c>
      <c r="M110" s="87" t="n">
        <v>0.2</v>
      </c>
      <c r="P110" s="87" t="n">
        <v>9.4</v>
      </c>
      <c r="Q110" s="87" t="n">
        <v>0.4</v>
      </c>
      <c r="V110" s="87" t="n">
        <v>23.9</v>
      </c>
      <c r="W110" s="87" t="n">
        <v>0.3</v>
      </c>
      <c r="X110" s="87" t="n">
        <v>9.39</v>
      </c>
      <c r="Y110" s="87" t="n">
        <v>0.01</v>
      </c>
      <c r="Z110" s="87" t="n">
        <v>1.02</v>
      </c>
      <c r="AA110" s="87" t="n">
        <v>0.01</v>
      </c>
      <c r="AH110" s="106" t="n">
        <f aca="false">H110/(2*15.9994+28.0855)</f>
        <v>0.907058915556976</v>
      </c>
      <c r="AI110" s="106" t="n">
        <f aca="false">I110/(2*15.9994+28.0855)</f>
        <v>0.00166432828542564</v>
      </c>
      <c r="AJ110" s="106" t="n">
        <f aca="false">J110/(2*15.9994+47.8671)</f>
        <v>0</v>
      </c>
      <c r="AK110" s="106" t="n">
        <f aca="false">K110/(2*15.9994+47.8671)</f>
        <v>0</v>
      </c>
      <c r="AL110" s="106" t="n">
        <f aca="false">(2*L110)/(2*26.981+3*15.9994)</f>
        <v>0.0313847952436343</v>
      </c>
      <c r="AM110" s="106" t="n">
        <f aca="false">(2*M110)/(2*26.981+3*15.9994)</f>
        <v>0.00392309940545428</v>
      </c>
      <c r="AN110" s="106" t="n">
        <f aca="false">(2*N110)/(2*52+3*15.994)</f>
        <v>0</v>
      </c>
      <c r="AO110" s="106" t="n">
        <f aca="false">(2*O110)/(2*52+3*15.994)</f>
        <v>0</v>
      </c>
      <c r="AP110" s="106" t="n">
        <f aca="false">P110/(55.8452+15.9994)</f>
        <v>0.130837947458821</v>
      </c>
      <c r="AQ110" s="106" t="n">
        <f aca="false">Q110/(55.8452+15.9994)</f>
        <v>0.00556757223229025</v>
      </c>
      <c r="AR110" s="106" t="n">
        <f aca="false">2*R110/(2*55.845+3*15.999)</f>
        <v>0</v>
      </c>
      <c r="AS110" s="106" t="n">
        <f aca="false">2*S110/(2*55.845+3*15.999)</f>
        <v>0</v>
      </c>
      <c r="AT110" s="106" t="n">
        <f aca="false">T110/(95.94+2*15.9994)</f>
        <v>0</v>
      </c>
      <c r="AU110" s="106" t="n">
        <f aca="false">U110/(95.94+2*15.9994)</f>
        <v>0</v>
      </c>
      <c r="AV110" s="106" t="n">
        <f aca="false">V110/(15.9994+24.3051)</f>
        <v>0.592985894875262</v>
      </c>
      <c r="AW110" s="106" t="n">
        <f aca="false">W110/(15.9994+24.3051)</f>
        <v>0.00744333759257651</v>
      </c>
      <c r="AX110" s="106" t="n">
        <f aca="false">X110/(40.078+15.9994)</f>
        <v>0.1674471355662</v>
      </c>
      <c r="AY110" s="106" t="n">
        <f aca="false">Y110/(40.078+15.9994)</f>
        <v>0.000178324958004472</v>
      </c>
      <c r="AZ110" s="106" t="n">
        <f aca="false">Z110/(22.989+0.5*15.9994)</f>
        <v>0.0329152239364672</v>
      </c>
      <c r="BA110" s="106" t="n">
        <f aca="false">AA110/(22.989+0.5*15.9994)</f>
        <v>0.000322698273886933</v>
      </c>
      <c r="BB110" s="106" t="n">
        <f aca="false">AB110/(39.0983+0.5*15.9994)</f>
        <v>0</v>
      </c>
      <c r="BC110" s="106" t="n">
        <f aca="false">AC110/(39.0983+0.5*15.9994)</f>
        <v>0</v>
      </c>
      <c r="BD110" s="16" t="n">
        <v>6</v>
      </c>
      <c r="BE110" s="106" t="n">
        <f aca="false">BD110/(2*AH110+2*AJ110+1.5*AL110+AP110+2*AT110+AV110+AX110+0.5*AZ110+0.5*BB110+1.5*AN110+1.5*AR110)</f>
        <v>2.16690701397209</v>
      </c>
      <c r="BF110" s="114" t="n">
        <f aca="false">$BE110*AH110</f>
        <v>1.96551232620633</v>
      </c>
      <c r="BG110" s="114" t="n">
        <f aca="false">$BE110*AI110</f>
        <v>0.00360644463524097</v>
      </c>
      <c r="BH110" s="106" t="n">
        <f aca="false">$BE110*AJ110</f>
        <v>0</v>
      </c>
      <c r="BI110" s="106" t="n">
        <f aca="false">$BE110*AK110</f>
        <v>0</v>
      </c>
      <c r="BJ110" s="106" t="n">
        <f aca="false">$BE110*AL110</f>
        <v>0.068007932945509</v>
      </c>
      <c r="BK110" s="106" t="n">
        <f aca="false">$BE110*AM110</f>
        <v>0.00850099161818862</v>
      </c>
      <c r="BL110" s="106" t="n">
        <f aca="false">$BE110*AN110</f>
        <v>0</v>
      </c>
      <c r="BM110" s="106" t="n">
        <f aca="false">$BE110*AO110</f>
        <v>0</v>
      </c>
      <c r="BN110" s="106" t="n">
        <f aca="false">$BE110*AP110</f>
        <v>0.283513666042231</v>
      </c>
      <c r="BO110" s="106" t="n">
        <f aca="false">$BE110*AQ110</f>
        <v>0.012064411320946</v>
      </c>
      <c r="BP110" s="106" t="n">
        <f aca="false">$BE110*AR110</f>
        <v>0</v>
      </c>
      <c r="BQ110" s="106" t="n">
        <f aca="false">$BE110*AS110</f>
        <v>0</v>
      </c>
      <c r="BR110" s="106" t="n">
        <f aca="false">$BE110*AT110</f>
        <v>0</v>
      </c>
      <c r="BS110" s="106" t="n">
        <f aca="false">$BE110*AU110</f>
        <v>0</v>
      </c>
      <c r="BT110" s="106" t="n">
        <f aca="false">$BE110*AV110</f>
        <v>1.28494529479172</v>
      </c>
      <c r="BU110" s="106" t="n">
        <f aca="false">$BE110*AW110</f>
        <v>0.0161290204367162</v>
      </c>
      <c r="BV110" s="106" t="n">
        <f aca="false">$BE110*AX110</f>
        <v>0.362842372527933</v>
      </c>
      <c r="BW110" s="106" t="n">
        <f aca="false">$BE110*AY110</f>
        <v>0.000386413602266169</v>
      </c>
      <c r="BX110" s="106" t="n">
        <f aca="false">$BE110*AZ110</f>
        <v>0.0713242296143927</v>
      </c>
      <c r="BY110" s="106" t="n">
        <f aca="false">$BE110*BA110</f>
        <v>0.000699257153082281</v>
      </c>
      <c r="BZ110" s="106" t="n">
        <f aca="false">$BE110*BB110</f>
        <v>0</v>
      </c>
      <c r="CA110" s="106"/>
      <c r="CB110" s="106" t="n">
        <f aca="false">SUM(BF110,BH110,BJ110,BL110,BN110,BP110,BR110,BT110,BV110,BX110,BZ110)</f>
        <v>4.03614582212811</v>
      </c>
      <c r="CC110" s="106" t="n">
        <f aca="false">SUM(BG110,BI110,BK110,BM110,BO110,BQ110,BS110,BU110,BW110,BY110,CA110)</f>
        <v>0.0413865387664402</v>
      </c>
    </row>
    <row r="111" customFormat="false" ht="15" hidden="false" customHeight="false" outlineLevel="0" collapsed="false">
      <c r="A111" s="16" t="s">
        <v>175</v>
      </c>
      <c r="B111" s="87" t="s">
        <v>65</v>
      </c>
      <c r="C111" s="16" t="s">
        <v>105</v>
      </c>
      <c r="D111" s="16" t="n">
        <v>14</v>
      </c>
      <c r="E111" s="16" t="n">
        <v>1800</v>
      </c>
      <c r="F111" s="16" t="s">
        <v>65</v>
      </c>
      <c r="G111" s="16" t="n">
        <v>10</v>
      </c>
      <c r="T111" s="16" t="n">
        <v>133.35</v>
      </c>
      <c r="AH111" s="106" t="n">
        <f aca="false">H111/(2*15.9994+28.0855)</f>
        <v>0</v>
      </c>
      <c r="AI111" s="106" t="n">
        <f aca="false">I111/(2*15.9994+28.0855)</f>
        <v>0</v>
      </c>
      <c r="AJ111" s="106" t="n">
        <f aca="false">J111/(2*15.9994+47.8671)</f>
        <v>0</v>
      </c>
      <c r="AK111" s="106" t="n">
        <f aca="false">K111/(2*15.9994+47.8671)</f>
        <v>0</v>
      </c>
      <c r="AL111" s="106" t="n">
        <f aca="false">(2*L111)/(2*26.981+3*15.9994)</f>
        <v>0</v>
      </c>
      <c r="AM111" s="106" t="n">
        <f aca="false">(2*M111)/(2*26.981+3*15.9994)</f>
        <v>0</v>
      </c>
      <c r="AN111" s="106" t="n">
        <f aca="false">(2*N111)/(2*52+3*15.994)</f>
        <v>0</v>
      </c>
      <c r="AO111" s="106" t="n">
        <f aca="false">(2*O111)/(2*52+3*15.994)</f>
        <v>0</v>
      </c>
      <c r="AP111" s="106" t="n">
        <f aca="false">P111/(55.8452+15.9994)</f>
        <v>0</v>
      </c>
      <c r="AQ111" s="106" t="n">
        <f aca="false">Q111/(55.8452+15.9994)</f>
        <v>0</v>
      </c>
      <c r="AR111" s="106" t="n">
        <f aca="false">2*R111/(2*55.845+3*15.999)</f>
        <v>0</v>
      </c>
      <c r="AS111" s="106" t="n">
        <f aca="false">2*S111/(2*55.845+3*15.999)</f>
        <v>0</v>
      </c>
      <c r="AT111" s="106" t="n">
        <f aca="false">T111/(95.94+2*15.9994)</f>
        <v>1.04229522240321</v>
      </c>
      <c r="AU111" s="106" t="n">
        <f aca="false">U111/(95.94+2*15.9994)</f>
        <v>0</v>
      </c>
      <c r="AV111" s="106" t="n">
        <f aca="false">V111/(15.9994+24.3051)</f>
        <v>0</v>
      </c>
      <c r="AW111" s="106" t="n">
        <f aca="false">W111/(15.9994+24.3051)</f>
        <v>0</v>
      </c>
      <c r="AX111" s="106" t="n">
        <f aca="false">X111/(40.078+15.9994)</f>
        <v>0</v>
      </c>
      <c r="AY111" s="106" t="n">
        <f aca="false">Y111/(40.078+15.9994)</f>
        <v>0</v>
      </c>
      <c r="AZ111" s="106" t="n">
        <f aca="false">Z111/(22.989+0.5*15.9994)</f>
        <v>0</v>
      </c>
      <c r="BA111" s="106" t="n">
        <f aca="false">AA111/(22.989+0.5*15.9994)</f>
        <v>0</v>
      </c>
      <c r="BB111" s="106" t="n">
        <f aca="false">AB111/(39.0983+0.5*15.9994)</f>
        <v>0</v>
      </c>
      <c r="BC111" s="106" t="n">
        <f aca="false">AC111/(39.0983+0.5*15.9994)</f>
        <v>0</v>
      </c>
      <c r="BD111" s="16" t="n">
        <v>1</v>
      </c>
      <c r="BE111" s="106" t="n">
        <f aca="false">BD111/(2*AH111+2*AJ111+1.5*AL111+AP111+2*AT111+AV111+AX111+0.5*AZ111+0.5*BB111+1.5*AN111+1.5*AR111)</f>
        <v>0.479710536182977</v>
      </c>
      <c r="BF111" s="114" t="n">
        <f aca="false">$BE111*AH111</f>
        <v>0</v>
      </c>
      <c r="BG111" s="114" t="n">
        <f aca="false">$BE111*AI111</f>
        <v>0</v>
      </c>
      <c r="BH111" s="106" t="n">
        <f aca="false">$BE111*AJ111</f>
        <v>0</v>
      </c>
      <c r="BI111" s="106" t="n">
        <f aca="false">$BE111*AK111</f>
        <v>0</v>
      </c>
      <c r="BJ111" s="106" t="n">
        <f aca="false">$BE111*AL111</f>
        <v>0</v>
      </c>
      <c r="BK111" s="106" t="n">
        <f aca="false">$BE111*AM111</f>
        <v>0</v>
      </c>
      <c r="BL111" s="106" t="n">
        <f aca="false">$BE111*AN111</f>
        <v>0</v>
      </c>
      <c r="BM111" s="106" t="n">
        <f aca="false">$BE111*AO111</f>
        <v>0</v>
      </c>
      <c r="BN111" s="106" t="n">
        <f aca="false">$BE111*AP111</f>
        <v>0</v>
      </c>
      <c r="BO111" s="106" t="n">
        <f aca="false">$BE111*AQ111</f>
        <v>0</v>
      </c>
      <c r="BP111" s="106" t="n">
        <f aca="false">$BE111*AR111</f>
        <v>0</v>
      </c>
      <c r="BQ111" s="106" t="n">
        <f aca="false">$BE111*AS111</f>
        <v>0</v>
      </c>
      <c r="BR111" s="106" t="n">
        <f aca="false">$BE111*AT111</f>
        <v>0.5</v>
      </c>
      <c r="BS111" s="106" t="n">
        <f aca="false">$BE111*AU111</f>
        <v>0</v>
      </c>
      <c r="BT111" s="106" t="n">
        <f aca="false">$BE111*AV111</f>
        <v>0</v>
      </c>
      <c r="BU111" s="106" t="n">
        <f aca="false">$BE111*AW111</f>
        <v>0</v>
      </c>
      <c r="BV111" s="106" t="n">
        <f aca="false">$BE111*AX111</f>
        <v>0</v>
      </c>
      <c r="BW111" s="106" t="n">
        <f aca="false">$BE111*AY111</f>
        <v>0</v>
      </c>
      <c r="BX111" s="106" t="n">
        <f aca="false">$BE111*AZ111</f>
        <v>0</v>
      </c>
      <c r="BY111" s="106" t="n">
        <f aca="false">$BE111*BA111</f>
        <v>0</v>
      </c>
      <c r="BZ111" s="106" t="n">
        <f aca="false">$BE111*BB111</f>
        <v>0</v>
      </c>
      <c r="CA111" s="106"/>
      <c r="CB111" s="106" t="n">
        <f aca="false">SUM(BF111,BH111,BJ111,BL111,BN111,BP111,BR111,BT111,BV111,BX111,BZ111)</f>
        <v>0.5</v>
      </c>
      <c r="CC111" s="106" t="n">
        <f aca="false">SUM(BG111,BI111,BK111,BM111,BO111,BQ111,BS111,BU111,BW111,BY111,CA111)</f>
        <v>0</v>
      </c>
    </row>
    <row r="112" customFormat="false" ht="15" hidden="false" customHeight="false" outlineLevel="0" collapsed="false">
      <c r="A112" s="16" t="s">
        <v>175</v>
      </c>
      <c r="B112" s="87" t="s">
        <v>156</v>
      </c>
      <c r="C112" s="16" t="s">
        <v>105</v>
      </c>
      <c r="D112" s="16" t="n">
        <v>14</v>
      </c>
      <c r="E112" s="16" t="n">
        <v>1800</v>
      </c>
      <c r="F112" s="16" t="s">
        <v>65</v>
      </c>
      <c r="G112" s="16" t="n">
        <v>10</v>
      </c>
      <c r="T112" s="16" t="n">
        <v>100</v>
      </c>
      <c r="AH112" s="106" t="n">
        <f aca="false">H112/(2*15.9994+28.0855)</f>
        <v>0</v>
      </c>
      <c r="AI112" s="106" t="n">
        <f aca="false">I112/(2*15.9994+28.0855)</f>
        <v>0</v>
      </c>
      <c r="AJ112" s="106" t="n">
        <f aca="false">J112/(2*15.9994+47.8671)</f>
        <v>0</v>
      </c>
      <c r="AK112" s="106" t="n">
        <f aca="false">K112/(2*15.9994+47.8671)</f>
        <v>0</v>
      </c>
      <c r="AL112" s="106" t="n">
        <f aca="false">(2*L112)/(2*26.981+3*15.9994)</f>
        <v>0</v>
      </c>
      <c r="AM112" s="106" t="n">
        <f aca="false">(2*M112)/(2*26.981+3*15.9994)</f>
        <v>0</v>
      </c>
      <c r="AN112" s="106" t="n">
        <f aca="false">(2*N112)/(2*52+3*15.994)</f>
        <v>0</v>
      </c>
      <c r="AO112" s="106" t="n">
        <f aca="false">(2*O112)/(2*52+3*15.994)</f>
        <v>0</v>
      </c>
      <c r="AP112" s="106" t="n">
        <f aca="false">P112/(55.8452+15.9994)</f>
        <v>0</v>
      </c>
      <c r="AQ112" s="106" t="n">
        <f aca="false">Q112/(55.8452+15.9994)</f>
        <v>0</v>
      </c>
      <c r="AR112" s="106" t="n">
        <f aca="false">2*R112/(2*55.845+3*15.999)</f>
        <v>0</v>
      </c>
      <c r="AS112" s="106" t="n">
        <f aca="false">2*S112/(2*55.845+3*15.999)</f>
        <v>0</v>
      </c>
      <c r="AT112" s="106" t="n">
        <f aca="false">T112/(95.94+2*15.9994)</f>
        <v>0.781623713838179</v>
      </c>
      <c r="AU112" s="106" t="n">
        <f aca="false">U112/(95.94+2*15.9994)</f>
        <v>0</v>
      </c>
      <c r="AV112" s="106" t="n">
        <f aca="false">V112/(15.9994+24.3051)</f>
        <v>0</v>
      </c>
      <c r="AW112" s="106" t="n">
        <f aca="false">W112/(15.9994+24.3051)</f>
        <v>0</v>
      </c>
      <c r="AX112" s="106" t="n">
        <f aca="false">X112/(40.078+15.9994)</f>
        <v>0</v>
      </c>
      <c r="AY112" s="106" t="n">
        <f aca="false">Y112/(40.078+15.9994)</f>
        <v>0</v>
      </c>
      <c r="AZ112" s="106" t="n">
        <f aca="false">Z112/(22.989+0.5*15.9994)</f>
        <v>0</v>
      </c>
      <c r="BA112" s="106" t="n">
        <f aca="false">AA112/(22.989+0.5*15.9994)</f>
        <v>0</v>
      </c>
      <c r="BB112" s="106" t="n">
        <f aca="false">AB112/(39.0983+0.5*15.9994)</f>
        <v>0</v>
      </c>
      <c r="BC112" s="106" t="n">
        <f aca="false">AC112/(39.0983+0.5*15.9994)</f>
        <v>0</v>
      </c>
      <c r="BD112" s="16" t="n">
        <v>2</v>
      </c>
      <c r="BE112" s="106" t="n">
        <f aca="false">BD112/(2*AH112+2*AJ112+1.5*AL112+AP112+2*AT112+AV112+AX112+0.5*AZ112+0.5*BB112+1.5*AN112+1.5*AR112)</f>
        <v>1.279388</v>
      </c>
      <c r="BF112" s="114" t="n">
        <f aca="false">$BE112*AH112</f>
        <v>0</v>
      </c>
      <c r="BG112" s="114" t="n">
        <f aca="false">$BE112*AI112</f>
        <v>0</v>
      </c>
      <c r="BH112" s="106" t="n">
        <f aca="false">$BE112*AJ112</f>
        <v>0</v>
      </c>
      <c r="BI112" s="106" t="n">
        <f aca="false">$BE112*AK112</f>
        <v>0</v>
      </c>
      <c r="BJ112" s="106" t="n">
        <f aca="false">$BE112*AL112</f>
        <v>0</v>
      </c>
      <c r="BK112" s="106" t="n">
        <f aca="false">$BE112*AM112</f>
        <v>0</v>
      </c>
      <c r="BL112" s="106" t="n">
        <f aca="false">$BE112*AN112</f>
        <v>0</v>
      </c>
      <c r="BM112" s="106" t="n">
        <f aca="false">$BE112*AO112</f>
        <v>0</v>
      </c>
      <c r="BN112" s="106" t="n">
        <f aca="false">$BE112*AP112</f>
        <v>0</v>
      </c>
      <c r="BO112" s="106" t="n">
        <f aca="false">$BE112*AQ112</f>
        <v>0</v>
      </c>
      <c r="BP112" s="106" t="n">
        <f aca="false">$BE112*AR112</f>
        <v>0</v>
      </c>
      <c r="BQ112" s="106" t="n">
        <f aca="false">$BE112*AS112</f>
        <v>0</v>
      </c>
      <c r="BR112" s="106" t="n">
        <f aca="false">$BE112*AT112</f>
        <v>1</v>
      </c>
      <c r="BS112" s="106" t="n">
        <f aca="false">$BE112*AU112</f>
        <v>0</v>
      </c>
      <c r="BT112" s="106" t="n">
        <f aca="false">$BE112*AV112</f>
        <v>0</v>
      </c>
      <c r="BU112" s="106" t="n">
        <f aca="false">$BE112*AW112</f>
        <v>0</v>
      </c>
      <c r="BV112" s="106" t="n">
        <f aca="false">$BE112*AX112</f>
        <v>0</v>
      </c>
      <c r="BW112" s="106" t="n">
        <f aca="false">$BE112*AY112</f>
        <v>0</v>
      </c>
      <c r="BX112" s="106" t="n">
        <f aca="false">$BE112*AZ112</f>
        <v>0</v>
      </c>
      <c r="BY112" s="106" t="n">
        <f aca="false">$BE112*BA112</f>
        <v>0</v>
      </c>
      <c r="BZ112" s="106" t="n">
        <f aca="false">$BE112*BB112</f>
        <v>0</v>
      </c>
      <c r="CA112" s="106"/>
      <c r="CB112" s="106" t="n">
        <f aca="false">SUM(BF112,BH112,BJ112,BL112,BN112,BP112,BR112,BT112,BV112,BX112,BZ112)</f>
        <v>1</v>
      </c>
      <c r="CC112" s="106" t="n">
        <f aca="false">SUM(BG112,BI112,BK112,BM112,BO112,BQ112,BS112,BU112,BW112,BY112,CA112)</f>
        <v>0</v>
      </c>
    </row>
    <row r="119" customFormat="false" ht="15" hidden="false" customHeight="false" outlineLevel="0" collapsed="false">
      <c r="A119" s="125" t="s">
        <v>183</v>
      </c>
    </row>
    <row r="120" customFormat="false" ht="15" hidden="false" customHeight="false" outlineLevel="0" collapsed="false">
      <c r="A120" s="125" t="s">
        <v>184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18"/>
  <sheetViews>
    <sheetView showFormulas="false" showGridLines="true" showRowColHeaders="true" showZeros="true" rightToLeft="false" tabSelected="false" showOutlineSymbols="true" defaultGridColor="true" view="normal" topLeftCell="BE1" colorId="64" zoomScale="90" zoomScaleNormal="90" zoomScalePageLayoutView="100" workbookViewId="0">
      <pane xSplit="0" ySplit="1" topLeftCell="A2" activePane="bottomLeft" state="frozen"/>
      <selection pane="topLeft" activeCell="BE1" activeCellId="0" sqref="BE1"/>
      <selection pane="bottomLeft" activeCell="BR2" activeCellId="0" sqref="BR2"/>
    </sheetView>
  </sheetViews>
  <sheetFormatPr defaultRowHeight="15" zeroHeight="false" outlineLevelRow="0" outlineLevelCol="0"/>
  <cols>
    <col collapsed="false" customWidth="true" hidden="false" outlineLevel="0" max="1" min="1" style="87" width="11.57"/>
    <col collapsed="false" customWidth="true" hidden="false" outlineLevel="0" max="2" min="2" style="87" width="18.85"/>
    <col collapsed="false" customWidth="true" hidden="false" outlineLevel="0" max="70" min="3" style="87" width="11.57"/>
    <col collapsed="false" customWidth="true" hidden="false" outlineLevel="0" max="71" min="71" style="87" width="24.03"/>
    <col collapsed="false" customWidth="true" hidden="false" outlineLevel="0" max="72" min="72" style="87" width="18.42"/>
    <col collapsed="false" customWidth="true" hidden="false" outlineLevel="0" max="1025" min="73" style="87" width="11.57"/>
  </cols>
  <sheetData>
    <row r="1" s="99" customFormat="true" ht="15" hidden="false" customHeight="false" outlineLevel="0" collapsed="false">
      <c r="A1" s="2"/>
      <c r="B1" s="2" t="s">
        <v>154</v>
      </c>
      <c r="C1" s="2" t="s">
        <v>0</v>
      </c>
      <c r="D1" s="2" t="s">
        <v>2</v>
      </c>
      <c r="E1" s="2" t="s">
        <v>3</v>
      </c>
      <c r="F1" s="2" t="s">
        <v>4</v>
      </c>
      <c r="G1" s="4" t="s">
        <v>7</v>
      </c>
      <c r="H1" s="5" t="s">
        <v>155</v>
      </c>
      <c r="I1" s="5" t="s">
        <v>9</v>
      </c>
      <c r="J1" s="5" t="s">
        <v>155</v>
      </c>
      <c r="K1" s="5" t="s">
        <v>11</v>
      </c>
      <c r="L1" s="5" t="s">
        <v>155</v>
      </c>
      <c r="M1" s="5" t="s">
        <v>12</v>
      </c>
      <c r="N1" s="5" t="s">
        <v>155</v>
      </c>
      <c r="O1" s="5" t="s">
        <v>65</v>
      </c>
      <c r="P1" s="5" t="s">
        <v>155</v>
      </c>
      <c r="Q1" s="5" t="s">
        <v>14</v>
      </c>
      <c r="R1" s="5" t="s">
        <v>155</v>
      </c>
      <c r="S1" s="5" t="s">
        <v>15</v>
      </c>
      <c r="T1" s="5" t="s">
        <v>155</v>
      </c>
      <c r="U1" s="5" t="s">
        <v>16</v>
      </c>
      <c r="V1" s="5" t="s">
        <v>155</v>
      </c>
      <c r="W1" s="5" t="s">
        <v>18</v>
      </c>
      <c r="X1" s="5" t="s">
        <v>160</v>
      </c>
      <c r="Y1" s="6" t="s">
        <v>19</v>
      </c>
      <c r="Z1" s="99" t="s">
        <v>20</v>
      </c>
      <c r="AA1" s="99" t="s">
        <v>7</v>
      </c>
      <c r="AC1" s="99" t="s">
        <v>9</v>
      </c>
      <c r="AE1" s="99" t="s">
        <v>11</v>
      </c>
      <c r="AG1" s="99" t="s">
        <v>12</v>
      </c>
      <c r="AI1" s="99" t="s">
        <v>156</v>
      </c>
      <c r="AK1" s="99" t="s">
        <v>14</v>
      </c>
      <c r="AM1" s="99" t="s">
        <v>15</v>
      </c>
      <c r="AO1" s="99" t="s">
        <v>16</v>
      </c>
      <c r="AQ1" s="99" t="s">
        <v>58</v>
      </c>
      <c r="AR1" s="99" t="s">
        <v>21</v>
      </c>
      <c r="AS1" s="99" t="s">
        <v>22</v>
      </c>
      <c r="AT1" s="100" t="s">
        <v>23</v>
      </c>
      <c r="AU1" s="101" t="s">
        <v>185</v>
      </c>
      <c r="AV1" s="102" t="s">
        <v>25</v>
      </c>
      <c r="AW1" s="102" t="s">
        <v>186</v>
      </c>
      <c r="AX1" s="102" t="s">
        <v>27</v>
      </c>
      <c r="AY1" s="102" t="s">
        <v>187</v>
      </c>
      <c r="AZ1" s="102" t="s">
        <v>28</v>
      </c>
      <c r="BA1" s="102" t="s">
        <v>188</v>
      </c>
      <c r="BB1" s="102" t="s">
        <v>65</v>
      </c>
      <c r="BC1" s="102" t="s">
        <v>189</v>
      </c>
      <c r="BD1" s="102" t="s">
        <v>30</v>
      </c>
      <c r="BE1" s="102" t="s">
        <v>190</v>
      </c>
      <c r="BF1" s="102" t="s">
        <v>31</v>
      </c>
      <c r="BG1" s="102" t="s">
        <v>191</v>
      </c>
      <c r="BH1" s="102" t="s">
        <v>32</v>
      </c>
      <c r="BI1" s="102" t="s">
        <v>192</v>
      </c>
      <c r="BJ1" s="102" t="s">
        <v>58</v>
      </c>
      <c r="BK1" s="102" t="s">
        <v>34</v>
      </c>
      <c r="BL1" s="103"/>
      <c r="BM1" s="103" t="s">
        <v>35</v>
      </c>
      <c r="BN1" s="99" t="s">
        <v>42</v>
      </c>
      <c r="BO1" s="99" t="s">
        <v>155</v>
      </c>
      <c r="BP1" s="99" t="s">
        <v>48</v>
      </c>
      <c r="BR1" s="99" t="s">
        <v>193</v>
      </c>
      <c r="BS1" s="5" t="s">
        <v>194</v>
      </c>
      <c r="BT1" s="99" t="s">
        <v>195</v>
      </c>
    </row>
    <row r="2" s="16" customFormat="true" ht="13.8" hidden="false" customHeight="false" outlineLevel="0" collapsed="false">
      <c r="A2" s="16" t="s">
        <v>157</v>
      </c>
      <c r="B2" s="16" t="s">
        <v>158</v>
      </c>
      <c r="C2" s="16" t="s">
        <v>56</v>
      </c>
      <c r="D2" s="16" t="n">
        <v>20</v>
      </c>
      <c r="E2" s="16" t="n">
        <v>1600</v>
      </c>
      <c r="F2" s="16" t="s">
        <v>58</v>
      </c>
      <c r="G2" s="17" t="n">
        <v>52.3</v>
      </c>
      <c r="H2" s="105" t="n">
        <v>0.5</v>
      </c>
      <c r="I2" s="16" t="n">
        <v>6.9</v>
      </c>
      <c r="J2" s="16" t="n">
        <v>0.2</v>
      </c>
      <c r="K2" s="36" t="n">
        <f aca="false">'General version'!P4</f>
        <v>6</v>
      </c>
      <c r="L2" s="36" t="n">
        <f aca="false">'General version'!Q4</f>
        <v>0.2</v>
      </c>
      <c r="M2" s="36" t="n">
        <f aca="false">'General version'!R4</f>
        <v>0</v>
      </c>
      <c r="N2" s="36" t="n">
        <f aca="false">'General version'!S4</f>
        <v>0</v>
      </c>
      <c r="Q2" s="16" t="n">
        <v>31.6</v>
      </c>
      <c r="R2" s="16" t="n">
        <v>0.2</v>
      </c>
      <c r="S2" s="16" t="n">
        <v>2.9</v>
      </c>
      <c r="T2" s="16" t="n">
        <v>0.2</v>
      </c>
      <c r="U2" s="16" t="n">
        <v>0.15</v>
      </c>
      <c r="V2" s="16" t="n">
        <v>0.06</v>
      </c>
      <c r="Y2" s="37" t="n">
        <f aca="false">K2+M2</f>
        <v>6</v>
      </c>
      <c r="AA2" s="106" t="n">
        <f aca="false">G2/(2*15.9994+28.0855)</f>
        <v>0.870443693277612</v>
      </c>
      <c r="AB2" s="106" t="n">
        <f aca="false">H2/(2*15.9994+28.0855)</f>
        <v>0.00832164142712822</v>
      </c>
      <c r="AC2" s="106" t="n">
        <f aca="false">(2*I2)/(2*26.981+3*15.9994)</f>
        <v>0.135346929488173</v>
      </c>
      <c r="AD2" s="106" t="n">
        <f aca="false">(2*J2)/(2*26.981+3*15.9994)</f>
        <v>0.00392309940545428</v>
      </c>
      <c r="AE2" s="106" t="n">
        <f aca="false">K2/(55.8452+15.9994)</f>
        <v>0.0835135834843537</v>
      </c>
      <c r="AF2" s="106" t="n">
        <f aca="false">L2/(55.8452+15.9994)</f>
        <v>0.00278378611614512</v>
      </c>
      <c r="AG2" s="106" t="n">
        <f aca="false">2*M2/(2*55.845+3*15.999)</f>
        <v>0</v>
      </c>
      <c r="AH2" s="106" t="n">
        <f aca="false">2*N2/(2*55.845+3*15.999)</f>
        <v>0</v>
      </c>
      <c r="AI2" s="106" t="n">
        <f aca="false">O2/(95.94+2*15.9994)</f>
        <v>0</v>
      </c>
      <c r="AJ2" s="106" t="n">
        <f aca="false">P2/(95.94+2*15.9994)</f>
        <v>0</v>
      </c>
      <c r="AK2" s="106" t="n">
        <f aca="false">Q2/(15.9994+24.3051)</f>
        <v>0.784031559751393</v>
      </c>
      <c r="AL2" s="106" t="n">
        <f aca="false">R2/(15.9994+24.3051)</f>
        <v>0.00496222506171767</v>
      </c>
      <c r="AM2" s="106" t="n">
        <f aca="false">S2/(40.078+15.9994)</f>
        <v>0.051714237821297</v>
      </c>
      <c r="AN2" s="106" t="n">
        <f aca="false">T2/(40.078+15.9994)</f>
        <v>0.00356649916008945</v>
      </c>
      <c r="AO2" s="106" t="n">
        <f aca="false">U2/(22.989+0.5*15.9994)</f>
        <v>0.00484047410830399</v>
      </c>
      <c r="AP2" s="106" t="n">
        <f aca="false">V2/(22.989+0.5*15.9994)</f>
        <v>0.0019361896433216</v>
      </c>
      <c r="AQ2" s="106" t="n">
        <f aca="false">X2/(2*15.9994+186.207)</f>
        <v>0</v>
      </c>
      <c r="AR2" s="16" t="n">
        <v>12</v>
      </c>
      <c r="AS2" s="106" t="n">
        <f aca="false">AR2/(2*AA2+1.5*AC2+AE2+2*AI2+AK2+AM2+0.5*AO2+1.5*AG2+2*AQ2)</f>
        <v>4.18762310464232</v>
      </c>
      <c r="AT2" s="114" t="n">
        <f aca="false">$AS2*AA2</f>
        <v>3.64509012125952</v>
      </c>
      <c r="AU2" s="114" t="n">
        <f aca="false">$AS2*AB2</f>
        <v>0.0348478979087908</v>
      </c>
      <c r="AV2" s="106" t="n">
        <f aca="false">$AS2*AC2</f>
        <v>0.566781929067068</v>
      </c>
      <c r="AW2" s="106" t="n">
        <f aca="false">$AS2*AD2</f>
        <v>0.0164284617120889</v>
      </c>
      <c r="AX2" s="106" t="n">
        <f aca="false">$AS2*AE2</f>
        <v>0.349723411750555</v>
      </c>
      <c r="AY2" s="106" t="n">
        <f aca="false">$AS2*AF2</f>
        <v>0.0116574470583518</v>
      </c>
      <c r="AZ2" s="106" t="n">
        <f aca="false">$AS2*AG2</f>
        <v>0</v>
      </c>
      <c r="BA2" s="106" t="n">
        <f aca="false">$AS2*AH2</f>
        <v>0</v>
      </c>
      <c r="BB2" s="106" t="n">
        <f aca="false">$AS2*AI2</f>
        <v>0</v>
      </c>
      <c r="BC2" s="106" t="n">
        <f aca="false">$AS2*AJ2</f>
        <v>0</v>
      </c>
      <c r="BD2" s="106" t="n">
        <f aca="false">$AS2*AK2</f>
        <v>3.28322867438369</v>
      </c>
      <c r="BE2" s="106" t="n">
        <f aca="false">$AS2*AL2</f>
        <v>0.0207799283188841</v>
      </c>
      <c r="BF2" s="106" t="n">
        <f aca="false">$AS2*AM2</f>
        <v>0.216559737139431</v>
      </c>
      <c r="BG2" s="106" t="n">
        <f aca="false">$AS2*AN2</f>
        <v>0.014935154285478</v>
      </c>
      <c r="BH2" s="106" t="n">
        <f aca="false">$AS2*AO2</f>
        <v>0.0202700812133568</v>
      </c>
      <c r="BI2" s="106" t="n">
        <f aca="false">$AS2*AP2</f>
        <v>0.0081080324853427</v>
      </c>
      <c r="BJ2" s="106" t="n">
        <f aca="false">$AS2*AQ2</f>
        <v>0</v>
      </c>
      <c r="BK2" s="106" t="n">
        <f aca="false">SUM(AT2,AV2,AX2,AZ2,BB2,BD2,BF2,BH2,BJ2)</f>
        <v>8.08165395481362</v>
      </c>
      <c r="BL2" s="106" t="n">
        <f aca="false">SUM(AU2,AW2,AY2,BA2,BC2,BE2,BG2,BI2,BJ2)</f>
        <v>0.106756921768936</v>
      </c>
      <c r="BM2" s="106" t="n">
        <f aca="false">AX2+AZ2</f>
        <v>0.349723411750555</v>
      </c>
      <c r="BN2" s="16" t="n">
        <v>6</v>
      </c>
      <c r="BO2" s="36" t="n">
        <f aca="false">L2+BS2</f>
        <v>0.3</v>
      </c>
      <c r="BP2" s="16" t="n">
        <v>0.44</v>
      </c>
      <c r="BQ2" s="16" t="n">
        <v>0.06</v>
      </c>
      <c r="BR2" s="36" t="n">
        <f aca="false">SQRT((BO2/BN2)^2+(BQ2/BP2)^2)*(BN2*BP2)</f>
        <v>0.383437087408091</v>
      </c>
      <c r="BS2" s="36" t="n">
        <v>0.1</v>
      </c>
      <c r="BT2" s="126" t="n">
        <f aca="false">AX2+BF2+(BD2)</f>
        <v>3.84951182327368</v>
      </c>
    </row>
    <row r="3" s="16" customFormat="true" ht="13.8" hidden="false" customHeight="false" outlineLevel="0" collapsed="false">
      <c r="A3" s="16" t="s">
        <v>157</v>
      </c>
      <c r="B3" s="16" t="s">
        <v>159</v>
      </c>
      <c r="C3" s="16" t="s">
        <v>56</v>
      </c>
      <c r="D3" s="16" t="n">
        <v>20</v>
      </c>
      <c r="E3" s="16" t="n">
        <v>1600</v>
      </c>
      <c r="F3" s="16" t="s">
        <v>58</v>
      </c>
      <c r="G3" s="17" t="n">
        <v>41.3</v>
      </c>
      <c r="H3" s="105" t="n">
        <v>0.2</v>
      </c>
      <c r="I3" s="16" t="n">
        <v>0.21</v>
      </c>
      <c r="J3" s="16" t="n">
        <v>0.01</v>
      </c>
      <c r="K3" s="36" t="n">
        <f aca="false">'General version'!P5</f>
        <v>7.4</v>
      </c>
      <c r="L3" s="36" t="n">
        <f aca="false">'General version'!Q5</f>
        <v>0</v>
      </c>
      <c r="M3" s="36" t="n">
        <f aca="false">'General version'!R5</f>
        <v>0</v>
      </c>
      <c r="N3" s="36" t="n">
        <f aca="false">'General version'!S5</f>
        <v>0</v>
      </c>
      <c r="Q3" s="16" t="n">
        <v>51.1</v>
      </c>
      <c r="R3" s="16" t="n">
        <v>0.1</v>
      </c>
      <c r="S3" s="16" t="n">
        <v>0.03</v>
      </c>
      <c r="T3" s="16" t="n">
        <v>0.01</v>
      </c>
      <c r="Y3" s="37"/>
      <c r="AA3" s="106" t="n">
        <f aca="false">G3/(2*15.9994+28.0855)</f>
        <v>0.687367581880791</v>
      </c>
      <c r="AB3" s="106" t="n">
        <f aca="false">H3/(2*15.9994+28.0855)</f>
        <v>0.00332865657085129</v>
      </c>
      <c r="AC3" s="106" t="n">
        <f aca="false">(2*I3)/(2*26.981+3*15.9994)</f>
        <v>0.004119254375727</v>
      </c>
      <c r="AD3" s="106" t="n">
        <f aca="false">(2*J3)/(2*26.981+3*15.9994)</f>
        <v>0.000196154970272714</v>
      </c>
      <c r="AE3" s="106" t="n">
        <f aca="false">K3/(55.8452+15.9994)</f>
        <v>0.10300008629737</v>
      </c>
      <c r="AF3" s="106" t="n">
        <f aca="false">L3/(55.8452+15.9994)</f>
        <v>0</v>
      </c>
      <c r="AG3" s="106" t="n">
        <f aca="false">2*M3/(2*55.845+3*15.999)</f>
        <v>0</v>
      </c>
      <c r="AH3" s="106" t="n">
        <f aca="false">2*N3/(2*55.845+3*15.999)</f>
        <v>0</v>
      </c>
      <c r="AI3" s="106" t="n">
        <f aca="false">O3/(95.94+2*15.9994)</f>
        <v>0</v>
      </c>
      <c r="AJ3" s="106" t="n">
        <f aca="false">P3/(95.94+2*15.9994)</f>
        <v>0</v>
      </c>
      <c r="AK3" s="106" t="n">
        <f aca="false">Q3/(15.9994+24.3051)</f>
        <v>1.26784850326887</v>
      </c>
      <c r="AL3" s="106" t="n">
        <f aca="false">R3/(15.9994+24.3051)</f>
        <v>0.00248111253085884</v>
      </c>
      <c r="AM3" s="106" t="n">
        <f aca="false">S3/(40.078+15.9994)</f>
        <v>0.000534974874013417</v>
      </c>
      <c r="AN3" s="106" t="n">
        <f aca="false">T3/(40.078+15.9994)</f>
        <v>0.000178324958004472</v>
      </c>
      <c r="AO3" s="106" t="n">
        <f aca="false">U3/(22.989+0.5*15.9994)</f>
        <v>0</v>
      </c>
      <c r="AP3" s="106" t="n">
        <f aca="false">V3/(22.989+0.5*15.9994)</f>
        <v>0</v>
      </c>
      <c r="AQ3" s="106" t="n">
        <f aca="false">X3/(2*15.9994+186.207)</f>
        <v>0</v>
      </c>
      <c r="AR3" s="16" t="n">
        <v>4</v>
      </c>
      <c r="AS3" s="106" t="n">
        <f aca="false">AR3/(2*AA3+1.5*AC3+AE3+2*AI3+AK3+AM3+0.5*AO3+1.5*AG3+2*AQ3)</f>
        <v>1.45333120437543</v>
      </c>
      <c r="AT3" s="114" t="n">
        <f aca="false">$AS3*AA3</f>
        <v>0.998972755623437</v>
      </c>
      <c r="AU3" s="114" t="n">
        <f aca="false">$AS3*AB3</f>
        <v>0.00483764046306749</v>
      </c>
      <c r="AV3" s="106" t="n">
        <f aca="false">$AS3*AC3</f>
        <v>0.00598664092300408</v>
      </c>
      <c r="AW3" s="106" t="n">
        <f aca="false">$AS3*AD3</f>
        <v>0.000285078139190671</v>
      </c>
      <c r="AX3" s="106" t="n">
        <f aca="false">$AS3*AE3</f>
        <v>0.14969323946933</v>
      </c>
      <c r="AY3" s="106" t="n">
        <f aca="false">$AS3*AF3</f>
        <v>0</v>
      </c>
      <c r="AZ3" s="106" t="n">
        <f aca="false">$AS3*AG3</f>
        <v>0</v>
      </c>
      <c r="BA3" s="106" t="n">
        <f aca="false">$AS3*AH3</f>
        <v>0</v>
      </c>
      <c r="BB3" s="106" t="n">
        <f aca="false">$AS3*AI3</f>
        <v>0</v>
      </c>
      <c r="BC3" s="106" t="n">
        <f aca="false">$AS3*AJ3</f>
        <v>0</v>
      </c>
      <c r="BD3" s="106" t="n">
        <f aca="false">$AS3*AK3</f>
        <v>1.84260379222133</v>
      </c>
      <c r="BE3" s="106" t="n">
        <f aca="false">$AS3*AL3</f>
        <v>0.00360587826266405</v>
      </c>
      <c r="BF3" s="106" t="n">
        <f aca="false">$AS3*AM3</f>
        <v>0.000777495677960514</v>
      </c>
      <c r="BG3" s="106" t="n">
        <f aca="false">$AS3*AN3</f>
        <v>0.000259165225986838</v>
      </c>
      <c r="BH3" s="106" t="n">
        <f aca="false">$AS3*AO3</f>
        <v>0</v>
      </c>
      <c r="BI3" s="106" t="n">
        <f aca="false">$AS3*AP3</f>
        <v>0</v>
      </c>
      <c r="BJ3" s="106" t="n">
        <f aca="false">$AS3*AQ3</f>
        <v>0</v>
      </c>
      <c r="BK3" s="106" t="n">
        <f aca="false">SUM(AT3,AV3,AX3,AZ3,BB3,BD3,BF3,BH3,BJ3)</f>
        <v>2.99803392391506</v>
      </c>
      <c r="BL3" s="106" t="n">
        <f aca="false">SUM(AU3,AW3,AY3,BA3,BC3,BE3,BG3,BI3,BJ3)</f>
        <v>0.00898776209090905</v>
      </c>
      <c r="BM3" s="106"/>
      <c r="BO3" s="36" t="n">
        <f aca="false">L3+BS3</f>
        <v>0</v>
      </c>
      <c r="BR3" s="36"/>
      <c r="BS3" s="36"/>
      <c r="BT3" s="126"/>
    </row>
    <row r="4" s="16" customFormat="true" ht="13.8" hidden="false" customHeight="false" outlineLevel="0" collapsed="false">
      <c r="A4" s="16" t="s">
        <v>157</v>
      </c>
      <c r="B4" s="16" t="s">
        <v>58</v>
      </c>
      <c r="C4" s="16" t="s">
        <v>56</v>
      </c>
      <c r="D4" s="16" t="n">
        <v>20</v>
      </c>
      <c r="E4" s="16" t="n">
        <v>1600</v>
      </c>
      <c r="F4" s="16" t="s">
        <v>58</v>
      </c>
      <c r="G4" s="17"/>
      <c r="H4" s="105"/>
      <c r="K4" s="36" t="n">
        <f aca="false">'General version'!P6</f>
        <v>0</v>
      </c>
      <c r="L4" s="36" t="n">
        <f aca="false">'General version'!Q6</f>
        <v>0</v>
      </c>
      <c r="M4" s="36" t="n">
        <f aca="false">'General version'!R6</f>
        <v>0</v>
      </c>
      <c r="N4" s="36" t="n">
        <f aca="false">'General version'!S6</f>
        <v>0</v>
      </c>
      <c r="X4" s="16" t="n">
        <v>117.18</v>
      </c>
      <c r="Y4" s="37"/>
      <c r="AA4" s="106" t="n">
        <f aca="false">G4/(2*15.9994+28.0855)</f>
        <v>0</v>
      </c>
      <c r="AB4" s="106" t="n">
        <f aca="false">H4/(2*15.9994+28.0855)</f>
        <v>0</v>
      </c>
      <c r="AC4" s="106" t="n">
        <f aca="false">(2*I4)/(2*26.981+3*15.9994)</f>
        <v>0</v>
      </c>
      <c r="AD4" s="106" t="n">
        <f aca="false">(2*J4)/(2*26.981+3*15.9994)</f>
        <v>0</v>
      </c>
      <c r="AE4" s="106" t="n">
        <f aca="false">K4/(55.8452+15.9994)</f>
        <v>0</v>
      </c>
      <c r="AF4" s="106" t="n">
        <f aca="false">L4/(55.8452+15.9994)</f>
        <v>0</v>
      </c>
      <c r="AG4" s="106" t="n">
        <f aca="false">2*M4/(2*55.845+3*15.999)</f>
        <v>0</v>
      </c>
      <c r="AH4" s="106" t="n">
        <f aca="false">2*N4/(2*55.845+3*15.999)</f>
        <v>0</v>
      </c>
      <c r="AI4" s="106" t="n">
        <f aca="false">O4/(95.94+2*15.9994)</f>
        <v>0</v>
      </c>
      <c r="AJ4" s="106" t="n">
        <f aca="false">P4/(95.94+2*15.9994)</f>
        <v>0</v>
      </c>
      <c r="AK4" s="106" t="n">
        <f aca="false">Q4/(15.9994+24.3051)</f>
        <v>0</v>
      </c>
      <c r="AL4" s="106" t="n">
        <f aca="false">R4/(15.9994+24.3051)</f>
        <v>0</v>
      </c>
      <c r="AM4" s="106" t="n">
        <f aca="false">S4/(40.078+15.9994)</f>
        <v>0</v>
      </c>
      <c r="AN4" s="106" t="n">
        <f aca="false">T4/(40.078+15.9994)</f>
        <v>0</v>
      </c>
      <c r="AO4" s="106" t="n">
        <f aca="false">U4/(22.989+0.5*15.9994)</f>
        <v>0</v>
      </c>
      <c r="AP4" s="106" t="n">
        <f aca="false">V4/(22.989+0.5*15.9994)</f>
        <v>0</v>
      </c>
      <c r="AQ4" s="106" t="n">
        <f aca="false">X4/(2*15.9994+186.207)</f>
        <v>0.537015972994302</v>
      </c>
      <c r="AR4" s="16" t="n">
        <v>2</v>
      </c>
      <c r="AS4" s="106" t="n">
        <f aca="false">AR4/(2*AA4+1.5*AC4+AE4+2*AI4+AK4+AM4+0.5*AO4+1.5*AG4+2*AQ4)</f>
        <v>1.86214200375491</v>
      </c>
      <c r="AT4" s="114" t="n">
        <f aca="false">$AS4*AA4</f>
        <v>0</v>
      </c>
      <c r="AU4" s="114" t="n">
        <f aca="false">$AS4*AB4</f>
        <v>0</v>
      </c>
      <c r="AV4" s="106" t="n">
        <f aca="false">$AS4*AC4</f>
        <v>0</v>
      </c>
      <c r="AW4" s="106" t="n">
        <f aca="false">$AS4*AD4</f>
        <v>0</v>
      </c>
      <c r="AX4" s="106" t="n">
        <f aca="false">$AS4*AE4</f>
        <v>0</v>
      </c>
      <c r="AY4" s="106" t="n">
        <f aca="false">$AS4*AF4</f>
        <v>0</v>
      </c>
      <c r="AZ4" s="106" t="n">
        <f aca="false">$AS4*AG4</f>
        <v>0</v>
      </c>
      <c r="BA4" s="106" t="n">
        <f aca="false">$AS4*AH4</f>
        <v>0</v>
      </c>
      <c r="BB4" s="106" t="n">
        <f aca="false">$AS4*AI4</f>
        <v>0</v>
      </c>
      <c r="BC4" s="106" t="n">
        <f aca="false">$AS4*AJ4</f>
        <v>0</v>
      </c>
      <c r="BD4" s="106" t="n">
        <f aca="false">$AS4*AK4</f>
        <v>0</v>
      </c>
      <c r="BE4" s="106" t="n">
        <f aca="false">$AS4*AL4</f>
        <v>0</v>
      </c>
      <c r="BF4" s="106" t="n">
        <f aca="false">$AS4*AM4</f>
        <v>0</v>
      </c>
      <c r="BG4" s="106" t="n">
        <f aca="false">$AS4*AN4</f>
        <v>0</v>
      </c>
      <c r="BH4" s="106" t="n">
        <f aca="false">$AS4*AO4</f>
        <v>0</v>
      </c>
      <c r="BI4" s="106" t="n">
        <f aca="false">$AS4*AP4</f>
        <v>0</v>
      </c>
      <c r="BJ4" s="106" t="n">
        <f aca="false">$AS4*AQ4</f>
        <v>1</v>
      </c>
      <c r="BK4" s="106" t="n">
        <f aca="false">SUM(AT4,AV4,AX4,AZ4,BB4,BD4,BF4,BH4,BJ4)</f>
        <v>1</v>
      </c>
      <c r="BL4" s="106" t="n">
        <f aca="false">SUM(AU4,AW4,AY4,BA4,BC4,BE4,BG4,BI4,BJ4)</f>
        <v>1</v>
      </c>
      <c r="BM4" s="106"/>
      <c r="BO4" s="36" t="n">
        <f aca="false">L4+BS4</f>
        <v>0</v>
      </c>
      <c r="BR4" s="36"/>
      <c r="BS4" s="36"/>
      <c r="BT4" s="126"/>
    </row>
    <row r="5" s="16" customFormat="true" ht="13.8" hidden="false" customHeight="false" outlineLevel="0" collapsed="false">
      <c r="A5" s="16" t="s">
        <v>157</v>
      </c>
      <c r="B5" s="16" t="s">
        <v>160</v>
      </c>
      <c r="C5" s="16" t="s">
        <v>56</v>
      </c>
      <c r="D5" s="16" t="n">
        <v>20</v>
      </c>
      <c r="E5" s="16" t="n">
        <v>1600</v>
      </c>
      <c r="F5" s="16" t="s">
        <v>58</v>
      </c>
      <c r="G5" s="17"/>
      <c r="H5" s="105"/>
      <c r="K5" s="36" t="n">
        <f aca="false">'General version'!P7</f>
        <v>0</v>
      </c>
      <c r="L5" s="36" t="n">
        <f aca="false">'General version'!Q7</f>
        <v>0</v>
      </c>
      <c r="M5" s="36" t="n">
        <f aca="false">'General version'!R7</f>
        <v>0</v>
      </c>
      <c r="N5" s="36" t="n">
        <f aca="false">'General version'!S7</f>
        <v>0</v>
      </c>
      <c r="X5" s="16" t="n">
        <v>100</v>
      </c>
      <c r="Y5" s="37"/>
      <c r="AA5" s="106" t="n">
        <f aca="false">G5/(2*15.9994+28.0855)</f>
        <v>0</v>
      </c>
      <c r="AB5" s="106" t="n">
        <f aca="false">H5/(2*15.9994+28.0855)</f>
        <v>0</v>
      </c>
      <c r="AC5" s="106" t="n">
        <f aca="false">(2*I5)/(2*26.981+3*15.9994)</f>
        <v>0</v>
      </c>
      <c r="AD5" s="106" t="n">
        <f aca="false">(2*J5)/(2*26.981+3*15.9994)</f>
        <v>0</v>
      </c>
      <c r="AE5" s="106" t="n">
        <f aca="false">K5/(55.8452+15.9994)</f>
        <v>0</v>
      </c>
      <c r="AF5" s="106" t="n">
        <f aca="false">L5/(55.8452+15.9994)</f>
        <v>0</v>
      </c>
      <c r="AG5" s="106" t="n">
        <f aca="false">2*M5/(2*55.845+3*15.999)</f>
        <v>0</v>
      </c>
      <c r="AH5" s="106" t="n">
        <f aca="false">2*N5/(2*55.845+3*15.999)</f>
        <v>0</v>
      </c>
      <c r="AI5" s="106" t="n">
        <f aca="false">O5/(95.94+2*15.9994)</f>
        <v>0</v>
      </c>
      <c r="AJ5" s="106" t="n">
        <f aca="false">P5/(95.94+2*15.9994)</f>
        <v>0</v>
      </c>
      <c r="AK5" s="106" t="n">
        <f aca="false">Q5/(15.9994+24.3051)</f>
        <v>0</v>
      </c>
      <c r="AL5" s="106" t="n">
        <f aca="false">R5/(15.9994+24.3051)</f>
        <v>0</v>
      </c>
      <c r="AM5" s="106" t="n">
        <f aca="false">S5/(40.078+15.9994)</f>
        <v>0</v>
      </c>
      <c r="AN5" s="106" t="n">
        <f aca="false">T5/(40.078+15.9994)</f>
        <v>0</v>
      </c>
      <c r="AO5" s="106" t="n">
        <f aca="false">U5/(22.989+0.5*15.9994)</f>
        <v>0</v>
      </c>
      <c r="AP5" s="106" t="n">
        <f aca="false">V5/(22.989+0.5*15.9994)</f>
        <v>0</v>
      </c>
      <c r="AQ5" s="106" t="n">
        <f aca="false">X5/(2*15.9994+186.207)</f>
        <v>0.458282960397936</v>
      </c>
      <c r="AR5" s="16" t="n">
        <v>2</v>
      </c>
      <c r="AS5" s="106" t="n">
        <f aca="false">AR5/(2*AA5+1.5*AC5+AE5+2*AI5+AK5+AM5+0.5*AO5+1.5*AG5+2*AQ5)</f>
        <v>2.182058</v>
      </c>
      <c r="AT5" s="114" t="n">
        <f aca="false">$AS5*AA5</f>
        <v>0</v>
      </c>
      <c r="AU5" s="114" t="n">
        <f aca="false">$AS5*AB5</f>
        <v>0</v>
      </c>
      <c r="AV5" s="106" t="n">
        <f aca="false">$AS5*AC5</f>
        <v>0</v>
      </c>
      <c r="AW5" s="106" t="n">
        <f aca="false">$AS5*AD5</f>
        <v>0</v>
      </c>
      <c r="AX5" s="106" t="n">
        <f aca="false">$AS5*AE5</f>
        <v>0</v>
      </c>
      <c r="AY5" s="106" t="n">
        <f aca="false">$AS5*AF5</f>
        <v>0</v>
      </c>
      <c r="AZ5" s="106" t="n">
        <f aca="false">$AS5*AG5</f>
        <v>0</v>
      </c>
      <c r="BA5" s="106" t="n">
        <f aca="false">$AS5*AH5</f>
        <v>0</v>
      </c>
      <c r="BB5" s="106" t="n">
        <f aca="false">$AS5*AI5</f>
        <v>0</v>
      </c>
      <c r="BC5" s="106" t="n">
        <f aca="false">$AS5*AJ5</f>
        <v>0</v>
      </c>
      <c r="BD5" s="106" t="n">
        <f aca="false">$AS5*AK5</f>
        <v>0</v>
      </c>
      <c r="BE5" s="106" t="n">
        <f aca="false">$AS5*AL5</f>
        <v>0</v>
      </c>
      <c r="BF5" s="106" t="n">
        <f aca="false">$AS5*AM5</f>
        <v>0</v>
      </c>
      <c r="BG5" s="106" t="n">
        <f aca="false">$AS5*AN5</f>
        <v>0</v>
      </c>
      <c r="BH5" s="106" t="n">
        <f aca="false">$AS5*AO5</f>
        <v>0</v>
      </c>
      <c r="BI5" s="106" t="n">
        <f aca="false">$AS5*AP5</f>
        <v>0</v>
      </c>
      <c r="BJ5" s="106" t="n">
        <f aca="false">$AS5*AQ5</f>
        <v>1</v>
      </c>
      <c r="BK5" s="106" t="n">
        <f aca="false">SUM(AT5,AV5,AX5,AZ5,BB5,BD5,BF5,BH5,BJ5)</f>
        <v>1</v>
      </c>
      <c r="BL5" s="106" t="n">
        <f aca="false">SUM(AU5,AW5,AY5,BA5,BC5,BE5,BG5,BI5,BJ5)</f>
        <v>1</v>
      </c>
      <c r="BM5" s="106"/>
      <c r="BO5" s="36" t="n">
        <f aca="false">L5+BS5</f>
        <v>0</v>
      </c>
      <c r="BR5" s="36"/>
      <c r="BS5" s="36"/>
      <c r="BT5" s="126"/>
    </row>
    <row r="6" s="16" customFormat="true" ht="13.8" hidden="false" customHeight="false" outlineLevel="0" collapsed="false">
      <c r="G6" s="17"/>
      <c r="H6" s="105"/>
      <c r="K6" s="36" t="n">
        <f aca="false">'General version'!P8</f>
        <v>0</v>
      </c>
      <c r="L6" s="36" t="n">
        <f aca="false">'General version'!Q8</f>
        <v>0</v>
      </c>
      <c r="M6" s="36" t="n">
        <f aca="false">'General version'!R8</f>
        <v>0</v>
      </c>
      <c r="N6" s="36" t="n">
        <f aca="false">'General version'!S8</f>
        <v>0</v>
      </c>
      <c r="Y6" s="37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 t="n">
        <f aca="false">X6/(2*15.9994+186.207)</f>
        <v>0</v>
      </c>
      <c r="AS6" s="106" t="e">
        <f aca="false">AR6/(2*AA6+1.5*AC6+AE6+2*AI6+AK6+AM6+0.5*AO6+1.5*AG6+2*AQ6)</f>
        <v>#DIV/0!</v>
      </c>
      <c r="AT6" s="114"/>
      <c r="AU6" s="114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 t="e">
        <f aca="false">$AS6*AQ6</f>
        <v>#DIV/0!</v>
      </c>
      <c r="BK6" s="106" t="e">
        <f aca="false">SUM(AT6,AV6,AX6,AZ6,BB6,BD6,BF6,BH6,BJ6)</f>
        <v>#DIV/0!</v>
      </c>
      <c r="BL6" s="106" t="n">
        <f aca="false">SUM(AU6,AW6,AY6,BA6,BC6,BE6,BG6,BI6,BJ6)</f>
        <v>0</v>
      </c>
      <c r="BM6" s="106"/>
      <c r="BO6" s="36" t="n">
        <f aca="false">L6+BS6</f>
        <v>0</v>
      </c>
      <c r="BR6" s="36"/>
      <c r="BS6" s="36"/>
      <c r="BT6" s="126"/>
    </row>
    <row r="7" s="16" customFormat="true" ht="13.8" hidden="false" customHeight="false" outlineLevel="0" collapsed="false">
      <c r="A7" s="16" t="s">
        <v>161</v>
      </c>
      <c r="B7" s="16" t="s">
        <v>158</v>
      </c>
      <c r="C7" s="16" t="s">
        <v>56</v>
      </c>
      <c r="D7" s="16" t="n">
        <v>20</v>
      </c>
      <c r="E7" s="16" t="n">
        <v>1800</v>
      </c>
      <c r="F7" s="16" t="s">
        <v>58</v>
      </c>
      <c r="G7" s="17" t="n">
        <v>51.8</v>
      </c>
      <c r="H7" s="105" t="n">
        <v>0.2</v>
      </c>
      <c r="I7" s="16" t="n">
        <v>6.8</v>
      </c>
      <c r="J7" s="16" t="n">
        <v>0.3</v>
      </c>
      <c r="K7" s="36" t="n">
        <f aca="false">'General version'!P9</f>
        <v>5.5</v>
      </c>
      <c r="L7" s="36" t="n">
        <f aca="false">'General version'!Q9</f>
        <v>0.3</v>
      </c>
      <c r="M7" s="36" t="n">
        <f aca="false">'General version'!R9</f>
        <v>0</v>
      </c>
      <c r="N7" s="36" t="n">
        <f aca="false">'General version'!S9</f>
        <v>0</v>
      </c>
      <c r="Q7" s="16" t="n">
        <v>30.3</v>
      </c>
      <c r="R7" s="16" t="n">
        <v>0.5</v>
      </c>
      <c r="S7" s="16" t="n">
        <v>4.9</v>
      </c>
      <c r="T7" s="16" t="n">
        <v>0.3</v>
      </c>
      <c r="U7" s="36"/>
      <c r="V7" s="36"/>
      <c r="Y7" s="42" t="n">
        <f aca="false">K7+M7</f>
        <v>5.5</v>
      </c>
      <c r="AA7" s="106" t="n">
        <f aca="false">G7/(2*15.9994+28.0855)</f>
        <v>0.862122051850483</v>
      </c>
      <c r="AB7" s="106" t="n">
        <f aca="false">H7/(2*15.9994+28.0855)</f>
        <v>0.00332865657085129</v>
      </c>
      <c r="AC7" s="106" t="n">
        <f aca="false">(2*I7)/(2*26.981+3*15.9994)</f>
        <v>0.133385379785446</v>
      </c>
      <c r="AD7" s="106" t="n">
        <f aca="false">(2*J7)/(2*26.981+3*15.9994)</f>
        <v>0.00588464910818143</v>
      </c>
      <c r="AE7" s="106" t="n">
        <f aca="false">K7/(55.8452+15.9994)</f>
        <v>0.0765541181939909</v>
      </c>
      <c r="AF7" s="106" t="n">
        <f aca="false">L7/(55.8452+15.9994)</f>
        <v>0.00417567917421769</v>
      </c>
      <c r="AG7" s="106" t="n">
        <f aca="false">2*M7/(2*55.845+3*15.999)</f>
        <v>0</v>
      </c>
      <c r="AH7" s="106" t="n">
        <f aca="false">2*N7/(2*55.845+3*15.999)</f>
        <v>0</v>
      </c>
      <c r="AI7" s="106" t="n">
        <f aca="false">O7/(95.94+2*15.9994)</f>
        <v>0</v>
      </c>
      <c r="AJ7" s="106" t="n">
        <f aca="false">P7/(95.94+2*15.9994)</f>
        <v>0</v>
      </c>
      <c r="AK7" s="106" t="n">
        <f aca="false">Q7/(15.9994+24.3051)</f>
        <v>0.751777096850228</v>
      </c>
      <c r="AL7" s="106" t="n">
        <f aca="false">R7/(15.9994+24.3051)</f>
        <v>0.0124055626542942</v>
      </c>
      <c r="AM7" s="106" t="n">
        <f aca="false">S7/(40.078+15.9994)</f>
        <v>0.0873792294221915</v>
      </c>
      <c r="AN7" s="106" t="n">
        <f aca="false">T7/(40.078+15.9994)</f>
        <v>0.00534974874013417</v>
      </c>
      <c r="AO7" s="106" t="n">
        <f aca="false">U7/(22.989+0.5*15.9994)</f>
        <v>0</v>
      </c>
      <c r="AP7" s="106" t="n">
        <f aca="false">V7/(22.989+0.5*15.9994)</f>
        <v>0</v>
      </c>
      <c r="AQ7" s="106" t="n">
        <f aca="false">X7/(2*15.9994+186.207)</f>
        <v>0</v>
      </c>
      <c r="AR7" s="16" t="n">
        <v>12</v>
      </c>
      <c r="AS7" s="106" t="n">
        <f aca="false">AR7/(2*AA7+1.5*AC7+AE7+2*AI7+AK7+AM7+0.5*AO7+1.5*AG7+2*AQ7)</f>
        <v>4.22530358440151</v>
      </c>
      <c r="AT7" s="114" t="n">
        <f aca="false">$AS7*AA7</f>
        <v>3.64272739587544</v>
      </c>
      <c r="AU7" s="114" t="n">
        <f aca="false">$AS7*AB7</f>
        <v>0.0140645845400596</v>
      </c>
      <c r="AV7" s="106" t="n">
        <f aca="false">$AS7*AC7</f>
        <v>0.563593723314201</v>
      </c>
      <c r="AW7" s="106" t="n">
        <f aca="false">$AS7*AD7</f>
        <v>0.0248644289697442</v>
      </c>
      <c r="AX7" s="106" t="n">
        <f aca="false">$AS7*AE7</f>
        <v>0.323464390005767</v>
      </c>
      <c r="AY7" s="106" t="n">
        <f aca="false">$AS7*AF7</f>
        <v>0.0176435121821327</v>
      </c>
      <c r="AZ7" s="106" t="n">
        <f aca="false">$AS7*AG7</f>
        <v>0</v>
      </c>
      <c r="BA7" s="106" t="n">
        <f aca="false">$AS7*AH7</f>
        <v>0</v>
      </c>
      <c r="BB7" s="106" t="n">
        <f aca="false">$AS7*AI7</f>
        <v>0</v>
      </c>
      <c r="BC7" s="106" t="n">
        <f aca="false">$AS7*AJ7</f>
        <v>0</v>
      </c>
      <c r="BD7" s="106" t="n">
        <f aca="false">$AS7*AK7</f>
        <v>3.17648646199223</v>
      </c>
      <c r="BE7" s="106" t="n">
        <f aca="false">$AS7*AL7</f>
        <v>0.0524172683497068</v>
      </c>
      <c r="BF7" s="106" t="n">
        <f aca="false">$AS7*AM7</f>
        <v>0.369203771279828</v>
      </c>
      <c r="BG7" s="106" t="n">
        <f aca="false">$AS7*AN7</f>
        <v>0.0226043125273364</v>
      </c>
      <c r="BH7" s="106" t="n">
        <f aca="false">$AS7*AO7</f>
        <v>0</v>
      </c>
      <c r="BI7" s="106" t="n">
        <f aca="false">$AS7*AP7</f>
        <v>0</v>
      </c>
      <c r="BJ7" s="106" t="n">
        <f aca="false">$AS7*AQ7</f>
        <v>0</v>
      </c>
      <c r="BK7" s="106" t="n">
        <f aca="false">SUM(AT7,AV7,AX7,AZ7,BB7,BD7,BF7,BH7,BJ7)</f>
        <v>8.07547574246746</v>
      </c>
      <c r="BL7" s="106" t="n">
        <f aca="false">SUM(AU7,AW7,AY7,BA7,BC7,BE7,BG7,BI7,BJ7)</f>
        <v>0.13159410656898</v>
      </c>
      <c r="BM7" s="106" t="n">
        <f aca="false">AX7+AZ7</f>
        <v>0.323464390005767</v>
      </c>
      <c r="BN7" s="16" t="n">
        <v>5.5</v>
      </c>
      <c r="BO7" s="36" t="n">
        <f aca="false">L7+BS7</f>
        <v>0.46</v>
      </c>
      <c r="BP7" s="16" t="n">
        <v>0.47</v>
      </c>
      <c r="BQ7" s="16" t="n">
        <v>0.05</v>
      </c>
      <c r="BR7" s="36" t="n">
        <f aca="false">SQRT((BO7/BN7)^2+(BQ7/BP7)^2)*(BN7*BP7)</f>
        <v>0.349810577312922</v>
      </c>
      <c r="BS7" s="36" t="n">
        <v>0.16</v>
      </c>
      <c r="BT7" s="126" t="n">
        <f aca="false">AX7+BF7+(BD7)</f>
        <v>3.86915462327783</v>
      </c>
    </row>
    <row r="8" s="16" customFormat="true" ht="13.8" hidden="false" customHeight="false" outlineLevel="0" collapsed="false">
      <c r="A8" s="16" t="s">
        <v>161</v>
      </c>
      <c r="B8" s="16" t="s">
        <v>162</v>
      </c>
      <c r="C8" s="16" t="s">
        <v>56</v>
      </c>
      <c r="D8" s="16" t="n">
        <v>20</v>
      </c>
      <c r="E8" s="16" t="n">
        <v>1800</v>
      </c>
      <c r="F8" s="16" t="s">
        <v>58</v>
      </c>
      <c r="G8" s="17" t="n">
        <v>41.1</v>
      </c>
      <c r="H8" s="105" t="n">
        <v>0.2</v>
      </c>
      <c r="I8" s="16" t="n">
        <v>0.4</v>
      </c>
      <c r="J8" s="16" t="n">
        <v>0.1</v>
      </c>
      <c r="K8" s="36" t="n">
        <f aca="false">'General version'!P10</f>
        <v>6.8</v>
      </c>
      <c r="L8" s="36" t="n">
        <f aca="false">'General version'!Q10</f>
        <v>0.2</v>
      </c>
      <c r="M8" s="36" t="n">
        <f aca="false">'General version'!R10</f>
        <v>0</v>
      </c>
      <c r="N8" s="36" t="n">
        <f aca="false">'General version'!S10</f>
        <v>0</v>
      </c>
      <c r="Q8" s="16" t="n">
        <v>51.8</v>
      </c>
      <c r="R8" s="16" t="n">
        <v>0.4</v>
      </c>
      <c r="S8" s="16" t="n">
        <v>0.1</v>
      </c>
      <c r="T8" s="16" t="n">
        <v>0.1</v>
      </c>
      <c r="U8" s="36"/>
      <c r="V8" s="36"/>
      <c r="Y8" s="42"/>
      <c r="AA8" s="106" t="n">
        <f aca="false">G8/(2*15.9994+28.0855)</f>
        <v>0.68403892530994</v>
      </c>
      <c r="AB8" s="106" t="n">
        <f aca="false">H8/(2*15.9994+28.0855)</f>
        <v>0.00332865657085129</v>
      </c>
      <c r="AC8" s="106" t="n">
        <f aca="false">(2*I8)/(2*26.981+3*15.9994)</f>
        <v>0.00784619881090857</v>
      </c>
      <c r="AD8" s="106" t="n">
        <f aca="false">(2*J8)/(2*26.981+3*15.9994)</f>
        <v>0.00196154970272714</v>
      </c>
      <c r="AE8" s="106" t="n">
        <f aca="false">K8/(55.8452+15.9994)</f>
        <v>0.0946487279489342</v>
      </c>
      <c r="AF8" s="106" t="n">
        <f aca="false">L8/(55.8452+15.9994)</f>
        <v>0.00278378611614512</v>
      </c>
      <c r="AG8" s="106" t="n">
        <f aca="false">2*M8/(2*55.845+3*15.999)</f>
        <v>0</v>
      </c>
      <c r="AH8" s="106" t="n">
        <f aca="false">2*N8/(2*55.845+3*15.999)</f>
        <v>0</v>
      </c>
      <c r="AI8" s="106" t="n">
        <f aca="false">O8/(95.94+2*15.9994)</f>
        <v>0</v>
      </c>
      <c r="AJ8" s="106" t="n">
        <f aca="false">P8/(95.94+2*15.9994)</f>
        <v>0</v>
      </c>
      <c r="AK8" s="106" t="n">
        <f aca="false">Q8/(15.9994+24.3051)</f>
        <v>1.28521629098488</v>
      </c>
      <c r="AL8" s="106" t="n">
        <f aca="false">R8/(15.9994+24.3051)</f>
        <v>0.00992445012343535</v>
      </c>
      <c r="AM8" s="106" t="n">
        <f aca="false">S8/(40.078+15.9994)</f>
        <v>0.00178324958004472</v>
      </c>
      <c r="AN8" s="106" t="n">
        <f aca="false">T8/(40.078+15.9994)</f>
        <v>0.00178324958004472</v>
      </c>
      <c r="AO8" s="106" t="n">
        <f aca="false">U8/(22.989+0.5*15.9994)</f>
        <v>0</v>
      </c>
      <c r="AP8" s="106" t="n">
        <f aca="false">V8/(22.989+0.5*15.9994)</f>
        <v>0</v>
      </c>
      <c r="AQ8" s="106" t="n">
        <f aca="false">X8/(2*15.9994+186.207)</f>
        <v>0</v>
      </c>
      <c r="AR8" s="16" t="n">
        <v>4</v>
      </c>
      <c r="AS8" s="106" t="n">
        <f aca="false">AR8/(2*AA8+1.5*AC8+AE8+2*AI8+AK8+AM8+0.5*AO8+1.5*AG8+2*AQ8)</f>
        <v>1.44849054424228</v>
      </c>
      <c r="AT8" s="114" t="n">
        <f aca="false">$AS8*AA8</f>
        <v>0.990823915205097</v>
      </c>
      <c r="AU8" s="114" t="n">
        <f aca="false">$AS8*AB8</f>
        <v>0.00482152756790801</v>
      </c>
      <c r="AV8" s="106" t="n">
        <f aca="false">$AS8*AC8</f>
        <v>0.0113651447858461</v>
      </c>
      <c r="AW8" s="106" t="n">
        <f aca="false">$AS8*AD8</f>
        <v>0.00284128619646152</v>
      </c>
      <c r="AX8" s="106" t="n">
        <f aca="false">$AS8*AE8</f>
        <v>0.137097787458591</v>
      </c>
      <c r="AY8" s="106" t="n">
        <f aca="false">$AS8*AF8</f>
        <v>0.00403228786642915</v>
      </c>
      <c r="AZ8" s="106" t="n">
        <f aca="false">$AS8*AG8</f>
        <v>0</v>
      </c>
      <c r="BA8" s="106" t="n">
        <f aca="false">$AS8*AH8</f>
        <v>0</v>
      </c>
      <c r="BB8" s="106" t="n">
        <f aca="false">$AS8*AI8</f>
        <v>0</v>
      </c>
      <c r="BC8" s="106" t="n">
        <f aca="false">$AS8*AJ8</f>
        <v>0</v>
      </c>
      <c r="BD8" s="106" t="n">
        <f aca="false">$AS8*AK8</f>
        <v>1.86162364479773</v>
      </c>
      <c r="BE8" s="106" t="n">
        <f aca="false">$AS8*AL8</f>
        <v>0.0143754721606002</v>
      </c>
      <c r="BF8" s="106" t="n">
        <f aca="false">$AS8*AM8</f>
        <v>0.00258302015471879</v>
      </c>
      <c r="BG8" s="106" t="n">
        <f aca="false">$AS8*AN8</f>
        <v>0.00258302015471879</v>
      </c>
      <c r="BH8" s="106" t="n">
        <f aca="false">$AS8*AO8</f>
        <v>0</v>
      </c>
      <c r="BI8" s="106" t="n">
        <f aca="false">$AS8*AP8</f>
        <v>0</v>
      </c>
      <c r="BJ8" s="106" t="n">
        <f aca="false">$AS8*AQ8</f>
        <v>0</v>
      </c>
      <c r="BK8" s="106" t="n">
        <f aca="false">SUM(AT8,AV8,AX8,AZ8,BB8,BD8,BF8,BH8,BJ8)</f>
        <v>3.00349351240198</v>
      </c>
      <c r="BL8" s="106" t="n">
        <f aca="false">SUM(AU8,AW8,AY8,BA8,BC8,BE8,BG8,BI8,BJ8)</f>
        <v>0.0286535939461177</v>
      </c>
      <c r="BM8" s="106"/>
      <c r="BO8" s="36" t="n">
        <f aca="false">L8+BS8</f>
        <v>0.2</v>
      </c>
      <c r="BR8" s="36"/>
      <c r="BS8" s="36"/>
      <c r="BT8" s="126"/>
    </row>
    <row r="9" s="16" customFormat="true" ht="13.8" hidden="false" customHeight="false" outlineLevel="0" collapsed="false">
      <c r="A9" s="16" t="s">
        <v>161</v>
      </c>
      <c r="B9" s="16" t="s">
        <v>58</v>
      </c>
      <c r="C9" s="16" t="s">
        <v>56</v>
      </c>
      <c r="D9" s="16" t="n">
        <v>20</v>
      </c>
      <c r="E9" s="16" t="n">
        <v>1800</v>
      </c>
      <c r="F9" s="16" t="s">
        <v>58</v>
      </c>
      <c r="G9" s="17"/>
      <c r="H9" s="105"/>
      <c r="K9" s="36" t="n">
        <f aca="false">'General version'!P11</f>
        <v>128.65</v>
      </c>
      <c r="L9" s="36" t="n">
        <f aca="false">'General version'!Q11</f>
        <v>0</v>
      </c>
      <c r="M9" s="36" t="n">
        <f aca="false">'General version'!R11</f>
        <v>0</v>
      </c>
      <c r="N9" s="36" t="n">
        <f aca="false">'General version'!S11</f>
        <v>0</v>
      </c>
      <c r="U9" s="36"/>
      <c r="V9" s="36"/>
      <c r="X9" s="16" t="n">
        <v>117.18</v>
      </c>
      <c r="Y9" s="42"/>
      <c r="AA9" s="106" t="n">
        <f aca="false">G9/(2*15.9994+28.0855)</f>
        <v>0</v>
      </c>
      <c r="AB9" s="106" t="n">
        <f aca="false">H9/(2*15.9994+28.0855)</f>
        <v>0</v>
      </c>
      <c r="AC9" s="106" t="n">
        <f aca="false">(2*I9)/(2*26.981+3*15.9994)</f>
        <v>0</v>
      </c>
      <c r="AD9" s="106" t="n">
        <f aca="false">(2*J9)/(2*26.981+3*15.9994)</f>
        <v>0</v>
      </c>
      <c r="AE9" s="106" t="n">
        <f aca="false">K9/(55.8452+15.9994)</f>
        <v>1.79067041921035</v>
      </c>
      <c r="AF9" s="106" t="n">
        <f aca="false">L9/(55.8452+15.9994)</f>
        <v>0</v>
      </c>
      <c r="AG9" s="106" t="n">
        <f aca="false">2*M9/(2*55.845+3*15.999)</f>
        <v>0</v>
      </c>
      <c r="AH9" s="106" t="n">
        <f aca="false">2*N9/(2*55.845+3*15.999)</f>
        <v>0</v>
      </c>
      <c r="AI9" s="106" t="n">
        <f aca="false">O9/(95.94+2*15.9994)</f>
        <v>0</v>
      </c>
      <c r="AJ9" s="106" t="n">
        <f aca="false">P9/(95.94+2*15.9994)</f>
        <v>0</v>
      </c>
      <c r="AK9" s="106" t="n">
        <f aca="false">Q9/(15.9994+24.3051)</f>
        <v>0</v>
      </c>
      <c r="AL9" s="106" t="n">
        <f aca="false">R9/(15.9994+24.3051)</f>
        <v>0</v>
      </c>
      <c r="AM9" s="106" t="n">
        <f aca="false">S9/(40.078+15.9994)</f>
        <v>0</v>
      </c>
      <c r="AN9" s="106" t="n">
        <f aca="false">T9/(40.078+15.9994)</f>
        <v>0</v>
      </c>
      <c r="AO9" s="106" t="n">
        <f aca="false">U9/(22.989+0.5*15.9994)</f>
        <v>0</v>
      </c>
      <c r="AP9" s="106" t="n">
        <f aca="false">V9/(22.989+0.5*15.9994)</f>
        <v>0</v>
      </c>
      <c r="AQ9" s="106" t="n">
        <f aca="false">X9/(2*15.9994+186.207)</f>
        <v>0.537015972994302</v>
      </c>
      <c r="AR9" s="16" t="n">
        <v>2</v>
      </c>
      <c r="AS9" s="106" t="n">
        <f aca="false">AR9/(2*AA9+1.5*AC9+AE9+2*AI9+AK9+AM9+0.5*AO9+1.5*AG9+2*AQ9)</f>
        <v>0.698152807878559</v>
      </c>
      <c r="AT9" s="114" t="n">
        <f aca="false">$AS9*AA9</f>
        <v>0</v>
      </c>
      <c r="AU9" s="114" t="n">
        <f aca="false">$AS9*AB9</f>
        <v>0</v>
      </c>
      <c r="AV9" s="106" t="n">
        <f aca="false">$AS9*AC9</f>
        <v>0</v>
      </c>
      <c r="AW9" s="106" t="n">
        <f aca="false">$AS9*AD9</f>
        <v>0</v>
      </c>
      <c r="AX9" s="106" t="n">
        <f aca="false">$AS9*AE9</f>
        <v>1.25016158115678</v>
      </c>
      <c r="AY9" s="106" t="n">
        <f aca="false">$AS9*AF9</f>
        <v>0</v>
      </c>
      <c r="AZ9" s="106" t="n">
        <f aca="false">$AS9*AG9</f>
        <v>0</v>
      </c>
      <c r="BA9" s="106" t="n">
        <f aca="false">$AS9*AH9</f>
        <v>0</v>
      </c>
      <c r="BB9" s="106" t="n">
        <f aca="false">$AS9*AI9</f>
        <v>0</v>
      </c>
      <c r="BC9" s="106" t="n">
        <f aca="false">$AS9*AJ9</f>
        <v>0</v>
      </c>
      <c r="BD9" s="106" t="n">
        <f aca="false">$AS9*AK9</f>
        <v>0</v>
      </c>
      <c r="BE9" s="106" t="n">
        <f aca="false">$AS9*AL9</f>
        <v>0</v>
      </c>
      <c r="BF9" s="106" t="n">
        <f aca="false">$AS9*AM9</f>
        <v>0</v>
      </c>
      <c r="BG9" s="106" t="n">
        <f aca="false">$AS9*AN9</f>
        <v>0</v>
      </c>
      <c r="BH9" s="106" t="n">
        <f aca="false">$AS9*AO9</f>
        <v>0</v>
      </c>
      <c r="BI9" s="106" t="n">
        <f aca="false">$AS9*AP9</f>
        <v>0</v>
      </c>
      <c r="BJ9" s="106" t="n">
        <f aca="false">$AS9*AQ9</f>
        <v>0.374919209421608</v>
      </c>
      <c r="BK9" s="106" t="n">
        <f aca="false">SUM(AT9,AV9,AX9,AZ9,BB9,BD9,BF9,BH9,BJ9)</f>
        <v>1.62508079057839</v>
      </c>
      <c r="BL9" s="106" t="n">
        <f aca="false">SUM(AU9,AW9,AY9,BA9,BC9,BE9,BG9,BI9,BJ9)</f>
        <v>0.374919209421608</v>
      </c>
      <c r="BM9" s="106"/>
      <c r="BO9" s="36" t="n">
        <f aca="false">L9+BS9</f>
        <v>0</v>
      </c>
      <c r="BR9" s="36"/>
      <c r="BS9" s="36"/>
      <c r="BT9" s="126"/>
    </row>
    <row r="10" s="16" customFormat="true" ht="13.8" hidden="false" customHeight="false" outlineLevel="0" collapsed="false">
      <c r="A10" s="16" t="s">
        <v>161</v>
      </c>
      <c r="B10" s="16" t="s">
        <v>160</v>
      </c>
      <c r="C10" s="16" t="s">
        <v>56</v>
      </c>
      <c r="D10" s="16" t="n">
        <v>20</v>
      </c>
      <c r="E10" s="16" t="n">
        <v>1800</v>
      </c>
      <c r="F10" s="16" t="s">
        <v>58</v>
      </c>
      <c r="G10" s="17"/>
      <c r="H10" s="105"/>
      <c r="K10" s="36" t="n">
        <f aca="false">'General version'!P12</f>
        <v>0</v>
      </c>
      <c r="L10" s="36" t="n">
        <f aca="false">'General version'!Q12</f>
        <v>0</v>
      </c>
      <c r="M10" s="36" t="n">
        <f aca="false">'General version'!R12</f>
        <v>0</v>
      </c>
      <c r="N10" s="36" t="n">
        <f aca="false">'General version'!S12</f>
        <v>0</v>
      </c>
      <c r="U10" s="36"/>
      <c r="V10" s="36"/>
      <c r="X10" s="16" t="n">
        <v>100</v>
      </c>
      <c r="Y10" s="42"/>
      <c r="AA10" s="106" t="n">
        <f aca="false">G10/(2*15.9994+28.0855)</f>
        <v>0</v>
      </c>
      <c r="AB10" s="106" t="n">
        <f aca="false">H10/(2*15.9994+28.0855)</f>
        <v>0</v>
      </c>
      <c r="AC10" s="106" t="n">
        <f aca="false">(2*I10)/(2*26.981+3*15.9994)</f>
        <v>0</v>
      </c>
      <c r="AD10" s="106" t="n">
        <f aca="false">(2*J10)/(2*26.981+3*15.9994)</f>
        <v>0</v>
      </c>
      <c r="AE10" s="106" t="n">
        <f aca="false">K10/(55.8452+15.9994)</f>
        <v>0</v>
      </c>
      <c r="AF10" s="106" t="n">
        <f aca="false">L10/(55.8452+15.9994)</f>
        <v>0</v>
      </c>
      <c r="AG10" s="106" t="n">
        <f aca="false">2*M10/(2*55.845+3*15.999)</f>
        <v>0</v>
      </c>
      <c r="AH10" s="106" t="n">
        <f aca="false">2*N10/(2*55.845+3*15.999)</f>
        <v>0</v>
      </c>
      <c r="AI10" s="106" t="n">
        <f aca="false">O10/(95.94+2*15.9994)</f>
        <v>0</v>
      </c>
      <c r="AJ10" s="106" t="n">
        <f aca="false">P10/(95.94+2*15.9994)</f>
        <v>0</v>
      </c>
      <c r="AK10" s="106" t="n">
        <f aca="false">Q10/(15.9994+24.3051)</f>
        <v>0</v>
      </c>
      <c r="AL10" s="106" t="n">
        <f aca="false">R10/(15.9994+24.3051)</f>
        <v>0</v>
      </c>
      <c r="AM10" s="106" t="n">
        <f aca="false">S10/(40.078+15.9994)</f>
        <v>0</v>
      </c>
      <c r="AN10" s="106" t="n">
        <f aca="false">T10/(40.078+15.9994)</f>
        <v>0</v>
      </c>
      <c r="AO10" s="106" t="n">
        <f aca="false">U10/(22.989+0.5*15.9994)</f>
        <v>0</v>
      </c>
      <c r="AP10" s="106" t="n">
        <f aca="false">V10/(22.989+0.5*15.9994)</f>
        <v>0</v>
      </c>
      <c r="AQ10" s="106" t="n">
        <f aca="false">X10/(2*15.9994+186.207)</f>
        <v>0.458282960397936</v>
      </c>
      <c r="AR10" s="16" t="n">
        <v>2</v>
      </c>
      <c r="AS10" s="106" t="n">
        <f aca="false">AR10/(2*AA10+1.5*AC10+AE10+2*AI10+AK10+AM10+0.5*AO10+1.5*AG10+2*AQ10)</f>
        <v>2.182058</v>
      </c>
      <c r="AT10" s="114" t="n">
        <f aca="false">$AS10*AA10</f>
        <v>0</v>
      </c>
      <c r="AU10" s="114" t="n">
        <f aca="false">$AS10*AB10</f>
        <v>0</v>
      </c>
      <c r="AV10" s="106" t="n">
        <f aca="false">$AS10*AC10</f>
        <v>0</v>
      </c>
      <c r="AW10" s="106" t="n">
        <f aca="false">$AS10*AD10</f>
        <v>0</v>
      </c>
      <c r="AX10" s="106" t="n">
        <f aca="false">$AS10*AE10</f>
        <v>0</v>
      </c>
      <c r="AY10" s="106" t="n">
        <f aca="false">$AS10*AF10</f>
        <v>0</v>
      </c>
      <c r="AZ10" s="106" t="n">
        <f aca="false">$AS10*AG10</f>
        <v>0</v>
      </c>
      <c r="BA10" s="106" t="n">
        <f aca="false">$AS10*AH10</f>
        <v>0</v>
      </c>
      <c r="BB10" s="106" t="n">
        <f aca="false">$AS10*AI10</f>
        <v>0</v>
      </c>
      <c r="BC10" s="106" t="n">
        <f aca="false">$AS10*AJ10</f>
        <v>0</v>
      </c>
      <c r="BD10" s="106" t="n">
        <f aca="false">$AS10*AK10</f>
        <v>0</v>
      </c>
      <c r="BE10" s="106" t="n">
        <f aca="false">$AS10*AL10</f>
        <v>0</v>
      </c>
      <c r="BF10" s="106" t="n">
        <f aca="false">$AS10*AM10</f>
        <v>0</v>
      </c>
      <c r="BG10" s="106" t="n">
        <f aca="false">$AS10*AN10</f>
        <v>0</v>
      </c>
      <c r="BH10" s="106" t="n">
        <f aca="false">$AS10*AO10</f>
        <v>0</v>
      </c>
      <c r="BI10" s="106" t="n">
        <f aca="false">$AS10*AP10</f>
        <v>0</v>
      </c>
      <c r="BJ10" s="106" t="n">
        <f aca="false">$AS10*AQ10</f>
        <v>1</v>
      </c>
      <c r="BK10" s="106" t="n">
        <f aca="false">SUM(AT10,AV10,AX10,AZ10,BB10,BD10,BF10,BH10,BJ10)</f>
        <v>1</v>
      </c>
      <c r="BL10" s="106" t="n">
        <f aca="false">SUM(AU10,AW10,AY10,BA10,BC10,BE10,BG10,BI10,BJ10)</f>
        <v>1</v>
      </c>
      <c r="BM10" s="106"/>
      <c r="BO10" s="36" t="n">
        <f aca="false">L10+BS10</f>
        <v>0</v>
      </c>
      <c r="BR10" s="36"/>
      <c r="BS10" s="36"/>
      <c r="BT10" s="126"/>
    </row>
    <row r="11" s="16" customFormat="true" ht="13.8" hidden="false" customHeight="false" outlineLevel="0" collapsed="false">
      <c r="G11" s="17"/>
      <c r="H11" s="105"/>
      <c r="K11" s="36" t="n">
        <f aca="false">'General version'!P13</f>
        <v>0</v>
      </c>
      <c r="L11" s="36" t="n">
        <f aca="false">'General version'!Q13</f>
        <v>0</v>
      </c>
      <c r="M11" s="36" t="n">
        <f aca="false">'General version'!R13</f>
        <v>0</v>
      </c>
      <c r="N11" s="36" t="n">
        <f aca="false">'General version'!S13</f>
        <v>0</v>
      </c>
      <c r="U11" s="36"/>
      <c r="V11" s="36"/>
      <c r="Y11" s="42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 t="n">
        <f aca="false">X11/(2*15.9994+186.207)</f>
        <v>0</v>
      </c>
      <c r="AS11" s="106" t="e">
        <f aca="false">AR11/(2*AA11+1.5*AC11+AE11+2*AI11+AK11+AM11+0.5*AO11+1.5*AG11+2*AQ11)</f>
        <v>#DIV/0!</v>
      </c>
      <c r="AT11" s="114"/>
      <c r="AU11" s="114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 t="e">
        <f aca="false">$AS11*AQ11</f>
        <v>#DIV/0!</v>
      </c>
      <c r="BK11" s="106" t="e">
        <f aca="false">SUM(AT11,AV11,AX11,AZ11,BB11,BD11,BF11,BH11,BJ11)</f>
        <v>#DIV/0!</v>
      </c>
      <c r="BL11" s="106" t="n">
        <f aca="false">SUM(AU11,AW11,AY11,BA11,BC11,BE11,BG11,BI11,BJ11)</f>
        <v>0</v>
      </c>
      <c r="BM11" s="106"/>
      <c r="BO11" s="36" t="n">
        <f aca="false">L11+BS11</f>
        <v>0</v>
      </c>
      <c r="BR11" s="36"/>
      <c r="BS11" s="36"/>
      <c r="BT11" s="126"/>
    </row>
    <row r="12" s="16" customFormat="true" ht="13.8" hidden="false" customHeight="false" outlineLevel="0" collapsed="false">
      <c r="A12" s="16" t="s">
        <v>163</v>
      </c>
      <c r="B12" s="16" t="s">
        <v>158</v>
      </c>
      <c r="C12" s="16" t="s">
        <v>56</v>
      </c>
      <c r="D12" s="16" t="n">
        <v>20</v>
      </c>
      <c r="E12" s="16" t="n">
        <v>1800</v>
      </c>
      <c r="F12" s="16" t="s">
        <v>65</v>
      </c>
      <c r="G12" s="17" t="n">
        <v>52.1</v>
      </c>
      <c r="H12" s="105" t="n">
        <v>0.5</v>
      </c>
      <c r="I12" s="36" t="n">
        <v>6.5</v>
      </c>
      <c r="J12" s="43" t="n">
        <v>1</v>
      </c>
      <c r="K12" s="36" t="n">
        <f aca="false">'General version'!P14</f>
        <v>4.8</v>
      </c>
      <c r="L12" s="36" t="n">
        <f aca="false">'General version'!Q14</f>
        <v>0.1</v>
      </c>
      <c r="M12" s="36" t="n">
        <f aca="false">'General version'!R14</f>
        <v>0</v>
      </c>
      <c r="N12" s="36" t="n">
        <f aca="false">'General version'!S14</f>
        <v>0</v>
      </c>
      <c r="Q12" s="16" t="n">
        <v>29</v>
      </c>
      <c r="R12" s="16" t="n">
        <v>0.4</v>
      </c>
      <c r="S12" s="16" t="n">
        <v>6.9</v>
      </c>
      <c r="T12" s="16" t="n">
        <v>0.1</v>
      </c>
      <c r="U12" s="36" t="n">
        <v>0.04</v>
      </c>
      <c r="V12" s="36" t="n">
        <v>0.1</v>
      </c>
      <c r="Y12" s="37" t="n">
        <v>5.6</v>
      </c>
      <c r="AA12" s="106" t="n">
        <f aca="false">G12/(2*15.9994+28.0855)</f>
        <v>0.86711503670676</v>
      </c>
      <c r="AB12" s="106" t="n">
        <f aca="false">H12/(2*15.9994+28.0855)</f>
        <v>0.00832164142712822</v>
      </c>
      <c r="AC12" s="106" t="n">
        <f aca="false">(2*I12)/(2*26.981+3*15.9994)</f>
        <v>0.127500730677264</v>
      </c>
      <c r="AD12" s="106" t="n">
        <f aca="false">(2*J12)/(2*26.981+3*15.9994)</f>
        <v>0.0196154970272714</v>
      </c>
      <c r="AE12" s="106" t="n">
        <f aca="false">K12/(55.8452+15.9994)</f>
        <v>0.066810866787483</v>
      </c>
      <c r="AF12" s="106" t="n">
        <f aca="false">L12/(55.8452+15.9994)</f>
        <v>0.00139189305807256</v>
      </c>
      <c r="AG12" s="106" t="n">
        <f aca="false">2*M12/(2*55.845+3*15.999)</f>
        <v>0</v>
      </c>
      <c r="AH12" s="106" t="n">
        <f aca="false">2*N12/(2*55.845+3*15.999)</f>
        <v>0</v>
      </c>
      <c r="AI12" s="106" t="n">
        <f aca="false">O12/(95.94+2*15.9994)</f>
        <v>0</v>
      </c>
      <c r="AJ12" s="106" t="n">
        <f aca="false">P12/(95.94+2*15.9994)</f>
        <v>0</v>
      </c>
      <c r="AK12" s="106" t="n">
        <f aca="false">Q12/(15.9994+24.3051)</f>
        <v>0.719522633949063</v>
      </c>
      <c r="AL12" s="106" t="n">
        <f aca="false">R12/(15.9994+24.3051)</f>
        <v>0.00992445012343535</v>
      </c>
      <c r="AM12" s="106" t="n">
        <f aca="false">S12/(40.078+15.9994)</f>
        <v>0.123044221023086</v>
      </c>
      <c r="AN12" s="106" t="n">
        <f aca="false">T12/(40.078+15.9994)</f>
        <v>0.00178324958004472</v>
      </c>
      <c r="AO12" s="106" t="n">
        <f aca="false">U12/(22.989+0.5*15.9994)</f>
        <v>0.00129079309554773</v>
      </c>
      <c r="AP12" s="106" t="n">
        <f aca="false">V12/(22.989+0.5*15.9994)</f>
        <v>0.00322698273886933</v>
      </c>
      <c r="AQ12" s="106" t="n">
        <f aca="false">X12/(2*15.9994+186.207)</f>
        <v>0</v>
      </c>
      <c r="AR12" s="16" t="n">
        <v>12</v>
      </c>
      <c r="AS12" s="106" t="n">
        <f aca="false">AR12/(2*AA12+1.5*AC12+AE12+2*AI12+AK12+AM12+0.5*AO12+1.5*AG12+2*AQ12)</f>
        <v>4.23205143857422</v>
      </c>
      <c r="AT12" s="114" t="n">
        <f aca="false">$AS12*AA12</f>
        <v>3.66967543850419</v>
      </c>
      <c r="AU12" s="114" t="n">
        <f aca="false">$AS12*AB12</f>
        <v>0.0352176145729768</v>
      </c>
      <c r="AV12" s="106" t="n">
        <f aca="false">$AS12*AC12</f>
        <v>0.539589650681981</v>
      </c>
      <c r="AW12" s="106" t="n">
        <f aca="false">$AS12*AD12</f>
        <v>0.0830137924126124</v>
      </c>
      <c r="AX12" s="106" t="n">
        <f aca="false">$AS12*AE12</f>
        <v>0.282747024900358</v>
      </c>
      <c r="AY12" s="106" t="n">
        <f aca="false">$AS12*AF12</f>
        <v>0.00589056301875746</v>
      </c>
      <c r="AZ12" s="106" t="n">
        <f aca="false">$AS12*AG12</f>
        <v>0</v>
      </c>
      <c r="BA12" s="106" t="n">
        <f aca="false">$AS12*AH12</f>
        <v>0</v>
      </c>
      <c r="BB12" s="106" t="n">
        <f aca="false">$AS12*AI12</f>
        <v>0</v>
      </c>
      <c r="BC12" s="106" t="n">
        <f aca="false">$AS12*AJ12</f>
        <v>0</v>
      </c>
      <c r="BD12" s="106" t="n">
        <f aca="false">$AS12*AK12</f>
        <v>3.04505679809085</v>
      </c>
      <c r="BE12" s="106" t="n">
        <f aca="false">$AS12*AL12</f>
        <v>0.0420007834219427</v>
      </c>
      <c r="BF12" s="106" t="n">
        <f aca="false">$AS12*AM12</f>
        <v>0.520729472588996</v>
      </c>
      <c r="BG12" s="106" t="n">
        <f aca="false">$AS12*AN12</f>
        <v>0.00754680395056515</v>
      </c>
      <c r="BH12" s="106" t="n">
        <f aca="false">$AS12*AO12</f>
        <v>0.00546270277691446</v>
      </c>
      <c r="BI12" s="106" t="n">
        <f aca="false">$AS12*AP12</f>
        <v>0.0136567569422861</v>
      </c>
      <c r="BJ12" s="106" t="n">
        <f aca="false">$AS12*AQ12</f>
        <v>0</v>
      </c>
      <c r="BK12" s="106" t="n">
        <f aca="false">SUM(AT12,AV12,AX12,AZ12,BB12,BD12,BF12,BH12,BJ12)</f>
        <v>8.06326108754328</v>
      </c>
      <c r="BL12" s="106" t="n">
        <f aca="false">SUM(AU12,AW12,AY12,BA12,BC12,BE12,BG12,BI12,BJ12)</f>
        <v>0.187326314319141</v>
      </c>
      <c r="BM12" s="106" t="n">
        <f aca="false">AX12+AZ12</f>
        <v>0.282747024900358</v>
      </c>
      <c r="BN12" s="16" t="n">
        <v>4.8</v>
      </c>
      <c r="BO12" s="36" t="n">
        <f aca="false">L12+BS12</f>
        <v>0.11</v>
      </c>
      <c r="BP12" s="104" t="n">
        <v>0.07</v>
      </c>
      <c r="BQ12" s="16" t="n">
        <v>0.03</v>
      </c>
      <c r="BR12" s="36" t="n">
        <f aca="false">SQRT((BO12/BN12)^2+(BQ12/BP12)^2)*(BN12*BP12)</f>
        <v>0.144205721107035</v>
      </c>
      <c r="BS12" s="36" t="n">
        <v>0.01</v>
      </c>
      <c r="BT12" s="126" t="n">
        <f aca="false">AX12+BF12+(BD12)</f>
        <v>3.8485332955802</v>
      </c>
    </row>
    <row r="13" s="16" customFormat="true" ht="13.8" hidden="false" customHeight="false" outlineLevel="0" collapsed="false">
      <c r="A13" s="16" t="s">
        <v>163</v>
      </c>
      <c r="B13" s="16" t="s">
        <v>164</v>
      </c>
      <c r="C13" s="16" t="s">
        <v>56</v>
      </c>
      <c r="D13" s="16" t="n">
        <v>20</v>
      </c>
      <c r="E13" s="16" t="n">
        <v>1800</v>
      </c>
      <c r="F13" s="16" t="s">
        <v>65</v>
      </c>
      <c r="G13" s="17" t="n">
        <v>40.27</v>
      </c>
      <c r="H13" s="105" t="n">
        <v>0.33</v>
      </c>
      <c r="I13" s="36" t="n">
        <v>0.15</v>
      </c>
      <c r="J13" s="36" t="n">
        <v>0.01</v>
      </c>
      <c r="K13" s="36" t="n">
        <f aca="false">'General version'!P15</f>
        <v>9.57</v>
      </c>
      <c r="L13" s="36" t="n">
        <f aca="false">'General version'!Q15</f>
        <v>0.07</v>
      </c>
      <c r="M13" s="36" t="n">
        <f aca="false">'General version'!R15</f>
        <v>0</v>
      </c>
      <c r="N13" s="36" t="n">
        <f aca="false">'General version'!S15</f>
        <v>0</v>
      </c>
      <c r="Q13" s="16" t="n">
        <v>50.42</v>
      </c>
      <c r="R13" s="16" t="n">
        <v>0.37</v>
      </c>
      <c r="S13" s="16" t="n">
        <v>0.08</v>
      </c>
      <c r="T13" s="16" t="n">
        <v>0.01</v>
      </c>
      <c r="U13" s="36"/>
      <c r="V13" s="36"/>
      <c r="Y13" s="37"/>
      <c r="AA13" s="106" t="n">
        <f aca="false">G13/(2*15.9994+28.0855)</f>
        <v>0.670225000540907</v>
      </c>
      <c r="AB13" s="106" t="n">
        <f aca="false">H13/(2*15.9994+28.0855)</f>
        <v>0.00549228334190462</v>
      </c>
      <c r="AC13" s="106" t="n">
        <f aca="false">(2*I13)/(2*26.981+3*15.9994)</f>
        <v>0.00294232455409071</v>
      </c>
      <c r="AD13" s="106" t="n">
        <f aca="false">(2*J13)/(2*26.981+3*15.9994)</f>
        <v>0.000196154970272714</v>
      </c>
      <c r="AE13" s="106" t="n">
        <f aca="false">K13/(55.8452+15.9994)</f>
        <v>0.133204165657544</v>
      </c>
      <c r="AF13" s="106" t="n">
        <f aca="false">L13/(55.8452+15.9994)</f>
        <v>0.000974325140650794</v>
      </c>
      <c r="AG13" s="106" t="n">
        <f aca="false">2*M13/(2*55.845+3*15.999)</f>
        <v>0</v>
      </c>
      <c r="AH13" s="106" t="n">
        <f aca="false">2*N13/(2*55.845+3*15.999)</f>
        <v>0</v>
      </c>
      <c r="AI13" s="106" t="n">
        <f aca="false">O13/(95.94+2*15.9994)</f>
        <v>0</v>
      </c>
      <c r="AJ13" s="106" t="n">
        <f aca="false">P13/(95.94+2*15.9994)</f>
        <v>0</v>
      </c>
      <c r="AK13" s="106" t="n">
        <f aca="false">Q13/(15.9994+24.3051)</f>
        <v>1.25097693805903</v>
      </c>
      <c r="AL13" s="106" t="n">
        <f aca="false">R13/(15.9994+24.3051)</f>
        <v>0.0091801163641777</v>
      </c>
      <c r="AM13" s="106" t="n">
        <f aca="false">S13/(40.078+15.9994)</f>
        <v>0.00142659966403578</v>
      </c>
      <c r="AN13" s="106" t="n">
        <f aca="false">T13/(40.078+15.9994)</f>
        <v>0.000178324958004472</v>
      </c>
      <c r="AO13" s="106" t="n">
        <f aca="false">U13/(22.989+0.5*15.9994)</f>
        <v>0</v>
      </c>
      <c r="AP13" s="106" t="n">
        <f aca="false">V13/(22.989+0.5*15.9994)</f>
        <v>0</v>
      </c>
      <c r="AQ13" s="106" t="n">
        <f aca="false">X13/(2*15.9994+186.207)</f>
        <v>0</v>
      </c>
      <c r="AR13" s="16" t="n">
        <v>4</v>
      </c>
      <c r="AS13" s="106" t="n">
        <f aca="false">AR13/(2*AA13+1.5*AC13+AE13+2*AI13+AK13+AM13+0.5*AO13+1.5*AG13+2*AQ13)</f>
        <v>1.46494861866864</v>
      </c>
      <c r="AT13" s="114" t="n">
        <f aca="false">$AS13*AA13</f>
        <v>0.981845188739587</v>
      </c>
      <c r="AU13" s="114" t="n">
        <f aca="false">$AS13*AB13</f>
        <v>0.00804591289505994</v>
      </c>
      <c r="AV13" s="106" t="n">
        <f aca="false">$AS13*AC13</f>
        <v>0.00431035429119</v>
      </c>
      <c r="AW13" s="106" t="n">
        <f aca="false">$AS13*AD13</f>
        <v>0.000287356952746</v>
      </c>
      <c r="AX13" s="106" t="n">
        <f aca="false">$AS13*AE13</f>
        <v>0.195137258480928</v>
      </c>
      <c r="AY13" s="106" t="n">
        <f aca="false">$AS13*AF13</f>
        <v>0.00142733626893051</v>
      </c>
      <c r="AZ13" s="106" t="n">
        <f aca="false">$AS13*AG13</f>
        <v>0</v>
      </c>
      <c r="BA13" s="106" t="n">
        <f aca="false">$AS13*AH13</f>
        <v>0</v>
      </c>
      <c r="BB13" s="106" t="n">
        <f aca="false">$AS13*AI13</f>
        <v>0</v>
      </c>
      <c r="BC13" s="106" t="n">
        <f aca="false">$AS13*AJ13</f>
        <v>0</v>
      </c>
      <c r="BD13" s="106" t="n">
        <f aca="false">$AS13*AK13</f>
        <v>1.83261693739589</v>
      </c>
      <c r="BE13" s="106" t="n">
        <f aca="false">$AS13*AL13</f>
        <v>0.0134483987869195</v>
      </c>
      <c r="BF13" s="106" t="n">
        <f aca="false">$AS13*AM13</f>
        <v>0.00208989520722235</v>
      </c>
      <c r="BG13" s="106" t="n">
        <f aca="false">$AS13*AN13</f>
        <v>0.000261236900902794</v>
      </c>
      <c r="BH13" s="106" t="n">
        <f aca="false">$AS13*AO13</f>
        <v>0</v>
      </c>
      <c r="BI13" s="106" t="n">
        <f aca="false">$AS13*AP13</f>
        <v>0</v>
      </c>
      <c r="BJ13" s="106" t="n">
        <f aca="false">$AS13*AQ13</f>
        <v>0</v>
      </c>
      <c r="BK13" s="106" t="n">
        <f aca="false">SUM(AT13,AV13,AX13,AZ13,BB13,BD13,BF13,BH13,BJ13)</f>
        <v>3.01599963411482</v>
      </c>
      <c r="BL13" s="106" t="n">
        <f aca="false">SUM(AU13,AW13,AY13,BA13,BC13,BE13,BG13,BI13,BJ13)</f>
        <v>0.0234702418045587</v>
      </c>
      <c r="BM13" s="106"/>
      <c r="BO13" s="36" t="n">
        <f aca="false">L13+BS13</f>
        <v>0.07</v>
      </c>
      <c r="BP13" s="104"/>
      <c r="BR13" s="36"/>
      <c r="BS13" s="36"/>
      <c r="BT13" s="126"/>
    </row>
    <row r="14" s="16" customFormat="true" ht="13.8" hidden="false" customHeight="false" outlineLevel="0" collapsed="false">
      <c r="A14" s="16" t="s">
        <v>163</v>
      </c>
      <c r="B14" s="16" t="s">
        <v>65</v>
      </c>
      <c r="C14" s="16" t="s">
        <v>56</v>
      </c>
      <c r="D14" s="16" t="n">
        <v>20</v>
      </c>
      <c r="E14" s="16" t="n">
        <v>1800</v>
      </c>
      <c r="F14" s="16" t="s">
        <v>65</v>
      </c>
      <c r="G14" s="17"/>
      <c r="H14" s="105"/>
      <c r="I14" s="43"/>
      <c r="J14" s="43"/>
      <c r="K14" s="36" t="n">
        <f aca="false">'General version'!P16</f>
        <v>0</v>
      </c>
      <c r="L14" s="36" t="n">
        <f aca="false">'General version'!Q16</f>
        <v>0</v>
      </c>
      <c r="M14" s="36" t="n">
        <f aca="false">'General version'!R16</f>
        <v>0</v>
      </c>
      <c r="N14" s="36" t="n">
        <f aca="false">'General version'!S16</f>
        <v>0</v>
      </c>
      <c r="O14" s="16" t="n">
        <v>133.35</v>
      </c>
      <c r="U14" s="36"/>
      <c r="V14" s="36"/>
      <c r="Y14" s="37"/>
      <c r="AA14" s="106" t="n">
        <f aca="false">G14/(2*15.9994+28.0855)</f>
        <v>0</v>
      </c>
      <c r="AB14" s="106" t="n">
        <f aca="false">H14/(2*15.9994+28.0855)</f>
        <v>0</v>
      </c>
      <c r="AC14" s="106" t="n">
        <f aca="false">(2*I14)/(2*26.981+3*15.9994)</f>
        <v>0</v>
      </c>
      <c r="AD14" s="106" t="n">
        <f aca="false">(2*J14)/(2*26.981+3*15.9994)</f>
        <v>0</v>
      </c>
      <c r="AE14" s="106" t="n">
        <f aca="false">K14/(55.8452+15.9994)</f>
        <v>0</v>
      </c>
      <c r="AF14" s="106" t="n">
        <f aca="false">L14/(55.8452+15.9994)</f>
        <v>0</v>
      </c>
      <c r="AG14" s="106" t="n">
        <f aca="false">2*M14/(2*55.845+3*15.999)</f>
        <v>0</v>
      </c>
      <c r="AH14" s="106" t="n">
        <f aca="false">2*N14/(2*55.845+3*15.999)</f>
        <v>0</v>
      </c>
      <c r="AI14" s="106" t="n">
        <f aca="false">O14/(95.94+2*15.9994)</f>
        <v>1.04229522240321</v>
      </c>
      <c r="AJ14" s="106" t="n">
        <f aca="false">P14/(95.94+2*15.9994)</f>
        <v>0</v>
      </c>
      <c r="AK14" s="106" t="n">
        <f aca="false">Q14/(15.9994+24.3051)</f>
        <v>0</v>
      </c>
      <c r="AL14" s="106" t="n">
        <f aca="false">R14/(15.9994+24.3051)</f>
        <v>0</v>
      </c>
      <c r="AM14" s="106" t="n">
        <f aca="false">S14/(40.078+15.9994)</f>
        <v>0</v>
      </c>
      <c r="AN14" s="106" t="n">
        <f aca="false">T14/(40.078+15.9994)</f>
        <v>0</v>
      </c>
      <c r="AO14" s="106" t="n">
        <f aca="false">U14/(22.989+0.5*15.9994)</f>
        <v>0</v>
      </c>
      <c r="AP14" s="106" t="n">
        <f aca="false">V14/(22.989+0.5*15.9994)</f>
        <v>0</v>
      </c>
      <c r="AQ14" s="106" t="n">
        <f aca="false">X14/(2*15.9994+186.207)</f>
        <v>0</v>
      </c>
      <c r="AR14" s="16" t="n">
        <v>2</v>
      </c>
      <c r="AS14" s="106" t="n">
        <f aca="false">AR14/(2*AA14+1.5*AC14+AE14+2*AI14+AK14+AM14+0.5*AO14+1.5*AG14+2*AQ14)</f>
        <v>0.959421072365954</v>
      </c>
      <c r="AT14" s="114" t="n">
        <f aca="false">$AS14*AA14</f>
        <v>0</v>
      </c>
      <c r="AU14" s="114" t="n">
        <f aca="false">$AS14*AB14</f>
        <v>0</v>
      </c>
      <c r="AV14" s="106" t="n">
        <f aca="false">$AS14*AC14</f>
        <v>0</v>
      </c>
      <c r="AW14" s="106" t="n">
        <f aca="false">$AS14*AD14</f>
        <v>0</v>
      </c>
      <c r="AX14" s="106" t="n">
        <f aca="false">$AS14*AE14</f>
        <v>0</v>
      </c>
      <c r="AY14" s="106" t="n">
        <f aca="false">$AS14*AF14</f>
        <v>0</v>
      </c>
      <c r="AZ14" s="106" t="n">
        <f aca="false">$AS14*AG14</f>
        <v>0</v>
      </c>
      <c r="BA14" s="106" t="n">
        <f aca="false">$AS14*AH14</f>
        <v>0</v>
      </c>
      <c r="BB14" s="106" t="n">
        <f aca="false">$AS14*AI14</f>
        <v>1</v>
      </c>
      <c r="BC14" s="106" t="n">
        <f aca="false">$AS14*AJ14</f>
        <v>0</v>
      </c>
      <c r="BD14" s="106" t="n">
        <f aca="false">$AS14*AK14</f>
        <v>0</v>
      </c>
      <c r="BE14" s="106" t="n">
        <f aca="false">$AS14*AL14</f>
        <v>0</v>
      </c>
      <c r="BF14" s="106" t="n">
        <f aca="false">$AS14*AM14</f>
        <v>0</v>
      </c>
      <c r="BG14" s="106" t="n">
        <f aca="false">$AS14*AN14</f>
        <v>0</v>
      </c>
      <c r="BH14" s="106" t="n">
        <f aca="false">$AS14*AO14</f>
        <v>0</v>
      </c>
      <c r="BI14" s="106" t="n">
        <f aca="false">$AS14*AP14</f>
        <v>0</v>
      </c>
      <c r="BJ14" s="106" t="n">
        <f aca="false">$AS14*AQ14</f>
        <v>0</v>
      </c>
      <c r="BK14" s="106" t="n">
        <f aca="false">SUM(AT14,AV14,AX14,AZ14,BB14,BD14,BF14,BH14,BJ14)</f>
        <v>1</v>
      </c>
      <c r="BL14" s="106" t="n">
        <f aca="false">SUM(AU14,AW14,AY14,BA14,BC14,BE14,BG14,BI14,BJ14)</f>
        <v>0</v>
      </c>
      <c r="BM14" s="106"/>
      <c r="BO14" s="36" t="n">
        <f aca="false">L14+BS14</f>
        <v>0</v>
      </c>
      <c r="BP14" s="104"/>
      <c r="BR14" s="36"/>
      <c r="BS14" s="36"/>
      <c r="BT14" s="126"/>
    </row>
    <row r="15" s="16" customFormat="true" ht="13.8" hidden="false" customHeight="false" outlineLevel="0" collapsed="false">
      <c r="A15" s="16" t="s">
        <v>163</v>
      </c>
      <c r="B15" s="16" t="s">
        <v>156</v>
      </c>
      <c r="C15" s="16" t="s">
        <v>56</v>
      </c>
      <c r="D15" s="16" t="n">
        <v>20</v>
      </c>
      <c r="E15" s="16" t="n">
        <v>1800</v>
      </c>
      <c r="F15" s="16" t="s">
        <v>65</v>
      </c>
      <c r="G15" s="17"/>
      <c r="H15" s="105"/>
      <c r="I15" s="43"/>
      <c r="J15" s="43"/>
      <c r="K15" s="36" t="n">
        <f aca="false">'General version'!P17</f>
        <v>0</v>
      </c>
      <c r="L15" s="36" t="n">
        <f aca="false">'General version'!Q17</f>
        <v>0</v>
      </c>
      <c r="M15" s="36" t="n">
        <f aca="false">'General version'!R17</f>
        <v>0</v>
      </c>
      <c r="N15" s="36" t="n">
        <f aca="false">'General version'!S17</f>
        <v>0</v>
      </c>
      <c r="O15" s="16" t="n">
        <v>100</v>
      </c>
      <c r="U15" s="36"/>
      <c r="V15" s="36"/>
      <c r="Y15" s="37"/>
      <c r="AA15" s="106" t="n">
        <f aca="false">G15/(2*15.9994+28.0855)</f>
        <v>0</v>
      </c>
      <c r="AB15" s="106" t="n">
        <f aca="false">H15/(2*15.9994+28.0855)</f>
        <v>0</v>
      </c>
      <c r="AC15" s="106" t="n">
        <f aca="false">(2*I15)/(2*26.981+3*15.9994)</f>
        <v>0</v>
      </c>
      <c r="AD15" s="106" t="n">
        <f aca="false">(2*J15)/(2*26.981+3*15.9994)</f>
        <v>0</v>
      </c>
      <c r="AE15" s="106" t="n">
        <f aca="false">K15/(55.8452+15.9994)</f>
        <v>0</v>
      </c>
      <c r="AF15" s="106" t="n">
        <f aca="false">L15/(55.8452+15.9994)</f>
        <v>0</v>
      </c>
      <c r="AG15" s="106" t="n">
        <f aca="false">2*M15/(2*55.845+3*15.999)</f>
        <v>0</v>
      </c>
      <c r="AH15" s="106" t="n">
        <f aca="false">2*N15/(2*55.845+3*15.999)</f>
        <v>0</v>
      </c>
      <c r="AI15" s="106" t="n">
        <f aca="false">O15/(95.94+2*15.9994)</f>
        <v>0.781623713838179</v>
      </c>
      <c r="AJ15" s="106" t="n">
        <f aca="false">P15/(95.94+2*15.9994)</f>
        <v>0</v>
      </c>
      <c r="AK15" s="106" t="n">
        <f aca="false">Q15/(15.9994+24.3051)</f>
        <v>0</v>
      </c>
      <c r="AL15" s="106" t="n">
        <f aca="false">R15/(15.9994+24.3051)</f>
        <v>0</v>
      </c>
      <c r="AM15" s="106" t="n">
        <f aca="false">S15/(40.078+15.9994)</f>
        <v>0</v>
      </c>
      <c r="AN15" s="106" t="n">
        <f aca="false">T15/(40.078+15.9994)</f>
        <v>0</v>
      </c>
      <c r="AO15" s="106" t="n">
        <f aca="false">U15/(22.989+0.5*15.9994)</f>
        <v>0</v>
      </c>
      <c r="AP15" s="106" t="n">
        <f aca="false">V15/(22.989+0.5*15.9994)</f>
        <v>0</v>
      </c>
      <c r="AQ15" s="106" t="n">
        <f aca="false">X15/(2*15.9994+186.207)</f>
        <v>0</v>
      </c>
      <c r="AR15" s="16" t="n">
        <v>2</v>
      </c>
      <c r="AS15" s="106" t="n">
        <f aca="false">AR15/(2*AA15+1.5*AC15+AE15+2*AI15+AK15+AM15+0.5*AO15+1.5*AG15+2*AQ15)</f>
        <v>1.279388</v>
      </c>
      <c r="AT15" s="114" t="n">
        <f aca="false">$AS15*AA15</f>
        <v>0</v>
      </c>
      <c r="AU15" s="114" t="n">
        <f aca="false">$AS15*AB15</f>
        <v>0</v>
      </c>
      <c r="AV15" s="106" t="n">
        <f aca="false">$AS15*AC15</f>
        <v>0</v>
      </c>
      <c r="AW15" s="106" t="n">
        <f aca="false">$AS15*AD15</f>
        <v>0</v>
      </c>
      <c r="AX15" s="106" t="n">
        <f aca="false">$AS15*AE15</f>
        <v>0</v>
      </c>
      <c r="AY15" s="106" t="n">
        <f aca="false">$AS15*AF15</f>
        <v>0</v>
      </c>
      <c r="AZ15" s="106" t="n">
        <f aca="false">$AS15*AG15</f>
        <v>0</v>
      </c>
      <c r="BA15" s="106" t="n">
        <f aca="false">$AS15*AH15</f>
        <v>0</v>
      </c>
      <c r="BB15" s="106" t="n">
        <f aca="false">$AS15*AI15</f>
        <v>1</v>
      </c>
      <c r="BC15" s="106" t="n">
        <f aca="false">$AS15*AJ15</f>
        <v>0</v>
      </c>
      <c r="BD15" s="106" t="n">
        <f aca="false">$AS15*AK15</f>
        <v>0</v>
      </c>
      <c r="BE15" s="106" t="n">
        <f aca="false">$AS15*AL15</f>
        <v>0</v>
      </c>
      <c r="BF15" s="106" t="n">
        <f aca="false">$AS15*AM15</f>
        <v>0</v>
      </c>
      <c r="BG15" s="106" t="n">
        <f aca="false">$AS15*AN15</f>
        <v>0</v>
      </c>
      <c r="BH15" s="106" t="n">
        <f aca="false">$AS15*AO15</f>
        <v>0</v>
      </c>
      <c r="BI15" s="106" t="n">
        <f aca="false">$AS15*AP15</f>
        <v>0</v>
      </c>
      <c r="BJ15" s="106" t="n">
        <f aca="false">$AS15*AQ15</f>
        <v>0</v>
      </c>
      <c r="BK15" s="106" t="n">
        <f aca="false">SUM(AT15,AV15,AX15,AZ15,BB15,BD15,BF15,BH15,BJ15)</f>
        <v>1</v>
      </c>
      <c r="BL15" s="106" t="n">
        <f aca="false">SUM(AU15,AW15,AY15,BA15,BC15,BE15,BG15,BI15,BJ15)</f>
        <v>0</v>
      </c>
      <c r="BM15" s="106"/>
      <c r="BO15" s="36" t="n">
        <f aca="false">L15+BS15</f>
        <v>0</v>
      </c>
      <c r="BP15" s="104"/>
      <c r="BR15" s="36"/>
      <c r="BS15" s="36"/>
      <c r="BT15" s="126"/>
    </row>
    <row r="16" s="16" customFormat="true" ht="13.8" hidden="false" customHeight="false" outlineLevel="0" collapsed="false">
      <c r="G16" s="17"/>
      <c r="H16" s="105"/>
      <c r="I16" s="43"/>
      <c r="J16" s="43"/>
      <c r="K16" s="36" t="n">
        <f aca="false">'General version'!P18</f>
        <v>0</v>
      </c>
      <c r="L16" s="36" t="n">
        <f aca="false">'General version'!Q18</f>
        <v>0</v>
      </c>
      <c r="M16" s="36" t="n">
        <f aca="false">'General version'!R18</f>
        <v>0</v>
      </c>
      <c r="N16" s="36" t="n">
        <f aca="false">'General version'!S18</f>
        <v>0</v>
      </c>
      <c r="U16" s="36"/>
      <c r="V16" s="36"/>
      <c r="Y16" s="37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 t="n">
        <f aca="false">X16/(2*15.9994+186.207)</f>
        <v>0</v>
      </c>
      <c r="AS16" s="106" t="e">
        <f aca="false">AR16/(2*AA16+1.5*AC16+AE16+2*AI16+AK16+AM16+0.5*AO16+1.5*AG16+2*AQ16)</f>
        <v>#DIV/0!</v>
      </c>
      <c r="AT16" s="114"/>
      <c r="AU16" s="114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 t="e">
        <f aca="false">$AS16*AQ16</f>
        <v>#DIV/0!</v>
      </c>
      <c r="BK16" s="106" t="e">
        <f aca="false">SUM(AT16,AV16,AX16,AZ16,BB16,BD16,BF16,BH16,BJ16)</f>
        <v>#DIV/0!</v>
      </c>
      <c r="BL16" s="106" t="n">
        <f aca="false">SUM(AU16,AW16,AY16,BA16,BC16,BE16,BG16,BI16,BJ16)</f>
        <v>0</v>
      </c>
      <c r="BM16" s="106"/>
      <c r="BO16" s="36" t="n">
        <f aca="false">L16+BS16</f>
        <v>0</v>
      </c>
      <c r="BP16" s="104"/>
      <c r="BR16" s="36"/>
      <c r="BS16" s="36"/>
      <c r="BT16" s="126"/>
    </row>
    <row r="17" s="104" customFormat="true" ht="13.8" hidden="false" customHeight="false" outlineLevel="0" collapsed="false">
      <c r="A17" s="16" t="s">
        <v>165</v>
      </c>
      <c r="B17" s="16" t="s">
        <v>158</v>
      </c>
      <c r="C17" s="16" t="s">
        <v>56</v>
      </c>
      <c r="D17" s="16" t="n">
        <v>20</v>
      </c>
      <c r="E17" s="16" t="n">
        <v>1800</v>
      </c>
      <c r="F17" s="16" t="s">
        <v>69</v>
      </c>
      <c r="G17" s="17" t="n">
        <v>54.4</v>
      </c>
      <c r="H17" s="105" t="n">
        <v>1</v>
      </c>
      <c r="I17" s="36" t="n">
        <v>2.93</v>
      </c>
      <c r="J17" s="43" t="n">
        <v>1.73</v>
      </c>
      <c r="K17" s="36" t="n">
        <f aca="false">'General version'!P19</f>
        <v>5.6</v>
      </c>
      <c r="L17" s="36" t="n">
        <f aca="false">'General version'!Q19</f>
        <v>0.35</v>
      </c>
      <c r="M17" s="36" t="n">
        <f aca="false">'General version'!R19</f>
        <v>0</v>
      </c>
      <c r="N17" s="36" t="n">
        <f aca="false">'General version'!S19</f>
        <v>0</v>
      </c>
      <c r="O17" s="16"/>
      <c r="P17" s="16"/>
      <c r="Q17" s="16" t="n">
        <v>30.4</v>
      </c>
      <c r="R17" s="16" t="n">
        <v>0.8</v>
      </c>
      <c r="S17" s="16" t="n">
        <v>6.7</v>
      </c>
      <c r="T17" s="16" t="n">
        <v>0.4</v>
      </c>
      <c r="U17" s="36" t="n">
        <v>0.05</v>
      </c>
      <c r="V17" s="36" t="n">
        <v>0.01</v>
      </c>
      <c r="W17" s="16"/>
      <c r="X17" s="16"/>
      <c r="Y17" s="37" t="n">
        <f aca="false">K17+M17</f>
        <v>5.6</v>
      </c>
      <c r="Z17" s="16"/>
      <c r="AA17" s="106" t="n">
        <f aca="false">G17/(2*15.9994+28.0855)</f>
        <v>0.90539458727155</v>
      </c>
      <c r="AB17" s="106" t="n">
        <f aca="false">H17/(2*15.9994+28.0855)</f>
        <v>0.0166432828542564</v>
      </c>
      <c r="AC17" s="106" t="n">
        <f aca="false">(2*I17)/(2*26.981+3*15.9994)</f>
        <v>0.0574734062899053</v>
      </c>
      <c r="AD17" s="106" t="n">
        <f aca="false">(2*J17)/(2*26.981+3*15.9994)</f>
        <v>0.0339348098571796</v>
      </c>
      <c r="AE17" s="106" t="n">
        <f aca="false">K17/(55.8452+15.9994)</f>
        <v>0.0779460112520635</v>
      </c>
      <c r="AF17" s="106" t="n">
        <f aca="false">L17/(55.8452+15.9994)</f>
        <v>0.00487162570325397</v>
      </c>
      <c r="AG17" s="106" t="n">
        <f aca="false">2*M17/(2*55.845+3*15.999)</f>
        <v>0</v>
      </c>
      <c r="AH17" s="106" t="n">
        <f aca="false">2*N17/(2*55.845+3*15.999)</f>
        <v>0</v>
      </c>
      <c r="AI17" s="106" t="n">
        <f aca="false">O17/(95.94+2*15.9994)</f>
        <v>0</v>
      </c>
      <c r="AJ17" s="106" t="n">
        <f aca="false">P17/(95.94+2*15.9994)</f>
        <v>0</v>
      </c>
      <c r="AK17" s="106" t="n">
        <f aca="false">Q17/(15.9994+24.3051)</f>
        <v>0.754258209381086</v>
      </c>
      <c r="AL17" s="106" t="n">
        <f aca="false">R17/(15.9994+24.3051)</f>
        <v>0.0198489002468707</v>
      </c>
      <c r="AM17" s="106" t="n">
        <f aca="false">S17/(40.078+15.9994)</f>
        <v>0.119477721862996</v>
      </c>
      <c r="AN17" s="106" t="n">
        <f aca="false">T17/(40.078+15.9994)</f>
        <v>0.0071329983201789</v>
      </c>
      <c r="AO17" s="106" t="n">
        <f aca="false">U17/(22.989+0.5*15.9994)</f>
        <v>0.00161349136943467</v>
      </c>
      <c r="AP17" s="106" t="n">
        <f aca="false">V17/(22.989+0.5*15.9994)</f>
        <v>0.000322698273886933</v>
      </c>
      <c r="AQ17" s="106" t="n">
        <f aca="false">X17/(2*15.9994+186.207)</f>
        <v>0</v>
      </c>
      <c r="AR17" s="16" t="n">
        <v>12</v>
      </c>
      <c r="AS17" s="106" t="n">
        <f aca="false">AR17/(2*AA17+1.5*AC17+AE17+2*AI17+AK17+AM17+0.5*AO17+1.5*AG17+2*AQ17)</f>
        <v>4.21128291020951</v>
      </c>
      <c r="AT17" s="114" t="n">
        <f aca="false">$AS17*AA17</f>
        <v>3.81287275237287</v>
      </c>
      <c r="AU17" s="114" t="n">
        <f aca="false">$AS17*AB17</f>
        <v>0.0700895726539131</v>
      </c>
      <c r="AV17" s="106" t="n">
        <f aca="false">$AS17*AC17</f>
        <v>0.242036773700206</v>
      </c>
      <c r="AW17" s="106" t="n">
        <f aca="false">$AS17*AD17</f>
        <v>0.14290908481275</v>
      </c>
      <c r="AX17" s="106" t="n">
        <f aca="false">$AS17*AE17</f>
        <v>0.328252705104813</v>
      </c>
      <c r="AY17" s="106" t="n">
        <f aca="false">$AS17*AF17</f>
        <v>0.0205157940690508</v>
      </c>
      <c r="AZ17" s="106" t="n">
        <f aca="false">$AS17*AG17</f>
        <v>0</v>
      </c>
      <c r="BA17" s="106" t="n">
        <f aca="false">$AS17*AH17</f>
        <v>0</v>
      </c>
      <c r="BB17" s="106" t="n">
        <f aca="false">$AS17*AI17</f>
        <v>0</v>
      </c>
      <c r="BC17" s="106" t="n">
        <f aca="false">$AS17*AJ17</f>
        <v>0</v>
      </c>
      <c r="BD17" s="106" t="n">
        <f aca="false">$AS17*AK17</f>
        <v>3.1763947070518</v>
      </c>
      <c r="BE17" s="106" t="n">
        <f aca="false">$AS17*AL17</f>
        <v>0.0835893343960999</v>
      </c>
      <c r="BF17" s="106" t="n">
        <f aca="false">$AS17*AM17</f>
        <v>0.503154488232402</v>
      </c>
      <c r="BG17" s="106" t="n">
        <f aca="false">$AS17*AN17</f>
        <v>0.0300390739243225</v>
      </c>
      <c r="BH17" s="106" t="n">
        <f aca="false">$AS17*AO17</f>
        <v>0.00679486862987075</v>
      </c>
      <c r="BI17" s="106" t="n">
        <f aca="false">$AS17*AP17</f>
        <v>0.00135897372597415</v>
      </c>
      <c r="BJ17" s="106" t="n">
        <f aca="false">$AS17*AQ17</f>
        <v>0</v>
      </c>
      <c r="BK17" s="106" t="n">
        <f aca="false">SUM(AT17,AV17,AX17,AZ17,BB17,BD17,BF17,BH17,BJ17)</f>
        <v>8.06950629509196</v>
      </c>
      <c r="BL17" s="106" t="n">
        <f aca="false">SUM(AU17,AW17,AY17,BA17,BC17,BE17,BG17,BI17,BJ17)</f>
        <v>0.34850183358211</v>
      </c>
      <c r="BM17" s="106" t="n">
        <f aca="false">AX17+AZ17</f>
        <v>0.328252705104813</v>
      </c>
      <c r="BN17" s="16" t="n">
        <v>5.6</v>
      </c>
      <c r="BO17" s="36" t="n">
        <f aca="false">L17+BS17</f>
        <v>0.45</v>
      </c>
      <c r="BP17" s="104" t="n">
        <v>0.09</v>
      </c>
      <c r="BQ17" s="16" t="n">
        <v>0.04</v>
      </c>
      <c r="BR17" s="36" t="n">
        <f aca="false">SQRT((BO17/BN17)^2+(BQ17/BP17)^2)*(BN17*BP17)</f>
        <v>0.227631829935974</v>
      </c>
      <c r="BS17" s="36" t="n">
        <v>0.1</v>
      </c>
      <c r="BT17" s="126" t="n">
        <f aca="false">AX17+BF17+(BD17)</f>
        <v>4.00780190038901</v>
      </c>
    </row>
    <row r="18" s="104" customFormat="true" ht="13.8" hidden="false" customHeight="false" outlineLevel="0" collapsed="false">
      <c r="A18" s="16" t="s">
        <v>165</v>
      </c>
      <c r="B18" s="16" t="s">
        <v>166</v>
      </c>
      <c r="C18" s="16" t="s">
        <v>56</v>
      </c>
      <c r="D18" s="16" t="n">
        <v>20</v>
      </c>
      <c r="E18" s="16" t="n">
        <v>1800</v>
      </c>
      <c r="F18" s="16" t="s">
        <v>69</v>
      </c>
      <c r="G18" s="17" t="n">
        <v>0.07</v>
      </c>
      <c r="H18" s="105" t="n">
        <v>0.04</v>
      </c>
      <c r="I18" s="36" t="n">
        <v>0.19</v>
      </c>
      <c r="J18" s="16" t="n">
        <v>0.02</v>
      </c>
      <c r="K18" s="36" t="n">
        <f aca="false">'General version'!P20</f>
        <v>24.25</v>
      </c>
      <c r="L18" s="36" t="n">
        <f aca="false">'General version'!Q20</f>
        <v>1.21</v>
      </c>
      <c r="M18" s="36" t="n">
        <f aca="false">'General version'!R20</f>
        <v>0</v>
      </c>
      <c r="N18" s="36" t="n">
        <f aca="false">'General version'!S20</f>
        <v>0</v>
      </c>
      <c r="O18" s="16"/>
      <c r="P18" s="16"/>
      <c r="Q18" s="16" t="n">
        <v>74.91</v>
      </c>
      <c r="R18" s="16" t="n">
        <v>1.08</v>
      </c>
      <c r="S18" s="16" t="n">
        <v>0.07</v>
      </c>
      <c r="T18" s="16" t="n">
        <v>0.01</v>
      </c>
      <c r="U18" s="36" t="n">
        <v>0.04</v>
      </c>
      <c r="V18" s="36" t="n">
        <v>0.01</v>
      </c>
      <c r="W18" s="16"/>
      <c r="X18" s="16"/>
      <c r="Y18" s="37"/>
      <c r="Z18" s="16"/>
      <c r="AA18" s="106" t="n">
        <f aca="false">G18/(2*15.9994+28.0855)</f>
        <v>0.00116502979979795</v>
      </c>
      <c r="AB18" s="106" t="n">
        <f aca="false">H18/(2*15.9994+28.0855)</f>
        <v>0.000665731314170257</v>
      </c>
      <c r="AC18" s="106" t="n">
        <f aca="false">(2*I18)/(2*26.981+3*15.9994)</f>
        <v>0.00372694443518157</v>
      </c>
      <c r="AD18" s="106" t="n">
        <f aca="false">(2*J18)/(2*26.981+3*15.9994)</f>
        <v>0.000392309940545428</v>
      </c>
      <c r="AE18" s="106" t="n">
        <f aca="false">K18/(55.8452+15.9994)</f>
        <v>0.337534066582596</v>
      </c>
      <c r="AF18" s="106" t="n">
        <f aca="false">L18/(55.8452+15.9994)</f>
        <v>0.016841906002678</v>
      </c>
      <c r="AG18" s="106" t="n">
        <f aca="false">2*M18/(2*55.845+3*15.999)</f>
        <v>0</v>
      </c>
      <c r="AH18" s="106" t="n">
        <f aca="false">2*N18/(2*55.845+3*15.999)</f>
        <v>0</v>
      </c>
      <c r="AI18" s="106" t="n">
        <f aca="false">O18/(95.94+2*15.9994)</f>
        <v>0</v>
      </c>
      <c r="AJ18" s="106" t="n">
        <f aca="false">P18/(95.94+2*15.9994)</f>
        <v>0</v>
      </c>
      <c r="AK18" s="106" t="n">
        <f aca="false">Q18/(15.9994+24.3051)</f>
        <v>1.85860139686636</v>
      </c>
      <c r="AL18" s="106" t="n">
        <f aca="false">R18/(15.9994+24.3051)</f>
        <v>0.0267960153332754</v>
      </c>
      <c r="AM18" s="106" t="n">
        <f aca="false">S18/(40.078+15.9994)</f>
        <v>0.00124827470603131</v>
      </c>
      <c r="AN18" s="106" t="n">
        <f aca="false">T18/(40.078+15.9994)</f>
        <v>0.000178324958004472</v>
      </c>
      <c r="AO18" s="106" t="n">
        <f aca="false">U18/(22.989+0.5*15.9994)</f>
        <v>0.00129079309554773</v>
      </c>
      <c r="AP18" s="106" t="n">
        <f aca="false">V18/(22.989+0.5*15.9994)</f>
        <v>0.000322698273886933</v>
      </c>
      <c r="AQ18" s="106" t="n">
        <f aca="false">X18/(2*15.9994+186.207)</f>
        <v>0</v>
      </c>
      <c r="AR18" s="16" t="n">
        <v>2</v>
      </c>
      <c r="AS18" s="106" t="n">
        <f aca="false">AR18/(2*AA18+1.5*AC18+AE18+2*AI18+AK18+AM18+0.5*AO18+1.5*AG18+2*AQ18)</f>
        <v>0.906639022971176</v>
      </c>
      <c r="AT18" s="114" t="n">
        <f aca="false">$AS18*AA18</f>
        <v>0.00105626147942112</v>
      </c>
      <c r="AU18" s="114" t="n">
        <f aca="false">$AS18*AB18</f>
        <v>0.000603577988240639</v>
      </c>
      <c r="AV18" s="106" t="n">
        <f aca="false">$AS18*AC18</f>
        <v>0.00337899326138088</v>
      </c>
      <c r="AW18" s="106" t="n">
        <f aca="false">$AS18*AD18</f>
        <v>0.000355683501197987</v>
      </c>
      <c r="AX18" s="106" t="n">
        <f aca="false">$AS18*AE18</f>
        <v>0.306021556345933</v>
      </c>
      <c r="AY18" s="106" t="n">
        <f aca="false">$AS18*AF18</f>
        <v>0.0152695292032404</v>
      </c>
      <c r="AZ18" s="106" t="n">
        <f aca="false">$AS18*AG18</f>
        <v>0</v>
      </c>
      <c r="BA18" s="106" t="n">
        <f aca="false">$AS18*AH18</f>
        <v>0</v>
      </c>
      <c r="BB18" s="106" t="n">
        <f aca="false">$AS18*AI18</f>
        <v>0</v>
      </c>
      <c r="BC18" s="106" t="n">
        <f aca="false">$AS18*AJ18</f>
        <v>0</v>
      </c>
      <c r="BD18" s="106" t="n">
        <f aca="false">$AS18*AK18</f>
        <v>1.68508055454778</v>
      </c>
      <c r="BE18" s="106" t="n">
        <f aca="false">$AS18*AL18</f>
        <v>0.0242943131612815</v>
      </c>
      <c r="BF18" s="106" t="n">
        <f aca="false">$AS18*AM18</f>
        <v>0.00113173455987586</v>
      </c>
      <c r="BG18" s="106" t="n">
        <f aca="false">$AS18*AN18</f>
        <v>0.000161676365696551</v>
      </c>
      <c r="BH18" s="106" t="n">
        <f aca="false">$AS18*AO18</f>
        <v>0.00117028339100534</v>
      </c>
      <c r="BI18" s="106" t="n">
        <f aca="false">$AS18*AP18</f>
        <v>0.000292570847751334</v>
      </c>
      <c r="BJ18" s="106" t="n">
        <f aca="false">$AS18*AQ18</f>
        <v>0</v>
      </c>
      <c r="BK18" s="106" t="n">
        <f aca="false">SUM(AT18,AV18,AX18,AZ18,BB18,BD18,BF18,BH18,BJ18)</f>
        <v>1.99783938358539</v>
      </c>
      <c r="BL18" s="106" t="n">
        <f aca="false">SUM(AU18,AW18,AY18,BA18,BC18,BE18,BG18,BI18,BJ18)</f>
        <v>0.0409773510674084</v>
      </c>
      <c r="BM18" s="106"/>
      <c r="BN18" s="16"/>
      <c r="BO18" s="36" t="n">
        <f aca="false">L18+BS18</f>
        <v>1.21</v>
      </c>
      <c r="BQ18" s="16"/>
      <c r="BR18" s="36"/>
      <c r="BS18" s="36"/>
      <c r="BT18" s="126"/>
    </row>
    <row r="19" s="104" customFormat="true" ht="13.8" hidden="false" customHeight="false" outlineLevel="0" collapsed="false">
      <c r="A19" s="16" t="s">
        <v>165</v>
      </c>
      <c r="B19" s="16" t="s">
        <v>164</v>
      </c>
      <c r="C19" s="16" t="s">
        <v>56</v>
      </c>
      <c r="D19" s="16" t="n">
        <v>20</v>
      </c>
      <c r="E19" s="16" t="n">
        <v>1800</v>
      </c>
      <c r="F19" s="16" t="s">
        <v>69</v>
      </c>
      <c r="G19" s="17" t="n">
        <v>40.55</v>
      </c>
      <c r="H19" s="105" t="n">
        <v>0.14</v>
      </c>
      <c r="I19" s="36" t="n">
        <v>0.2</v>
      </c>
      <c r="J19" s="16" t="n">
        <v>0.16</v>
      </c>
      <c r="K19" s="36" t="n">
        <f aca="false">'General version'!P21</f>
        <v>9</v>
      </c>
      <c r="L19" s="36" t="n">
        <f aca="false">'General version'!Q21</f>
        <v>0.31</v>
      </c>
      <c r="M19" s="36" t="n">
        <f aca="false">'General version'!R21</f>
        <v>0</v>
      </c>
      <c r="N19" s="36" t="n">
        <f aca="false">'General version'!S21</f>
        <v>0</v>
      </c>
      <c r="O19" s="16"/>
      <c r="P19" s="16"/>
      <c r="Q19" s="16" t="n">
        <v>49.55</v>
      </c>
      <c r="R19" s="16" t="n">
        <v>0.26</v>
      </c>
      <c r="S19" s="16" t="n">
        <v>0.16</v>
      </c>
      <c r="T19" s="16" t="n">
        <v>0.06</v>
      </c>
      <c r="U19" s="36"/>
      <c r="V19" s="36"/>
      <c r="W19" s="16"/>
      <c r="X19" s="16"/>
      <c r="Y19" s="37"/>
      <c r="Z19" s="16"/>
      <c r="AA19" s="106" t="n">
        <f aca="false">G19/(2*15.9994+28.0855)</f>
        <v>0.674885119740098</v>
      </c>
      <c r="AB19" s="106" t="n">
        <f aca="false">H19/(2*15.9994+28.0855)</f>
        <v>0.0023300595995959</v>
      </c>
      <c r="AC19" s="106" t="n">
        <f aca="false">(2*I19)/(2*26.981+3*15.9994)</f>
        <v>0.00392309940545428</v>
      </c>
      <c r="AD19" s="106" t="n">
        <f aca="false">(2*J19)/(2*26.981+3*15.9994)</f>
        <v>0.00313847952436343</v>
      </c>
      <c r="AE19" s="106" t="n">
        <f aca="false">K19/(55.8452+15.9994)</f>
        <v>0.125270375226531</v>
      </c>
      <c r="AF19" s="106" t="n">
        <f aca="false">L19/(55.8452+15.9994)</f>
        <v>0.00431486848002494</v>
      </c>
      <c r="AG19" s="106" t="n">
        <f aca="false">2*M19/(2*55.845+3*15.999)</f>
        <v>0</v>
      </c>
      <c r="AH19" s="106" t="n">
        <f aca="false">2*N19/(2*55.845+3*15.999)</f>
        <v>0</v>
      </c>
      <c r="AI19" s="106" t="n">
        <f aca="false">O19/(95.94+2*15.9994)</f>
        <v>0</v>
      </c>
      <c r="AJ19" s="106" t="n">
        <f aca="false">P19/(95.94+2*15.9994)</f>
        <v>0</v>
      </c>
      <c r="AK19" s="106" t="n">
        <f aca="false">Q19/(15.9994+24.3051)</f>
        <v>1.22939125904055</v>
      </c>
      <c r="AL19" s="106" t="n">
        <f aca="false">R19/(15.9994+24.3051)</f>
        <v>0.00645089258023298</v>
      </c>
      <c r="AM19" s="106" t="n">
        <f aca="false">S19/(40.078+15.9994)</f>
        <v>0.00285319932807156</v>
      </c>
      <c r="AN19" s="106" t="n">
        <f aca="false">T19/(40.078+15.9994)</f>
        <v>0.00106994974802683</v>
      </c>
      <c r="AO19" s="106" t="n">
        <f aca="false">U19/(22.989+0.5*15.9994)</f>
        <v>0</v>
      </c>
      <c r="AP19" s="106" t="n">
        <f aca="false">V19/(22.989+0.5*15.9994)</f>
        <v>0</v>
      </c>
      <c r="AQ19" s="106" t="n">
        <f aca="false">X19/(2*15.9994+186.207)</f>
        <v>0</v>
      </c>
      <c r="AR19" s="16" t="n">
        <v>4</v>
      </c>
      <c r="AS19" s="106" t="n">
        <f aca="false">AR19/(2*AA19+1.5*AC19+AE19+2*AI19+AK19+AM19+0.5*AO19+1.5*AG19+2*AQ19)</f>
        <v>1.47429037236227</v>
      </c>
      <c r="AT19" s="114" t="n">
        <f aca="false">$AS19*AA19</f>
        <v>0.994976634483385</v>
      </c>
      <c r="AU19" s="114" t="n">
        <f aca="false">$AS19*AB19</f>
        <v>0.00343518443471452</v>
      </c>
      <c r="AV19" s="106" t="n">
        <f aca="false">$AS19*AC19</f>
        <v>0.0057837876832814</v>
      </c>
      <c r="AW19" s="106" t="n">
        <f aca="false">$AS19*AD19</f>
        <v>0.00462703014662512</v>
      </c>
      <c r="AX19" s="106" t="n">
        <f aca="false">$AS19*AE19</f>
        <v>0.184684908138683</v>
      </c>
      <c r="AY19" s="106" t="n">
        <f aca="false">$AS19*AF19</f>
        <v>0.0063613690581102</v>
      </c>
      <c r="AZ19" s="106" t="n">
        <f aca="false">$AS19*AG19</f>
        <v>0</v>
      </c>
      <c r="BA19" s="106" t="n">
        <f aca="false">$AS19*AH19</f>
        <v>0</v>
      </c>
      <c r="BB19" s="106" t="n">
        <f aca="false">$AS19*AI19</f>
        <v>0</v>
      </c>
      <c r="BC19" s="106" t="n">
        <f aca="false">$AS19*AJ19</f>
        <v>0</v>
      </c>
      <c r="BD19" s="106" t="n">
        <f aca="false">$AS19*AK19</f>
        <v>1.81247969706982</v>
      </c>
      <c r="BE19" s="106" t="n">
        <f aca="false">$AS19*AL19</f>
        <v>0.00951048882418068</v>
      </c>
      <c r="BF19" s="106" t="n">
        <f aca="false">$AS19*AM19</f>
        <v>0.0042064442998064</v>
      </c>
      <c r="BG19" s="106" t="n">
        <f aca="false">$AS19*AN19</f>
        <v>0.0015774166124274</v>
      </c>
      <c r="BH19" s="106" t="n">
        <f aca="false">$AS19*AO19</f>
        <v>0</v>
      </c>
      <c r="BI19" s="106" t="n">
        <f aca="false">$AS19*AP19</f>
        <v>0</v>
      </c>
      <c r="BJ19" s="106" t="n">
        <f aca="false">$AS19*AQ19</f>
        <v>0</v>
      </c>
      <c r="BK19" s="106" t="n">
        <f aca="false">SUM(AT19,AV19,AX19,AZ19,BB19,BD19,BF19,BH19,BJ19)</f>
        <v>3.00213147167497</v>
      </c>
      <c r="BL19" s="106" t="n">
        <f aca="false">SUM(AU19,AW19,AY19,BA19,BC19,BE19,BG19,BI19,BJ19)</f>
        <v>0.0255114890760579</v>
      </c>
      <c r="BM19" s="106"/>
      <c r="BN19" s="16"/>
      <c r="BO19" s="36" t="n">
        <f aca="false">L19+BS19</f>
        <v>0.31</v>
      </c>
      <c r="BQ19" s="16"/>
      <c r="BR19" s="36"/>
      <c r="BS19" s="36"/>
      <c r="BT19" s="126"/>
    </row>
    <row r="20" s="104" customFormat="true" ht="13.8" hidden="false" customHeight="false" outlineLevel="0" collapsed="false">
      <c r="A20" s="16" t="s">
        <v>165</v>
      </c>
      <c r="B20" s="16" t="s">
        <v>167</v>
      </c>
      <c r="C20" s="16" t="s">
        <v>56</v>
      </c>
      <c r="D20" s="16" t="n">
        <v>20</v>
      </c>
      <c r="E20" s="16" t="n">
        <v>1800</v>
      </c>
      <c r="F20" s="16" t="s">
        <v>69</v>
      </c>
      <c r="G20" s="17" t="n">
        <v>53.93</v>
      </c>
      <c r="H20" s="105" t="n">
        <v>0.22</v>
      </c>
      <c r="I20" s="36" t="n">
        <v>0.52</v>
      </c>
      <c r="J20" s="16" t="n">
        <v>0.13</v>
      </c>
      <c r="K20" s="36" t="n">
        <f aca="false">'General version'!P22</f>
        <v>2.21</v>
      </c>
      <c r="L20" s="36" t="n">
        <f aca="false">'General version'!Q22</f>
        <v>0.25</v>
      </c>
      <c r="M20" s="36" t="n">
        <f aca="false">'General version'!R22</f>
        <v>0</v>
      </c>
      <c r="N20" s="36" t="n">
        <f aca="false">'General version'!S22</f>
        <v>0</v>
      </c>
      <c r="O20" s="16"/>
      <c r="P20" s="16"/>
      <c r="Q20" s="16" t="n">
        <v>19.73</v>
      </c>
      <c r="R20" s="16" t="n">
        <v>0.49</v>
      </c>
      <c r="S20" s="16" t="n">
        <v>21.46</v>
      </c>
      <c r="T20" s="16" t="n">
        <v>0.38</v>
      </c>
      <c r="U20" s="36" t="n">
        <v>0.06</v>
      </c>
      <c r="V20" s="36" t="n">
        <v>0.01</v>
      </c>
      <c r="W20" s="16"/>
      <c r="X20" s="16"/>
      <c r="Y20" s="37"/>
      <c r="Z20" s="16"/>
      <c r="AA20" s="106" t="n">
        <f aca="false">G20/(2*15.9994+28.0855)</f>
        <v>0.89757224433005</v>
      </c>
      <c r="AB20" s="106" t="n">
        <f aca="false">H20/(2*15.9994+28.0855)</f>
        <v>0.00366152222793642</v>
      </c>
      <c r="AC20" s="106" t="n">
        <f aca="false">(2*I20)/(2*26.981+3*15.9994)</f>
        <v>0.0102000584541811</v>
      </c>
      <c r="AD20" s="106" t="n">
        <f aca="false">(2*J20)/(2*26.981+3*15.9994)</f>
        <v>0.00255001461354529</v>
      </c>
      <c r="AE20" s="106" t="n">
        <f aca="false">K20/(55.8452+15.9994)</f>
        <v>0.0307608365834036</v>
      </c>
      <c r="AF20" s="106" t="n">
        <f aca="false">L20/(55.8452+15.9994)</f>
        <v>0.00347973264518141</v>
      </c>
      <c r="AG20" s="106" t="n">
        <f aca="false">2*M20/(2*55.845+3*15.999)</f>
        <v>0</v>
      </c>
      <c r="AH20" s="106" t="n">
        <f aca="false">2*N20/(2*55.845+3*15.999)</f>
        <v>0</v>
      </c>
      <c r="AI20" s="106" t="n">
        <f aca="false">O20/(95.94+2*15.9994)</f>
        <v>0</v>
      </c>
      <c r="AJ20" s="106" t="n">
        <f aca="false">P20/(95.94+2*15.9994)</f>
        <v>0</v>
      </c>
      <c r="AK20" s="106" t="n">
        <f aca="false">Q20/(15.9994+24.3051)</f>
        <v>0.489523502338449</v>
      </c>
      <c r="AL20" s="106" t="n">
        <f aca="false">R20/(15.9994+24.3051)</f>
        <v>0.0121574514012083</v>
      </c>
      <c r="AM20" s="106" t="n">
        <f aca="false">S20/(40.078+15.9994)</f>
        <v>0.382685359877598</v>
      </c>
      <c r="AN20" s="106" t="n">
        <f aca="false">T20/(40.078+15.9994)</f>
        <v>0.00677634840416995</v>
      </c>
      <c r="AO20" s="106" t="n">
        <f aca="false">U20/(22.989+0.5*15.9994)</f>
        <v>0.0019361896433216</v>
      </c>
      <c r="AP20" s="106" t="n">
        <f aca="false">V20/(22.989+0.5*15.9994)</f>
        <v>0.000322698273886933</v>
      </c>
      <c r="AQ20" s="106" t="n">
        <f aca="false">X20/(2*15.9994+186.207)</f>
        <v>0</v>
      </c>
      <c r="AR20" s="16" t="n">
        <v>6</v>
      </c>
      <c r="AS20" s="106" t="n">
        <f aca="false">AR20/(2*AA20+1.5*AC20+AE20+2*AI20+AK20+AM20+0.5*AO20+1.5*AG20+2*AQ20)</f>
        <v>2.21044760178093</v>
      </c>
      <c r="AT20" s="114" t="n">
        <f aca="false">$AS20*AA20</f>
        <v>1.98403641490448</v>
      </c>
      <c r="AU20" s="114" t="n">
        <f aca="false">$AS20*AB20</f>
        <v>0.00809360302760961</v>
      </c>
      <c r="AV20" s="106" t="n">
        <f aca="false">$AS20*AC20</f>
        <v>0.02254669474807</v>
      </c>
      <c r="AW20" s="106" t="n">
        <f aca="false">$AS20*AD20</f>
        <v>0.0056366736870175</v>
      </c>
      <c r="AX20" s="106" t="n">
        <f aca="false">$AS20*AE20</f>
        <v>0.0679952174545596</v>
      </c>
      <c r="AY20" s="106" t="n">
        <f aca="false">$AS20*AF20</f>
        <v>0.00769176668038004</v>
      </c>
      <c r="AZ20" s="106" t="n">
        <f aca="false">$AS20*AG20</f>
        <v>0</v>
      </c>
      <c r="BA20" s="106" t="n">
        <f aca="false">$AS20*AH20</f>
        <v>0</v>
      </c>
      <c r="BB20" s="106" t="n">
        <f aca="false">$AS20*AI20</f>
        <v>0</v>
      </c>
      <c r="BC20" s="106" t="n">
        <f aca="false">$AS20*AJ20</f>
        <v>0</v>
      </c>
      <c r="BD20" s="106" t="n">
        <f aca="false">$AS20*AK20</f>
        <v>1.08206605175942</v>
      </c>
      <c r="BE20" s="106" t="n">
        <f aca="false">$AS20*AL20</f>
        <v>0.0268734092935691</v>
      </c>
      <c r="BF20" s="106" t="n">
        <f aca="false">$AS20*AM20</f>
        <v>0.845905935978107</v>
      </c>
      <c r="BG20" s="106" t="n">
        <f aca="false">$AS20*AN20</f>
        <v>0.0149787630788295</v>
      </c>
      <c r="BH20" s="106" t="n">
        <f aca="false">$AS20*AO20</f>
        <v>0.0042798457536733</v>
      </c>
      <c r="BI20" s="106" t="n">
        <f aca="false">$AS20*AP20</f>
        <v>0.000713307625612216</v>
      </c>
      <c r="BJ20" s="106" t="n">
        <f aca="false">$AS20*AQ20</f>
        <v>0</v>
      </c>
      <c r="BK20" s="106" t="n">
        <f aca="false">SUM(AT20,AV20,AX20,AZ20,BB20,BD20,BF20,BH20,BJ20)</f>
        <v>4.00683016059832</v>
      </c>
      <c r="BL20" s="106" t="n">
        <f aca="false">SUM(AU20,AW20,AY20,BA20,BC20,BE20,BG20,BI20,BJ20)</f>
        <v>0.0639875233930179</v>
      </c>
      <c r="BM20" s="106"/>
      <c r="BN20" s="16"/>
      <c r="BO20" s="36" t="n">
        <f aca="false">L20+BS20</f>
        <v>0.25</v>
      </c>
      <c r="BQ20" s="16"/>
      <c r="BR20" s="36"/>
      <c r="BS20" s="36"/>
      <c r="BT20" s="126"/>
    </row>
    <row r="21" s="104" customFormat="true" ht="13.8" hidden="false" customHeight="false" outlineLevel="0" collapsed="false">
      <c r="A21" s="16" t="s">
        <v>165</v>
      </c>
      <c r="B21" s="16" t="s">
        <v>168</v>
      </c>
      <c r="C21" s="16" t="s">
        <v>56</v>
      </c>
      <c r="D21" s="16" t="n">
        <v>20</v>
      </c>
      <c r="E21" s="16" t="n">
        <v>1800</v>
      </c>
      <c r="F21" s="16" t="s">
        <v>69</v>
      </c>
      <c r="G21" s="17" t="n">
        <v>0</v>
      </c>
      <c r="H21" s="105"/>
      <c r="I21" s="36" t="n">
        <v>0</v>
      </c>
      <c r="J21" s="16"/>
      <c r="K21" s="36" t="n">
        <f aca="false">'General version'!P23</f>
        <v>128.65</v>
      </c>
      <c r="L21" s="36" t="n">
        <f aca="false">'General version'!Q23</f>
        <v>0</v>
      </c>
      <c r="M21" s="36" t="n">
        <f aca="false">'General version'!R23</f>
        <v>0</v>
      </c>
      <c r="N21" s="36" t="n">
        <f aca="false">'General version'!S23</f>
        <v>0</v>
      </c>
      <c r="O21" s="16"/>
      <c r="P21" s="16"/>
      <c r="Q21" s="16" t="n">
        <v>0</v>
      </c>
      <c r="R21" s="16"/>
      <c r="S21" s="16" t="n">
        <v>0</v>
      </c>
      <c r="T21" s="16"/>
      <c r="U21" s="36" t="n">
        <v>0</v>
      </c>
      <c r="V21" s="36"/>
      <c r="W21" s="16"/>
      <c r="X21" s="16"/>
      <c r="Y21" s="37"/>
      <c r="Z21" s="16"/>
      <c r="AA21" s="106" t="n">
        <f aca="false">G21/(2*15.9994+28.0855)</f>
        <v>0</v>
      </c>
      <c r="AB21" s="106" t="n">
        <f aca="false">H21/(2*15.9994+28.0855)</f>
        <v>0</v>
      </c>
      <c r="AC21" s="106" t="n">
        <f aca="false">(2*I21)/(2*26.981+3*15.9994)</f>
        <v>0</v>
      </c>
      <c r="AD21" s="106" t="n">
        <f aca="false">(2*J21)/(2*26.981+3*15.9994)</f>
        <v>0</v>
      </c>
      <c r="AE21" s="106" t="n">
        <f aca="false">K21/(55.8452+15.9994)</f>
        <v>1.79067041921035</v>
      </c>
      <c r="AF21" s="106" t="n">
        <f aca="false">L21/(55.8452+15.9994)</f>
        <v>0</v>
      </c>
      <c r="AG21" s="106" t="n">
        <f aca="false">2*M21/(2*55.845+3*15.999)</f>
        <v>0</v>
      </c>
      <c r="AH21" s="106" t="n">
        <f aca="false">2*N21/(2*55.845+3*15.999)</f>
        <v>0</v>
      </c>
      <c r="AI21" s="106" t="n">
        <f aca="false">O21/(95.94+2*15.9994)</f>
        <v>0</v>
      </c>
      <c r="AJ21" s="106" t="n">
        <f aca="false">P21/(95.94+2*15.9994)</f>
        <v>0</v>
      </c>
      <c r="AK21" s="106" t="n">
        <f aca="false">Q21/(15.9994+24.3051)</f>
        <v>0</v>
      </c>
      <c r="AL21" s="106" t="n">
        <f aca="false">R21/(15.9994+24.3051)</f>
        <v>0</v>
      </c>
      <c r="AM21" s="106" t="n">
        <f aca="false">S21/(40.078+15.9994)</f>
        <v>0</v>
      </c>
      <c r="AN21" s="106" t="n">
        <f aca="false">T21/(40.078+15.9994)</f>
        <v>0</v>
      </c>
      <c r="AO21" s="106" t="n">
        <f aca="false">U21/(22.989+0.5*15.9994)</f>
        <v>0</v>
      </c>
      <c r="AP21" s="106" t="n">
        <f aca="false">V21/(22.989+0.5*15.9994)</f>
        <v>0</v>
      </c>
      <c r="AQ21" s="106" t="n">
        <f aca="false">X21/(2*15.9994+186.207)</f>
        <v>0</v>
      </c>
      <c r="AR21" s="16" t="n">
        <v>1</v>
      </c>
      <c r="AS21" s="106" t="n">
        <f aca="false">AR21/(2*AA21+1.5*AC21+AE21+2*AI21+AK21+AM21+0.5*AO21+1.5*AG21+2*AQ21)</f>
        <v>0.558450058297707</v>
      </c>
      <c r="AT21" s="114" t="n">
        <f aca="false">$AS21*AA21</f>
        <v>0</v>
      </c>
      <c r="AU21" s="114" t="n">
        <f aca="false">$AS21*AB21</f>
        <v>0</v>
      </c>
      <c r="AV21" s="106" t="n">
        <f aca="false">$AS21*AC21</f>
        <v>0</v>
      </c>
      <c r="AW21" s="106" t="n">
        <f aca="false">$AS21*AD21</f>
        <v>0</v>
      </c>
      <c r="AX21" s="106" t="n">
        <f aca="false">$AS21*AE21</f>
        <v>1</v>
      </c>
      <c r="AY21" s="106" t="n">
        <f aca="false">$AS21*AF21</f>
        <v>0</v>
      </c>
      <c r="AZ21" s="106" t="n">
        <f aca="false">$AS21*AG21</f>
        <v>0</v>
      </c>
      <c r="BA21" s="106" t="n">
        <f aca="false">$AS21*AH21</f>
        <v>0</v>
      </c>
      <c r="BB21" s="106" t="n">
        <f aca="false">$AS21*AI21</f>
        <v>0</v>
      </c>
      <c r="BC21" s="106" t="n">
        <f aca="false">$AS21*AJ21</f>
        <v>0</v>
      </c>
      <c r="BD21" s="106" t="n">
        <f aca="false">$AS21*AK21</f>
        <v>0</v>
      </c>
      <c r="BE21" s="106" t="n">
        <f aca="false">$AS21*AL21</f>
        <v>0</v>
      </c>
      <c r="BF21" s="106" t="n">
        <f aca="false">$AS21*AM21</f>
        <v>0</v>
      </c>
      <c r="BG21" s="106" t="n">
        <f aca="false">$AS21*AN21</f>
        <v>0</v>
      </c>
      <c r="BH21" s="106" t="n">
        <f aca="false">$AS21*AO21</f>
        <v>0</v>
      </c>
      <c r="BI21" s="106" t="n">
        <f aca="false">$AS21*AP21</f>
        <v>0</v>
      </c>
      <c r="BJ21" s="106" t="n">
        <f aca="false">$AS21*AQ21</f>
        <v>0</v>
      </c>
      <c r="BK21" s="106" t="n">
        <f aca="false">SUM(AT21,AV21,AX21,AZ21,BB21,BD21,BF21,BH21,BJ21)</f>
        <v>1</v>
      </c>
      <c r="BL21" s="106" t="n">
        <f aca="false">SUM(AU21,AW21,AY21,BA21,BC21,BE21,BG21,BI21,BJ21)</f>
        <v>0</v>
      </c>
      <c r="BM21" s="106"/>
      <c r="BN21" s="16"/>
      <c r="BO21" s="36" t="n">
        <f aca="false">L21+BS21</f>
        <v>0</v>
      </c>
      <c r="BQ21" s="16"/>
      <c r="BR21" s="36"/>
      <c r="BS21" s="36"/>
      <c r="BT21" s="126"/>
    </row>
    <row r="22" s="104" customFormat="true" ht="13.8" hidden="false" customHeight="false" outlineLevel="0" collapsed="false">
      <c r="A22" s="16"/>
      <c r="B22" s="16"/>
      <c r="C22" s="16"/>
      <c r="D22" s="16"/>
      <c r="E22" s="16"/>
      <c r="F22" s="16"/>
      <c r="G22" s="17"/>
      <c r="H22" s="105"/>
      <c r="I22" s="43"/>
      <c r="J22" s="43"/>
      <c r="K22" s="36" t="n">
        <f aca="false">'General version'!P24</f>
        <v>0</v>
      </c>
      <c r="L22" s="36" t="n">
        <f aca="false">'General version'!Q24</f>
        <v>0</v>
      </c>
      <c r="M22" s="36" t="n">
        <f aca="false">'General version'!R24</f>
        <v>0</v>
      </c>
      <c r="N22" s="36" t="n">
        <f aca="false">'General version'!S24</f>
        <v>0</v>
      </c>
      <c r="O22" s="16"/>
      <c r="P22" s="16"/>
      <c r="Q22" s="16"/>
      <c r="R22" s="16"/>
      <c r="S22" s="16"/>
      <c r="T22" s="16"/>
      <c r="U22" s="36"/>
      <c r="V22" s="36"/>
      <c r="W22" s="16"/>
      <c r="X22" s="16"/>
      <c r="Y22" s="37"/>
      <c r="Z22" s="1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 t="n">
        <f aca="false">X22/(2*15.9994+186.207)</f>
        <v>0</v>
      </c>
      <c r="AR22" s="16"/>
      <c r="AS22" s="106" t="e">
        <f aca="false">AR22/(2*AA22+1.5*AC22+AE22+2*AI22+AK22+AM22+0.5*AO22+1.5*AG22+2*AQ22)</f>
        <v>#DIV/0!</v>
      </c>
      <c r="AT22" s="114"/>
      <c r="AU22" s="114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 t="e">
        <f aca="false">$AS22*AQ22</f>
        <v>#DIV/0!</v>
      </c>
      <c r="BK22" s="106" t="e">
        <f aca="false">SUM(AT22,AV22,AX22,AZ22,BB22,BD22,BF22,BH22,BJ22)</f>
        <v>#DIV/0!</v>
      </c>
      <c r="BL22" s="106" t="n">
        <f aca="false">SUM(AU22,AW22,AY22,BA22,BC22,BE22,BG22,BI22,BJ22)</f>
        <v>0</v>
      </c>
      <c r="BM22" s="106"/>
      <c r="BN22" s="16"/>
      <c r="BO22" s="36" t="n">
        <f aca="false">L22+BS22</f>
        <v>0</v>
      </c>
      <c r="BQ22" s="16"/>
      <c r="BR22" s="36"/>
      <c r="BS22" s="36"/>
      <c r="BT22" s="126"/>
    </row>
    <row r="23" s="104" customFormat="true" ht="13.8" hidden="false" customHeight="false" outlineLevel="0" collapsed="false">
      <c r="A23" s="16" t="s">
        <v>169</v>
      </c>
      <c r="B23" s="16" t="s">
        <v>158</v>
      </c>
      <c r="C23" s="16" t="s">
        <v>56</v>
      </c>
      <c r="D23" s="16" t="n">
        <v>17</v>
      </c>
      <c r="E23" s="16" t="n">
        <v>1600</v>
      </c>
      <c r="F23" s="16" t="s">
        <v>65</v>
      </c>
      <c r="G23" s="17" t="n">
        <v>48.8</v>
      </c>
      <c r="H23" s="105" t="n">
        <v>0.8</v>
      </c>
      <c r="I23" s="43" t="n">
        <v>13</v>
      </c>
      <c r="J23" s="43" t="n">
        <v>1.6</v>
      </c>
      <c r="K23" s="36" t="n">
        <f aca="false">'General version'!P25</f>
        <v>6.7</v>
      </c>
      <c r="L23" s="36" t="n">
        <f aca="false">'General version'!Q25</f>
        <v>0.3</v>
      </c>
      <c r="M23" s="36" t="n">
        <f aca="false">'General version'!R25</f>
        <v>0</v>
      </c>
      <c r="N23" s="36" t="n">
        <f aca="false">'General version'!S25</f>
        <v>0</v>
      </c>
      <c r="O23" s="16"/>
      <c r="P23" s="16"/>
      <c r="Q23" s="16" t="n">
        <v>25.4</v>
      </c>
      <c r="R23" s="16" t="n">
        <v>1</v>
      </c>
      <c r="S23" s="16" t="n">
        <v>5.8</v>
      </c>
      <c r="T23" s="16" t="n">
        <v>0.3</v>
      </c>
      <c r="U23" s="36"/>
      <c r="V23" s="36"/>
      <c r="W23" s="16"/>
      <c r="X23" s="16"/>
      <c r="Y23" s="37" t="n">
        <f aca="false">K23+M23</f>
        <v>6.7</v>
      </c>
      <c r="Z23" s="16"/>
      <c r="AA23" s="106" t="n">
        <f aca="false">G23/(2*15.9994+28.0855)</f>
        <v>0.812192203287714</v>
      </c>
      <c r="AB23" s="106" t="n">
        <f aca="false">H23/(2*15.9994+28.0855)</f>
        <v>0.0133146262834051</v>
      </c>
      <c r="AC23" s="106" t="n">
        <f aca="false">(2*I23)/(2*26.981+3*15.9994)</f>
        <v>0.255001461354529</v>
      </c>
      <c r="AD23" s="106" t="n">
        <f aca="false">(2*J23)/(2*26.981+3*15.9994)</f>
        <v>0.0313847952436343</v>
      </c>
      <c r="AE23" s="106" t="n">
        <f aca="false">K23/(55.8452+15.9994)</f>
        <v>0.0932568348908617</v>
      </c>
      <c r="AF23" s="106" t="n">
        <f aca="false">L23/(55.8452+15.9994)</f>
        <v>0.00417567917421769</v>
      </c>
      <c r="AG23" s="106" t="n">
        <f aca="false">2*M23/(2*55.845+3*15.999)</f>
        <v>0</v>
      </c>
      <c r="AH23" s="106" t="n">
        <f aca="false">2*N23/(2*55.845+3*15.999)</f>
        <v>0</v>
      </c>
      <c r="AI23" s="106" t="n">
        <f aca="false">O23/(95.94+2*15.9994)</f>
        <v>0</v>
      </c>
      <c r="AJ23" s="106" t="n">
        <f aca="false">P23/(95.94+2*15.9994)</f>
        <v>0</v>
      </c>
      <c r="AK23" s="106" t="n">
        <f aca="false">Q23/(15.9994+24.3051)</f>
        <v>0.630202582838145</v>
      </c>
      <c r="AL23" s="106" t="n">
        <f aca="false">R23/(15.9994+24.3051)</f>
        <v>0.0248111253085884</v>
      </c>
      <c r="AM23" s="106" t="n">
        <f aca="false">S23/(40.078+15.9994)</f>
        <v>0.103428475642594</v>
      </c>
      <c r="AN23" s="106" t="n">
        <f aca="false">T23/(40.078+15.9994)</f>
        <v>0.00534974874013417</v>
      </c>
      <c r="AO23" s="106" t="n">
        <f aca="false">U23/(22.989+0.5*15.9994)</f>
        <v>0</v>
      </c>
      <c r="AP23" s="106" t="n">
        <f aca="false">V23/(22.989+0.5*15.9994)</f>
        <v>0</v>
      </c>
      <c r="AQ23" s="106" t="n">
        <f aca="false">X23/(2*15.9994+186.207)</f>
        <v>0</v>
      </c>
      <c r="AR23" s="16" t="n">
        <v>12</v>
      </c>
      <c r="AS23" s="106" t="n">
        <f aca="false">AR23/(2*AA23+1.5*AC23+AE23+2*AI23+AK23+AM23+0.5*AO23+1.5*AG23+2*AQ23)</f>
        <v>4.2346347720917</v>
      </c>
      <c r="AT23" s="114" t="n">
        <f aca="false">$AS23*AA23</f>
        <v>3.43933734566392</v>
      </c>
      <c r="AU23" s="114" t="n">
        <f aca="false">$AS23*AB23</f>
        <v>0.0563825794371135</v>
      </c>
      <c r="AV23" s="106" t="n">
        <f aca="false">$AS23*AC23</f>
        <v>1.07983805518608</v>
      </c>
      <c r="AW23" s="106" t="n">
        <f aca="false">$AS23*AD23</f>
        <v>0.132903145253672</v>
      </c>
      <c r="AX23" s="106" t="n">
        <f aca="false">$AS23*AE23</f>
        <v>0.394908635764057</v>
      </c>
      <c r="AY23" s="106" t="n">
        <f aca="false">$AS23*AF23</f>
        <v>0.0176824762282414</v>
      </c>
      <c r="AZ23" s="106" t="n">
        <f aca="false">$AS23*AG23</f>
        <v>0</v>
      </c>
      <c r="BA23" s="106" t="n">
        <f aca="false">$AS23*AH23</f>
        <v>0</v>
      </c>
      <c r="BB23" s="106" t="n">
        <f aca="false">$AS23*AI23</f>
        <v>0</v>
      </c>
      <c r="BC23" s="106" t="n">
        <f aca="false">$AS23*AJ23</f>
        <v>0</v>
      </c>
      <c r="BD23" s="106" t="n">
        <f aca="false">$AS23*AK23</f>
        <v>2.66867777074841</v>
      </c>
      <c r="BE23" s="106" t="n">
        <f aca="false">$AS23*AL23</f>
        <v>0.105066053966473</v>
      </c>
      <c r="BF23" s="106" t="n">
        <f aca="false">$AS23*AM23</f>
        <v>0.437981819380568</v>
      </c>
      <c r="BG23" s="106" t="n">
        <f aca="false">$AS23*AN23</f>
        <v>0.0226542320369259</v>
      </c>
      <c r="BH23" s="106" t="n">
        <f aca="false">$AS23*AO23</f>
        <v>0</v>
      </c>
      <c r="BI23" s="106" t="n">
        <f aca="false">$AS23*AP23</f>
        <v>0</v>
      </c>
      <c r="BJ23" s="106" t="n">
        <f aca="false">$AS23*AQ23</f>
        <v>0</v>
      </c>
      <c r="BK23" s="106" t="n">
        <f aca="false">SUM(AT23,AV23,AX23,AZ23,BB23,BD23,BF23,BH23,BJ23)</f>
        <v>8.02074362674304</v>
      </c>
      <c r="BL23" s="106" t="n">
        <f aca="false">SUM(AU23,AW23,AY23,BA23,BC23,BE23,BG23,BI23,BJ23)</f>
        <v>0.334688486922425</v>
      </c>
      <c r="BM23" s="106" t="n">
        <f aca="false">AX23+AZ23</f>
        <v>0.394908635764057</v>
      </c>
      <c r="BN23" s="16" t="n">
        <v>6.7</v>
      </c>
      <c r="BO23" s="36" t="n">
        <f aca="false">L23+BS23</f>
        <v>0.35</v>
      </c>
      <c r="BP23" s="116" t="n">
        <v>0.08</v>
      </c>
      <c r="BQ23" s="16" t="n">
        <v>0.03</v>
      </c>
      <c r="BR23" s="36" t="n">
        <f aca="false">SQRT((BO23/BN23)^2+(BQ23/BP23)^2)*(BN23*BP23)</f>
        <v>0.202940878090147</v>
      </c>
      <c r="BS23" s="36" t="n">
        <v>0.05</v>
      </c>
      <c r="BT23" s="126" t="n">
        <f aca="false">AX23+BF23+(BD23)</f>
        <v>3.50156822589303</v>
      </c>
    </row>
    <row r="24" s="104" customFormat="true" ht="13.8" hidden="false" customHeight="false" outlineLevel="0" collapsed="false">
      <c r="A24" s="16" t="s">
        <v>169</v>
      </c>
      <c r="B24" s="16" t="s">
        <v>162</v>
      </c>
      <c r="C24" s="16" t="s">
        <v>56</v>
      </c>
      <c r="D24" s="16" t="n">
        <v>17</v>
      </c>
      <c r="E24" s="16" t="n">
        <v>1600</v>
      </c>
      <c r="F24" s="16" t="s">
        <v>65</v>
      </c>
      <c r="G24" s="17" t="n">
        <v>40.4</v>
      </c>
      <c r="H24" s="105" t="n">
        <v>0.1</v>
      </c>
      <c r="I24" s="43" t="n">
        <v>0.2</v>
      </c>
      <c r="J24" s="43" t="n">
        <v>0.1</v>
      </c>
      <c r="K24" s="36" t="n">
        <f aca="false">'General version'!P26</f>
        <v>12.1</v>
      </c>
      <c r="L24" s="36" t="n">
        <f aca="false">'General version'!Q26</f>
        <v>0.2</v>
      </c>
      <c r="M24" s="36" t="n">
        <f aca="false">'General version'!R26</f>
        <v>0</v>
      </c>
      <c r="N24" s="36" t="n">
        <f aca="false">'General version'!S26</f>
        <v>0</v>
      </c>
      <c r="O24" s="16"/>
      <c r="P24" s="16"/>
      <c r="Q24" s="16" t="n">
        <v>46.4</v>
      </c>
      <c r="R24" s="16" t="n">
        <v>0.3</v>
      </c>
      <c r="S24" s="16" t="n">
        <v>0.09</v>
      </c>
      <c r="T24" s="16" t="n">
        <v>0.05</v>
      </c>
      <c r="U24" s="36"/>
      <c r="V24" s="36"/>
      <c r="W24" s="16"/>
      <c r="X24" s="16"/>
      <c r="Y24" s="37"/>
      <c r="Z24" s="16"/>
      <c r="AA24" s="106" t="n">
        <f aca="false">G24/(2*15.9994+28.0855)</f>
        <v>0.67238862731196</v>
      </c>
      <c r="AB24" s="106" t="n">
        <f aca="false">H24/(2*15.9994+28.0855)</f>
        <v>0.00166432828542564</v>
      </c>
      <c r="AC24" s="106" t="n">
        <f aca="false">(2*I24)/(2*26.981+3*15.9994)</f>
        <v>0.00392309940545428</v>
      </c>
      <c r="AD24" s="106" t="n">
        <f aca="false">(2*J24)/(2*26.981+3*15.9994)</f>
        <v>0.00196154970272714</v>
      </c>
      <c r="AE24" s="106" t="n">
        <f aca="false">K24/(55.8452+15.9994)</f>
        <v>0.16841906002678</v>
      </c>
      <c r="AF24" s="106" t="n">
        <f aca="false">L24/(55.8452+15.9994)</f>
        <v>0.00278378611614512</v>
      </c>
      <c r="AG24" s="106" t="n">
        <f aca="false">2*M24/(2*55.845+3*15.999)</f>
        <v>0</v>
      </c>
      <c r="AH24" s="106" t="n">
        <f aca="false">2*N24/(2*55.845+3*15.999)</f>
        <v>0</v>
      </c>
      <c r="AI24" s="106" t="n">
        <f aca="false">O24/(95.94+2*15.9994)</f>
        <v>0</v>
      </c>
      <c r="AJ24" s="106" t="n">
        <f aca="false">P24/(95.94+2*15.9994)</f>
        <v>0</v>
      </c>
      <c r="AK24" s="106" t="n">
        <f aca="false">Q24/(15.9994+24.3051)</f>
        <v>1.1512362143185</v>
      </c>
      <c r="AL24" s="106" t="n">
        <f aca="false">R24/(15.9994+24.3051)</f>
        <v>0.00744333759257651</v>
      </c>
      <c r="AM24" s="106" t="n">
        <f aca="false">S24/(40.078+15.9994)</f>
        <v>0.00160492462204025</v>
      </c>
      <c r="AN24" s="106" t="n">
        <f aca="false">T24/(40.078+15.9994)</f>
        <v>0.000891624790022362</v>
      </c>
      <c r="AO24" s="106" t="n">
        <f aca="false">U24/(22.989+0.5*15.9994)</f>
        <v>0</v>
      </c>
      <c r="AP24" s="106" t="n">
        <f aca="false">V24/(22.989+0.5*15.9994)</f>
        <v>0</v>
      </c>
      <c r="AQ24" s="106" t="n">
        <f aca="false">X24/(2*15.9994+186.207)</f>
        <v>0</v>
      </c>
      <c r="AR24" s="16" t="n">
        <v>4</v>
      </c>
      <c r="AS24" s="106" t="n">
        <f aca="false">AR24/(2*AA24+1.5*AC24+AE24+2*AI24+AK24+AM24+0.5*AO24+1.5*AG24+2*AQ24)</f>
        <v>1.49704963178336</v>
      </c>
      <c r="AT24" s="114" t="n">
        <f aca="false">$AS24*AA24</f>
        <v>1.00659914693269</v>
      </c>
      <c r="AU24" s="114" t="n">
        <f aca="false">$AS24*AB24</f>
        <v>0.0024915820468631</v>
      </c>
      <c r="AV24" s="106" t="n">
        <f aca="false">$AS24*AC24</f>
        <v>0.00587307452038487</v>
      </c>
      <c r="AW24" s="106" t="n">
        <f aca="false">$AS24*AD24</f>
        <v>0.00293653726019243</v>
      </c>
      <c r="AX24" s="106" t="n">
        <f aca="false">$AS24*AE24</f>
        <v>0.252131691798391</v>
      </c>
      <c r="AY24" s="106" t="n">
        <f aca="false">$AS24*AF24</f>
        <v>0.0041674659801387</v>
      </c>
      <c r="AZ24" s="106" t="n">
        <f aca="false">$AS24*AG24</f>
        <v>0</v>
      </c>
      <c r="BA24" s="106" t="n">
        <f aca="false">$AS24*AH24</f>
        <v>0</v>
      </c>
      <c r="BB24" s="106" t="n">
        <f aca="false">$AS24*AI24</f>
        <v>0</v>
      </c>
      <c r="BC24" s="106" t="n">
        <f aca="false">$AS24*AJ24</f>
        <v>0</v>
      </c>
      <c r="BD24" s="106" t="n">
        <f aca="false">$AS24*AK24</f>
        <v>1.72345775074118</v>
      </c>
      <c r="BE24" s="106" t="n">
        <f aca="false">$AS24*AL24</f>
        <v>0.0111430458022059</v>
      </c>
      <c r="BF24" s="106" t="n">
        <f aca="false">$AS24*AM24</f>
        <v>0.00240265181446541</v>
      </c>
      <c r="BG24" s="106" t="n">
        <f aca="false">$AS24*AN24</f>
        <v>0.0013348065635919</v>
      </c>
      <c r="BH24" s="106" t="n">
        <f aca="false">$AS24*AO24</f>
        <v>0</v>
      </c>
      <c r="BI24" s="106" t="n">
        <f aca="false">$AS24*AP24</f>
        <v>0</v>
      </c>
      <c r="BJ24" s="106" t="n">
        <f aca="false">$AS24*AQ24</f>
        <v>0</v>
      </c>
      <c r="BK24" s="106" t="n">
        <f aca="false">SUM(AT24,AV24,AX24,AZ24,BB24,BD24,BF24,BH24,BJ24)</f>
        <v>2.99046431580712</v>
      </c>
      <c r="BL24" s="106" t="n">
        <f aca="false">SUM(AU24,AW24,AY24,BA24,BC24,BE24,BG24,BI24,BJ24)</f>
        <v>0.0220734376529921</v>
      </c>
      <c r="BM24" s="106"/>
      <c r="BN24" s="16"/>
      <c r="BO24" s="36" t="n">
        <f aca="false">L24+BS24</f>
        <v>0.2</v>
      </c>
      <c r="BP24" s="116"/>
      <c r="BQ24" s="16"/>
      <c r="BR24" s="36"/>
      <c r="BS24" s="36"/>
      <c r="BT24" s="126"/>
    </row>
    <row r="25" s="90" customFormat="true" ht="13.8" hidden="false" customHeight="false" outlineLevel="0" collapsed="false">
      <c r="A25" s="16" t="s">
        <v>169</v>
      </c>
      <c r="B25" s="75" t="s">
        <v>170</v>
      </c>
      <c r="C25" s="16" t="s">
        <v>56</v>
      </c>
      <c r="D25" s="16" t="n">
        <v>17</v>
      </c>
      <c r="E25" s="16" t="n">
        <v>1600</v>
      </c>
      <c r="F25" s="16" t="s">
        <v>65</v>
      </c>
      <c r="G25" s="117" t="n">
        <v>55.3</v>
      </c>
      <c r="H25" s="113" t="n">
        <v>0.4</v>
      </c>
      <c r="I25" s="118" t="n">
        <v>0.23</v>
      </c>
      <c r="J25" s="118" t="n">
        <v>0.03</v>
      </c>
      <c r="K25" s="36" t="n">
        <f aca="false">'General version'!P27</f>
        <v>2.98</v>
      </c>
      <c r="L25" s="36" t="n">
        <f aca="false">'General version'!Q27</f>
        <v>0.27</v>
      </c>
      <c r="M25" s="36" t="n">
        <f aca="false">'General version'!R27</f>
        <v>0</v>
      </c>
      <c r="N25" s="36" t="n">
        <f aca="false">'General version'!S27</f>
        <v>0</v>
      </c>
      <c r="O25" s="75"/>
      <c r="P25" s="75"/>
      <c r="Q25" s="75" t="n">
        <v>20.5</v>
      </c>
      <c r="R25" s="75" t="n">
        <v>0.6</v>
      </c>
      <c r="S25" s="75" t="n">
        <v>20.1</v>
      </c>
      <c r="T25" s="75" t="n">
        <v>0.9</v>
      </c>
      <c r="U25" s="118"/>
      <c r="V25" s="118"/>
      <c r="W25" s="75"/>
      <c r="X25" s="75"/>
      <c r="Y25" s="37"/>
      <c r="Z25" s="75"/>
      <c r="AA25" s="106" t="n">
        <f aca="false">G25/(2*15.9994+28.0855)</f>
        <v>0.920373541840381</v>
      </c>
      <c r="AB25" s="106" t="n">
        <f aca="false">H25/(2*15.9994+28.0855)</f>
        <v>0.00665731314170257</v>
      </c>
      <c r="AC25" s="106" t="n">
        <f aca="false">(2*I25)/(2*26.981+3*15.9994)</f>
        <v>0.00451156431627243</v>
      </c>
      <c r="AD25" s="106" t="n">
        <f aca="false">(2*J25)/(2*26.981+3*15.9994)</f>
        <v>0.000588464910818143</v>
      </c>
      <c r="AE25" s="106" t="n">
        <f aca="false">K25/(55.8452+15.9994)</f>
        <v>0.0414784131305624</v>
      </c>
      <c r="AF25" s="106" t="n">
        <f aca="false">L25/(55.8452+15.9994)</f>
        <v>0.00375811125679592</v>
      </c>
      <c r="AG25" s="106" t="n">
        <f aca="false">2*M25/(2*55.845+3*15.999)</f>
        <v>0</v>
      </c>
      <c r="AH25" s="106" t="n">
        <f aca="false">2*N25/(2*55.845+3*15.999)</f>
        <v>0</v>
      </c>
      <c r="AI25" s="106" t="n">
        <f aca="false">O25/(95.94+2*15.9994)</f>
        <v>0</v>
      </c>
      <c r="AJ25" s="106" t="n">
        <f aca="false">P25/(95.94+2*15.9994)</f>
        <v>0</v>
      </c>
      <c r="AK25" s="106" t="n">
        <f aca="false">Q25/(15.9994+24.3051)</f>
        <v>0.508628068826062</v>
      </c>
      <c r="AL25" s="106" t="n">
        <f aca="false">R25/(15.9994+24.3051)</f>
        <v>0.014886675185153</v>
      </c>
      <c r="AM25" s="106" t="n">
        <f aca="false">S25/(40.078+15.9994)</f>
        <v>0.358433165588989</v>
      </c>
      <c r="AN25" s="106" t="n">
        <f aca="false">T25/(40.078+15.9994)</f>
        <v>0.0160492462204025</v>
      </c>
      <c r="AO25" s="106" t="n">
        <f aca="false">U25/(22.989+0.5*15.9994)</f>
        <v>0</v>
      </c>
      <c r="AP25" s="106" t="n">
        <f aca="false">V25/(22.989+0.5*15.9994)</f>
        <v>0</v>
      </c>
      <c r="AQ25" s="106" t="n">
        <f aca="false">X25/(2*15.9994+186.207)</f>
        <v>0</v>
      </c>
      <c r="AR25" s="16" t="n">
        <v>6</v>
      </c>
      <c r="AS25" s="106" t="n">
        <f aca="false">AR25/(2*AA25+1.5*AC25+AE25+2*AI25+AK25+AM25+0.5*AO25+1.5*AG25+2*AQ25)</f>
        <v>2.17702549762937</v>
      </c>
      <c r="AT25" s="114" t="n">
        <f aca="false">$AS25*AA25</f>
        <v>2.00367666792996</v>
      </c>
      <c r="AU25" s="114" t="n">
        <f aca="false">$AS25*AB25</f>
        <v>0.0144931404551896</v>
      </c>
      <c r="AV25" s="106" t="n">
        <f aca="false">$AS25*AC25</f>
        <v>0.00982179055071989</v>
      </c>
      <c r="AW25" s="106" t="n">
        <f aca="false">$AS25*AD25</f>
        <v>0.00128110311531129</v>
      </c>
      <c r="AX25" s="106" t="n">
        <f aca="false">$AS25*AE25</f>
        <v>0.090299562986439</v>
      </c>
      <c r="AY25" s="106" t="n">
        <f aca="false">$AS25*AF25</f>
        <v>0.00818150402897266</v>
      </c>
      <c r="AZ25" s="106" t="n">
        <f aca="false">$AS25*AG25</f>
        <v>0</v>
      </c>
      <c r="BA25" s="106" t="n">
        <f aca="false">$AS25*AH25</f>
        <v>0</v>
      </c>
      <c r="BB25" s="106" t="n">
        <f aca="false">$AS25*AI25</f>
        <v>0</v>
      </c>
      <c r="BC25" s="106" t="n">
        <f aca="false">$AS25*AJ25</f>
        <v>0</v>
      </c>
      <c r="BD25" s="106" t="n">
        <f aca="false">$AS25*AK25</f>
        <v>1.10729627464432</v>
      </c>
      <c r="BE25" s="106" t="n">
        <f aca="false">$AS25*AL25</f>
        <v>0.0324086714530045</v>
      </c>
      <c r="BF25" s="106" t="n">
        <f aca="false">$AS25*AM25</f>
        <v>0.78031814068324</v>
      </c>
      <c r="BG25" s="106" t="n">
        <f aca="false">$AS25*AN25</f>
        <v>0.0349396182395481</v>
      </c>
      <c r="BH25" s="106" t="n">
        <f aca="false">$AS25*AO25</f>
        <v>0</v>
      </c>
      <c r="BI25" s="106" t="n">
        <f aca="false">$AS25*AP25</f>
        <v>0</v>
      </c>
      <c r="BJ25" s="106" t="n">
        <f aca="false">$AS25*AQ25</f>
        <v>0</v>
      </c>
      <c r="BK25" s="106" t="n">
        <f aca="false">SUM(AT25,AV25,AX25,AZ25,BB25,BD25,BF25,BH25,BJ25)</f>
        <v>3.99141243679468</v>
      </c>
      <c r="BL25" s="106" t="n">
        <f aca="false">SUM(AU25,AW25,AY25,BA25,BC25,BE25,BG25,BI25,BJ25)</f>
        <v>0.0913040372920261</v>
      </c>
      <c r="BM25" s="119"/>
      <c r="BN25" s="75"/>
      <c r="BO25" s="36" t="n">
        <f aca="false">L25+BS25</f>
        <v>0.27</v>
      </c>
      <c r="BP25" s="120"/>
      <c r="BQ25" s="75"/>
      <c r="BR25" s="36"/>
      <c r="BS25" s="118"/>
      <c r="BT25" s="126"/>
    </row>
    <row r="26" s="104" customFormat="true" ht="13.8" hidden="false" customHeight="false" outlineLevel="0" collapsed="false">
      <c r="A26" s="16" t="s">
        <v>169</v>
      </c>
      <c r="B26" s="16" t="s">
        <v>65</v>
      </c>
      <c r="C26" s="16" t="s">
        <v>56</v>
      </c>
      <c r="D26" s="16" t="n">
        <v>17</v>
      </c>
      <c r="E26" s="16" t="n">
        <v>1600</v>
      </c>
      <c r="F26" s="16" t="s">
        <v>65</v>
      </c>
      <c r="G26" s="17"/>
      <c r="H26" s="105"/>
      <c r="I26" s="43"/>
      <c r="J26" s="43"/>
      <c r="K26" s="36" t="n">
        <f aca="false">'General version'!P28</f>
        <v>0</v>
      </c>
      <c r="L26" s="36" t="n">
        <f aca="false">'General version'!Q28</f>
        <v>0</v>
      </c>
      <c r="M26" s="36" t="n">
        <f aca="false">'General version'!R28</f>
        <v>0</v>
      </c>
      <c r="N26" s="36" t="n">
        <f aca="false">'General version'!S28</f>
        <v>0</v>
      </c>
      <c r="O26" s="16" t="n">
        <v>133.35</v>
      </c>
      <c r="P26" s="16"/>
      <c r="Q26" s="16"/>
      <c r="R26" s="16"/>
      <c r="S26" s="16"/>
      <c r="T26" s="16"/>
      <c r="U26" s="36"/>
      <c r="V26" s="36"/>
      <c r="W26" s="16"/>
      <c r="X26" s="16"/>
      <c r="Y26" s="37"/>
      <c r="Z26" s="16"/>
      <c r="AA26" s="106" t="n">
        <f aca="false">G26/(2*15.9994+28.0855)</f>
        <v>0</v>
      </c>
      <c r="AB26" s="106" t="n">
        <f aca="false">H26/(2*15.9994+28.0855)</f>
        <v>0</v>
      </c>
      <c r="AC26" s="106" t="n">
        <f aca="false">(2*I26)/(2*26.981+3*15.9994)</f>
        <v>0</v>
      </c>
      <c r="AD26" s="106" t="n">
        <f aca="false">(2*J26)/(2*26.981+3*15.9994)</f>
        <v>0</v>
      </c>
      <c r="AE26" s="106" t="n">
        <f aca="false">K26/(55.8452+15.9994)</f>
        <v>0</v>
      </c>
      <c r="AF26" s="106" t="n">
        <f aca="false">L26/(55.8452+15.9994)</f>
        <v>0</v>
      </c>
      <c r="AG26" s="106" t="n">
        <f aca="false">2*M26/(2*55.845+3*15.999)</f>
        <v>0</v>
      </c>
      <c r="AH26" s="106" t="n">
        <f aca="false">2*N26/(2*55.845+3*15.999)</f>
        <v>0</v>
      </c>
      <c r="AI26" s="106" t="n">
        <f aca="false">O26/(95.94+2*15.9994)</f>
        <v>1.04229522240321</v>
      </c>
      <c r="AJ26" s="106" t="n">
        <f aca="false">P26/(95.94+2*15.9994)</f>
        <v>0</v>
      </c>
      <c r="AK26" s="106" t="n">
        <f aca="false">Q26/(15.9994+24.3051)</f>
        <v>0</v>
      </c>
      <c r="AL26" s="106" t="n">
        <f aca="false">R26/(15.9994+24.3051)</f>
        <v>0</v>
      </c>
      <c r="AM26" s="106" t="n">
        <f aca="false">S26/(40.078+15.9994)</f>
        <v>0</v>
      </c>
      <c r="AN26" s="106" t="n">
        <f aca="false">T26/(40.078+15.9994)</f>
        <v>0</v>
      </c>
      <c r="AO26" s="106" t="n">
        <f aca="false">U26/(22.989+0.5*15.9994)</f>
        <v>0</v>
      </c>
      <c r="AP26" s="106" t="n">
        <f aca="false">V26/(22.989+0.5*15.9994)</f>
        <v>0</v>
      </c>
      <c r="AQ26" s="106" t="n">
        <f aca="false">X26/(2*15.9994+186.207)</f>
        <v>0</v>
      </c>
      <c r="AR26" s="16" t="n">
        <v>2</v>
      </c>
      <c r="AS26" s="106" t="n">
        <f aca="false">AR26/(2*AA26+1.5*AC26+AE26+2*AI26+AK26+AM26+0.5*AO26+1.5*AG26+2*AQ26)</f>
        <v>0.959421072365954</v>
      </c>
      <c r="AT26" s="114" t="n">
        <f aca="false">$AS26*AA26</f>
        <v>0</v>
      </c>
      <c r="AU26" s="114" t="n">
        <f aca="false">$AS26*AB26</f>
        <v>0</v>
      </c>
      <c r="AV26" s="106" t="n">
        <f aca="false">$AS26*AC26</f>
        <v>0</v>
      </c>
      <c r="AW26" s="106" t="n">
        <f aca="false">$AS26*AD26</f>
        <v>0</v>
      </c>
      <c r="AX26" s="106" t="n">
        <f aca="false">$AS26*AE26</f>
        <v>0</v>
      </c>
      <c r="AY26" s="106" t="n">
        <f aca="false">$AS26*AF26</f>
        <v>0</v>
      </c>
      <c r="AZ26" s="106" t="n">
        <f aca="false">$AS26*AG26</f>
        <v>0</v>
      </c>
      <c r="BA26" s="106" t="n">
        <f aca="false">$AS26*AH26</f>
        <v>0</v>
      </c>
      <c r="BB26" s="106" t="n">
        <f aca="false">$AS26*AI26</f>
        <v>1</v>
      </c>
      <c r="BC26" s="106" t="n">
        <f aca="false">$AS26*AJ26</f>
        <v>0</v>
      </c>
      <c r="BD26" s="106" t="n">
        <f aca="false">$AS26*AK26</f>
        <v>0</v>
      </c>
      <c r="BE26" s="106" t="n">
        <f aca="false">$AS26*AL26</f>
        <v>0</v>
      </c>
      <c r="BF26" s="106" t="n">
        <f aca="false">$AS26*AM26</f>
        <v>0</v>
      </c>
      <c r="BG26" s="106" t="n">
        <f aca="false">$AS26*AN26</f>
        <v>0</v>
      </c>
      <c r="BH26" s="106" t="n">
        <f aca="false">$AS26*AO26</f>
        <v>0</v>
      </c>
      <c r="BI26" s="106" t="n">
        <f aca="false">$AS26*AP26</f>
        <v>0</v>
      </c>
      <c r="BJ26" s="106" t="n">
        <f aca="false">$AS26*AQ26</f>
        <v>0</v>
      </c>
      <c r="BK26" s="106" t="n">
        <f aca="false">SUM(AT26,AV26,AX26,AZ26,BB26,BD26,BF26,BH26,BJ26)</f>
        <v>1</v>
      </c>
      <c r="BL26" s="106" t="n">
        <f aca="false">SUM(AU26,AW26,AY26,BA26,BC26,BE26,BG26,BI26,BJ26)</f>
        <v>0</v>
      </c>
      <c r="BM26" s="106"/>
      <c r="BN26" s="16"/>
      <c r="BO26" s="36" t="n">
        <f aca="false">L26+BS26</f>
        <v>0</v>
      </c>
      <c r="BP26" s="116"/>
      <c r="BQ26" s="16"/>
      <c r="BR26" s="36"/>
      <c r="BS26" s="36"/>
      <c r="BT26" s="126"/>
    </row>
    <row r="27" s="104" customFormat="true" ht="13.8" hidden="false" customHeight="false" outlineLevel="0" collapsed="false">
      <c r="A27" s="16" t="s">
        <v>169</v>
      </c>
      <c r="B27" s="16" t="s">
        <v>156</v>
      </c>
      <c r="C27" s="16" t="s">
        <v>56</v>
      </c>
      <c r="D27" s="16" t="n">
        <v>17</v>
      </c>
      <c r="E27" s="16" t="n">
        <v>1600</v>
      </c>
      <c r="F27" s="16" t="s">
        <v>65</v>
      </c>
      <c r="G27" s="17"/>
      <c r="H27" s="105"/>
      <c r="I27" s="43"/>
      <c r="J27" s="43"/>
      <c r="K27" s="36" t="n">
        <f aca="false">'General version'!P29</f>
        <v>0</v>
      </c>
      <c r="L27" s="36" t="n">
        <f aca="false">'General version'!Q29</f>
        <v>0</v>
      </c>
      <c r="M27" s="36" t="n">
        <f aca="false">'General version'!R29</f>
        <v>0</v>
      </c>
      <c r="N27" s="36" t="n">
        <f aca="false">'General version'!S29</f>
        <v>0</v>
      </c>
      <c r="O27" s="16" t="n">
        <v>100</v>
      </c>
      <c r="P27" s="16"/>
      <c r="Q27" s="16"/>
      <c r="R27" s="16"/>
      <c r="S27" s="16"/>
      <c r="T27" s="16"/>
      <c r="U27" s="36"/>
      <c r="V27" s="36"/>
      <c r="W27" s="16"/>
      <c r="X27" s="16"/>
      <c r="Y27" s="37"/>
      <c r="Z27" s="16"/>
      <c r="AA27" s="106" t="n">
        <f aca="false">G27/(2*15.9994+28.0855)</f>
        <v>0</v>
      </c>
      <c r="AB27" s="106" t="n">
        <f aca="false">H27/(2*15.9994+28.0855)</f>
        <v>0</v>
      </c>
      <c r="AC27" s="106" t="n">
        <f aca="false">(2*I27)/(2*26.981+3*15.9994)</f>
        <v>0</v>
      </c>
      <c r="AD27" s="106" t="n">
        <f aca="false">(2*J27)/(2*26.981+3*15.9994)</f>
        <v>0</v>
      </c>
      <c r="AE27" s="106" t="n">
        <f aca="false">K27/(55.8452+15.9994)</f>
        <v>0</v>
      </c>
      <c r="AF27" s="106" t="n">
        <f aca="false">L27/(55.8452+15.9994)</f>
        <v>0</v>
      </c>
      <c r="AG27" s="106" t="n">
        <f aca="false">2*M27/(2*55.845+3*15.999)</f>
        <v>0</v>
      </c>
      <c r="AH27" s="106" t="n">
        <f aca="false">2*N27/(2*55.845+3*15.999)</f>
        <v>0</v>
      </c>
      <c r="AI27" s="106" t="n">
        <f aca="false">O27/(95.94+2*15.9994)</f>
        <v>0.781623713838179</v>
      </c>
      <c r="AJ27" s="106" t="n">
        <f aca="false">P27/(95.94+2*15.9994)</f>
        <v>0</v>
      </c>
      <c r="AK27" s="106" t="n">
        <f aca="false">Q27/(15.9994+24.3051)</f>
        <v>0</v>
      </c>
      <c r="AL27" s="106" t="n">
        <f aca="false">R27/(15.9994+24.3051)</f>
        <v>0</v>
      </c>
      <c r="AM27" s="106" t="n">
        <f aca="false">S27/(40.078+15.9994)</f>
        <v>0</v>
      </c>
      <c r="AN27" s="106" t="n">
        <f aca="false">T27/(40.078+15.9994)</f>
        <v>0</v>
      </c>
      <c r="AO27" s="106" t="n">
        <f aca="false">U27/(22.989+0.5*15.9994)</f>
        <v>0</v>
      </c>
      <c r="AP27" s="106" t="n">
        <f aca="false">V27/(22.989+0.5*15.9994)</f>
        <v>0</v>
      </c>
      <c r="AQ27" s="106" t="n">
        <f aca="false">X27/(2*15.9994+186.207)</f>
        <v>0</v>
      </c>
      <c r="AR27" s="16" t="n">
        <v>2</v>
      </c>
      <c r="AS27" s="106" t="n">
        <f aca="false">AR27/(2*AA27+1.5*AC27+AE27+2*AI27+AK27+AM27+0.5*AO27+1.5*AG27+2*AQ27)</f>
        <v>1.279388</v>
      </c>
      <c r="AT27" s="114" t="n">
        <f aca="false">$AS27*AA27</f>
        <v>0</v>
      </c>
      <c r="AU27" s="114" t="n">
        <f aca="false">$AS27*AB27</f>
        <v>0</v>
      </c>
      <c r="AV27" s="106" t="n">
        <f aca="false">$AS27*AC27</f>
        <v>0</v>
      </c>
      <c r="AW27" s="106" t="n">
        <f aca="false">$AS27*AD27</f>
        <v>0</v>
      </c>
      <c r="AX27" s="106" t="n">
        <f aca="false">$AS27*AE27</f>
        <v>0</v>
      </c>
      <c r="AY27" s="106" t="n">
        <f aca="false">$AS27*AF27</f>
        <v>0</v>
      </c>
      <c r="AZ27" s="106" t="n">
        <f aca="false">$AS27*AG27</f>
        <v>0</v>
      </c>
      <c r="BA27" s="106" t="n">
        <f aca="false">$AS27*AH27</f>
        <v>0</v>
      </c>
      <c r="BB27" s="106" t="n">
        <f aca="false">$AS27*AI27</f>
        <v>1</v>
      </c>
      <c r="BC27" s="106" t="n">
        <f aca="false">$AS27*AJ27</f>
        <v>0</v>
      </c>
      <c r="BD27" s="106" t="n">
        <f aca="false">$AS27*AK27</f>
        <v>0</v>
      </c>
      <c r="BE27" s="106" t="n">
        <f aca="false">$AS27*AL27</f>
        <v>0</v>
      </c>
      <c r="BF27" s="106" t="n">
        <f aca="false">$AS27*AM27</f>
        <v>0</v>
      </c>
      <c r="BG27" s="106" t="n">
        <f aca="false">$AS27*AN27</f>
        <v>0</v>
      </c>
      <c r="BH27" s="106" t="n">
        <f aca="false">$AS27*AO27</f>
        <v>0</v>
      </c>
      <c r="BI27" s="106" t="n">
        <f aca="false">$AS27*AP27</f>
        <v>0</v>
      </c>
      <c r="BJ27" s="106" t="n">
        <f aca="false">$AS27*AQ27</f>
        <v>0</v>
      </c>
      <c r="BK27" s="106" t="n">
        <f aca="false">SUM(AT27,AV27,AX27,AZ27,BB27,BD27,BF27,BH27,BJ27)</f>
        <v>1</v>
      </c>
      <c r="BL27" s="106" t="n">
        <f aca="false">SUM(AU27,AW27,AY27,BA27,BC27,BE27,BG27,BI27,BJ27)</f>
        <v>0</v>
      </c>
      <c r="BM27" s="106"/>
      <c r="BN27" s="16"/>
      <c r="BO27" s="36" t="n">
        <f aca="false">L27+BS27</f>
        <v>0</v>
      </c>
      <c r="BP27" s="116"/>
      <c r="BQ27" s="16"/>
      <c r="BR27" s="36"/>
      <c r="BS27" s="36"/>
      <c r="BT27" s="126"/>
    </row>
    <row r="28" s="104" customFormat="true" ht="13.8" hidden="false" customHeight="false" outlineLevel="0" collapsed="false">
      <c r="A28" s="16"/>
      <c r="B28" s="16"/>
      <c r="C28" s="16"/>
      <c r="D28" s="16"/>
      <c r="E28" s="16"/>
      <c r="F28" s="16"/>
      <c r="G28" s="17"/>
      <c r="H28" s="105"/>
      <c r="I28" s="43"/>
      <c r="J28" s="43"/>
      <c r="K28" s="36" t="n">
        <f aca="false">'General version'!P30</f>
        <v>0</v>
      </c>
      <c r="L28" s="36" t="n">
        <f aca="false">'General version'!Q30</f>
        <v>0</v>
      </c>
      <c r="M28" s="36" t="n">
        <f aca="false">'General version'!R30</f>
        <v>0</v>
      </c>
      <c r="N28" s="36" t="n">
        <f aca="false">'General version'!S30</f>
        <v>0</v>
      </c>
      <c r="O28" s="16"/>
      <c r="P28" s="16"/>
      <c r="Q28" s="16"/>
      <c r="R28" s="16"/>
      <c r="S28" s="16"/>
      <c r="T28" s="16"/>
      <c r="U28" s="36"/>
      <c r="V28" s="36"/>
      <c r="W28" s="16"/>
      <c r="X28" s="16"/>
      <c r="Y28" s="37"/>
      <c r="Z28" s="1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 t="n">
        <f aca="false">X28/(2*15.9994+186.207)</f>
        <v>0</v>
      </c>
      <c r="AR28" s="16"/>
      <c r="AS28" s="106" t="e">
        <f aca="false">AR28/(2*AA28+1.5*AC28+AE28+2*AI28+AK28+AM28+0.5*AO28+1.5*AG28+2*AQ28)</f>
        <v>#DIV/0!</v>
      </c>
      <c r="AT28" s="114"/>
      <c r="AU28" s="114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 t="e">
        <f aca="false">$AS28*AQ28</f>
        <v>#DIV/0!</v>
      </c>
      <c r="BK28" s="106" t="e">
        <f aca="false">SUM(AT28,AV28,AX28,AZ28,BB28,BD28,BF28,BH28,BJ28)</f>
        <v>#DIV/0!</v>
      </c>
      <c r="BL28" s="106" t="n">
        <f aca="false">SUM(AU28,AW28,AY28,BA28,BC28,BE28,BG28,BI28,BJ28)</f>
        <v>0</v>
      </c>
      <c r="BM28" s="106"/>
      <c r="BN28" s="16"/>
      <c r="BO28" s="36" t="n">
        <f aca="false">L28+BS28</f>
        <v>0</v>
      </c>
      <c r="BP28" s="116"/>
      <c r="BQ28" s="16"/>
      <c r="BR28" s="36"/>
      <c r="BS28" s="36"/>
      <c r="BT28" s="126"/>
    </row>
    <row r="29" s="16" customFormat="true" ht="13.8" hidden="false" customHeight="false" outlineLevel="0" collapsed="false">
      <c r="A29" s="16" t="s">
        <v>171</v>
      </c>
      <c r="B29" s="16" t="s">
        <v>158</v>
      </c>
      <c r="C29" s="16" t="s">
        <v>56</v>
      </c>
      <c r="D29" s="16" t="n">
        <v>17</v>
      </c>
      <c r="E29" s="16" t="n">
        <v>1800</v>
      </c>
      <c r="F29" s="16" t="s">
        <v>69</v>
      </c>
      <c r="G29" s="17" t="n">
        <v>51.6</v>
      </c>
      <c r="H29" s="105" t="n">
        <v>0.5</v>
      </c>
      <c r="I29" s="16" t="n">
        <v>8.9</v>
      </c>
      <c r="J29" s="16" t="n">
        <v>0.4</v>
      </c>
      <c r="K29" s="36" t="n">
        <f aca="false">'General version'!P31</f>
        <v>6.5</v>
      </c>
      <c r="L29" s="36" t="n">
        <f aca="false">'General version'!Q31</f>
        <v>0.5</v>
      </c>
      <c r="M29" s="36" t="n">
        <f aca="false">'General version'!R31</f>
        <v>0</v>
      </c>
      <c r="N29" s="36" t="n">
        <f aca="false">'General version'!S31</f>
        <v>0</v>
      </c>
      <c r="Q29" s="16" t="n">
        <v>27.7</v>
      </c>
      <c r="R29" s="16" t="n">
        <v>0.4</v>
      </c>
      <c r="S29" s="16" t="n">
        <v>5.8</v>
      </c>
      <c r="T29" s="16" t="n">
        <v>0.3</v>
      </c>
      <c r="Y29" s="37" t="n">
        <f aca="false">K29+M29</f>
        <v>6.5</v>
      </c>
      <c r="AA29" s="106" t="n">
        <f aca="false">G29/(2*15.9994+28.0855)</f>
        <v>0.858793395279632</v>
      </c>
      <c r="AB29" s="106" t="n">
        <f aca="false">H29/(2*15.9994+28.0855)</f>
        <v>0.00832164142712822</v>
      </c>
      <c r="AC29" s="106" t="n">
        <f aca="false">(2*I29)/(2*26.981+3*15.9994)</f>
        <v>0.174577923542716</v>
      </c>
      <c r="AD29" s="106" t="n">
        <f aca="false">(2*J29)/(2*26.981+3*15.9994)</f>
        <v>0.00784619881090857</v>
      </c>
      <c r="AE29" s="106" t="n">
        <f aca="false">K29/(55.8452+15.9994)</f>
        <v>0.0904730487747165</v>
      </c>
      <c r="AF29" s="106" t="n">
        <f aca="false">L29/(55.8452+15.9994)</f>
        <v>0.00695946529036281</v>
      </c>
      <c r="AG29" s="106" t="n">
        <f aca="false">2*M29/(2*55.845+3*15.999)</f>
        <v>0</v>
      </c>
      <c r="AH29" s="106" t="n">
        <f aca="false">2*N29/(2*55.845+3*15.999)</f>
        <v>0</v>
      </c>
      <c r="AI29" s="106" t="n">
        <f aca="false">O29/(95.94+2*15.9994)</f>
        <v>0</v>
      </c>
      <c r="AJ29" s="106" t="n">
        <f aca="false">P29/(95.94+2*15.9994)</f>
        <v>0</v>
      </c>
      <c r="AK29" s="106" t="n">
        <f aca="false">Q29/(15.9994+24.3051)</f>
        <v>0.687268171047898</v>
      </c>
      <c r="AL29" s="106" t="n">
        <f aca="false">R29/(15.9994+24.3051)</f>
        <v>0.00992445012343535</v>
      </c>
      <c r="AM29" s="106" t="n">
        <f aca="false">S29/(40.078+15.9994)</f>
        <v>0.103428475642594</v>
      </c>
      <c r="AN29" s="106" t="n">
        <f aca="false">T29/(40.078+15.9994)</f>
        <v>0.00534974874013417</v>
      </c>
      <c r="AO29" s="106" t="n">
        <f aca="false">U29/(22.989+0.5*15.9994)</f>
        <v>0</v>
      </c>
      <c r="AP29" s="106" t="n">
        <f aca="false">V29/(22.989+0.5*15.9994)</f>
        <v>0</v>
      </c>
      <c r="AQ29" s="106" t="n">
        <f aca="false">X29/(2*15.9994+186.207)</f>
        <v>0</v>
      </c>
      <c r="AR29" s="16" t="n">
        <v>12</v>
      </c>
      <c r="AS29" s="106" t="n">
        <f aca="false">AR29/(2*AA29+1.5*AC29+AE29+2*AI29+AK29+AM29+0.5*AO29+1.5*AG29+2*AQ29)</f>
        <v>4.19488986919132</v>
      </c>
      <c r="AT29" s="114" t="n">
        <f aca="false">$AS29*AA29</f>
        <v>3.60254371358695</v>
      </c>
      <c r="AU29" s="114" t="n">
        <f aca="false">$AS29*AB29</f>
        <v>0.034908369317703</v>
      </c>
      <c r="AV29" s="106" t="n">
        <f aca="false">$AS29*AC29</f>
        <v>0.732335162853796</v>
      </c>
      <c r="AW29" s="106" t="n">
        <f aca="false">$AS29*AD29</f>
        <v>0.0329139399035414</v>
      </c>
      <c r="AX29" s="106" t="n">
        <f aca="false">$AS29*AE29</f>
        <v>0.379524475739911</v>
      </c>
      <c r="AY29" s="106" t="n">
        <f aca="false">$AS29*AF29</f>
        <v>0.0291941904415316</v>
      </c>
      <c r="AZ29" s="106" t="n">
        <f aca="false">$AS29*AG29</f>
        <v>0</v>
      </c>
      <c r="BA29" s="106" t="n">
        <f aca="false">$AS29*AH29</f>
        <v>0</v>
      </c>
      <c r="BB29" s="106" t="n">
        <f aca="false">$AS29*AI29</f>
        <v>0</v>
      </c>
      <c r="BC29" s="106" t="n">
        <f aca="false">$AS29*AJ29</f>
        <v>0</v>
      </c>
      <c r="BD29" s="106" t="n">
        <f aca="false">$AS29*AK29</f>
        <v>2.88301428814648</v>
      </c>
      <c r="BE29" s="106" t="n">
        <f aca="false">$AS29*AL29</f>
        <v>0.0416319752800935</v>
      </c>
      <c r="BF29" s="106" t="n">
        <f aca="false">$AS29*AM29</f>
        <v>0.433871064659019</v>
      </c>
      <c r="BG29" s="106" t="n">
        <f aca="false">$AS29*AN29</f>
        <v>0.0224416067927079</v>
      </c>
      <c r="BH29" s="106" t="n">
        <f aca="false">$AS29*AO29</f>
        <v>0</v>
      </c>
      <c r="BI29" s="106" t="n">
        <f aca="false">$AS29*AP29</f>
        <v>0</v>
      </c>
      <c r="BJ29" s="106" t="n">
        <f aca="false">$AS29*AQ29</f>
        <v>0</v>
      </c>
      <c r="BK29" s="106" t="n">
        <f aca="false">SUM(AT29,AV29,AX29,AZ29,BB29,BD29,BF29,BH29,BJ29)</f>
        <v>8.03128870498615</v>
      </c>
      <c r="BL29" s="106" t="n">
        <f aca="false">SUM(AU29,AW29,AY29,BA29,BC29,BE29,BG29,BI29,BJ29)</f>
        <v>0.161090081735577</v>
      </c>
      <c r="BM29" s="106" t="n">
        <f aca="false">AX29+AZ29</f>
        <v>0.379524475739911</v>
      </c>
      <c r="BN29" s="16" t="n">
        <v>6.5</v>
      </c>
      <c r="BO29" s="36" t="n">
        <f aca="false">L29+BS29</f>
        <v>0.6</v>
      </c>
      <c r="BP29" s="104" t="n">
        <v>0.14</v>
      </c>
      <c r="BQ29" s="16" t="n">
        <v>0.04</v>
      </c>
      <c r="BR29" s="36" t="n">
        <f aca="false">SQRT((BO29/BN29)^2+(BQ29/BP29)^2)*(BN29*BP29)</f>
        <v>0.273232501727009</v>
      </c>
      <c r="BS29" s="36" t="n">
        <v>0.1</v>
      </c>
      <c r="BT29" s="126" t="n">
        <f aca="false">AX29+BF29+(BD29)</f>
        <v>3.69640982854541</v>
      </c>
    </row>
    <row r="30" s="16" customFormat="true" ht="13.8" hidden="false" customHeight="false" outlineLevel="0" collapsed="false">
      <c r="A30" s="16" t="s">
        <v>171</v>
      </c>
      <c r="B30" s="16" t="s">
        <v>172</v>
      </c>
      <c r="C30" s="16" t="s">
        <v>56</v>
      </c>
      <c r="D30" s="16" t="n">
        <v>17</v>
      </c>
      <c r="E30" s="16" t="n">
        <v>1800</v>
      </c>
      <c r="F30" s="16" t="s">
        <v>69</v>
      </c>
      <c r="G30" s="17" t="n">
        <v>40.9</v>
      </c>
      <c r="H30" s="105" t="n">
        <v>0.3</v>
      </c>
      <c r="I30" s="16" t="n">
        <v>0.08</v>
      </c>
      <c r="J30" s="16" t="n">
        <v>0.07</v>
      </c>
      <c r="K30" s="36" t="n">
        <f aca="false">'General version'!P32</f>
        <v>8.5</v>
      </c>
      <c r="L30" s="36" t="n">
        <f aca="false">'General version'!Q32</f>
        <v>0.5</v>
      </c>
      <c r="M30" s="36" t="n">
        <f aca="false">'General version'!R32</f>
        <v>0</v>
      </c>
      <c r="N30" s="36" t="n">
        <f aca="false">'General version'!S32</f>
        <v>0</v>
      </c>
      <c r="Q30" s="16" t="n">
        <v>51</v>
      </c>
      <c r="R30" s="16" t="n">
        <v>0.5</v>
      </c>
      <c r="S30" s="16" t="n">
        <v>0.24</v>
      </c>
      <c r="T30" s="16" t="n">
        <v>0.07</v>
      </c>
      <c r="Y30" s="37"/>
      <c r="AA30" s="106" t="n">
        <f aca="false">G30/(2*15.9994+28.0855)</f>
        <v>0.680710268739088</v>
      </c>
      <c r="AB30" s="106" t="n">
        <f aca="false">H30/(2*15.9994+28.0855)</f>
        <v>0.00499298485627693</v>
      </c>
      <c r="AC30" s="106" t="n">
        <f aca="false">(2*I30)/(2*26.981+3*15.9994)</f>
        <v>0.00156923976218171</v>
      </c>
      <c r="AD30" s="106" t="n">
        <f aca="false">(2*J30)/(2*26.981+3*15.9994)</f>
        <v>0.001373084791909</v>
      </c>
      <c r="AE30" s="106" t="n">
        <f aca="false">K30/(55.8452+15.9994)</f>
        <v>0.118310909936168</v>
      </c>
      <c r="AF30" s="106" t="n">
        <f aca="false">L30/(55.8452+15.9994)</f>
        <v>0.00695946529036281</v>
      </c>
      <c r="AG30" s="106" t="n">
        <f aca="false">2*M30/(2*55.845+3*15.999)</f>
        <v>0</v>
      </c>
      <c r="AH30" s="106" t="n">
        <f aca="false">2*N30/(2*55.845+3*15.999)</f>
        <v>0</v>
      </c>
      <c r="AI30" s="106" t="n">
        <f aca="false">O30/(95.94+2*15.9994)</f>
        <v>0</v>
      </c>
      <c r="AJ30" s="106" t="n">
        <f aca="false">P30/(95.94+2*15.9994)</f>
        <v>0</v>
      </c>
      <c r="AK30" s="106" t="n">
        <f aca="false">Q30/(15.9994+24.3051)</f>
        <v>1.26536739073801</v>
      </c>
      <c r="AL30" s="106" t="n">
        <f aca="false">R30/(15.9994+24.3051)</f>
        <v>0.0124055626542942</v>
      </c>
      <c r="AM30" s="106" t="n">
        <f aca="false">S30/(40.078+15.9994)</f>
        <v>0.00427979899210734</v>
      </c>
      <c r="AN30" s="106" t="n">
        <f aca="false">T30/(40.078+15.9994)</f>
        <v>0.00124827470603131</v>
      </c>
      <c r="AO30" s="106" t="n">
        <f aca="false">U30/(22.989+0.5*15.9994)</f>
        <v>0</v>
      </c>
      <c r="AP30" s="106" t="n">
        <f aca="false">V30/(22.989+0.5*15.9994)</f>
        <v>0</v>
      </c>
      <c r="AQ30" s="106" t="n">
        <f aca="false">X30/(2*15.9994+186.207)</f>
        <v>0</v>
      </c>
      <c r="AR30" s="16" t="n">
        <v>4</v>
      </c>
      <c r="AS30" s="106" t="n">
        <f aca="false">AR30/(2*AA30+1.5*AC30+AE30+2*AI30+AK30+AM30+0.5*AO30+1.5*AG30+2*AQ30)</f>
        <v>1.45362966955162</v>
      </c>
      <c r="AT30" s="114" t="n">
        <f aca="false">$AS30*AA30</f>
        <v>0.989500643007594</v>
      </c>
      <c r="AU30" s="114" t="n">
        <f aca="false">$AS30*AB30</f>
        <v>0.00725795092670607</v>
      </c>
      <c r="AV30" s="106" t="n">
        <f aca="false">$AS30*AC30</f>
        <v>0.00228109347694746</v>
      </c>
      <c r="AW30" s="106" t="n">
        <f aca="false">$AS30*AD30</f>
        <v>0.00199595679232903</v>
      </c>
      <c r="AX30" s="106" t="n">
        <f aca="false">$AS30*AE30</f>
        <v>0.171980248914863</v>
      </c>
      <c r="AY30" s="106" t="n">
        <f aca="false">$AS30*AF30</f>
        <v>0.0101164852302861</v>
      </c>
      <c r="AZ30" s="106" t="n">
        <f aca="false">$AS30*AG30</f>
        <v>0</v>
      </c>
      <c r="BA30" s="106" t="n">
        <f aca="false">$AS30*AH30</f>
        <v>0</v>
      </c>
      <c r="BB30" s="106" t="n">
        <f aca="false">$AS30*AI30</f>
        <v>0</v>
      </c>
      <c r="BC30" s="106" t="n">
        <f aca="false">$AS30*AJ30</f>
        <v>0</v>
      </c>
      <c r="BD30" s="106" t="n">
        <f aca="false">$AS30*AK30</f>
        <v>1.83937558205988</v>
      </c>
      <c r="BE30" s="106" t="n">
        <f aca="false">$AS30*AL30</f>
        <v>0.0180330939417636</v>
      </c>
      <c r="BF30" s="106" t="n">
        <f aca="false">$AS30*AM30</f>
        <v>0.00622124279464434</v>
      </c>
      <c r="BG30" s="106" t="n">
        <f aca="false">$AS30*AN30</f>
        <v>0.00181452914843793</v>
      </c>
      <c r="BH30" s="106" t="n">
        <f aca="false">$AS30*AO30</f>
        <v>0</v>
      </c>
      <c r="BI30" s="106" t="n">
        <f aca="false">$AS30*AP30</f>
        <v>0</v>
      </c>
      <c r="BJ30" s="106" t="n">
        <f aca="false">$AS30*AQ30</f>
        <v>0</v>
      </c>
      <c r="BK30" s="106" t="n">
        <f aca="false">SUM(AT30,AV30,AX30,AZ30,BB30,BD30,BF30,BH30,BJ30)</f>
        <v>3.00935881025393</v>
      </c>
      <c r="BL30" s="106" t="n">
        <f aca="false">SUM(AU30,AW30,AY30,BA30,BC30,BE30,BG30,BI30,BJ30)</f>
        <v>0.0392180160395226</v>
      </c>
      <c r="BM30" s="106"/>
      <c r="BO30" s="36" t="n">
        <f aca="false">L30+BS30</f>
        <v>0.5</v>
      </c>
      <c r="BP30" s="104"/>
      <c r="BR30" s="36"/>
      <c r="BS30" s="36"/>
      <c r="BT30" s="126"/>
    </row>
    <row r="31" s="16" customFormat="true" ht="13.8" hidden="false" customHeight="false" outlineLevel="0" collapsed="false">
      <c r="A31" s="16" t="s">
        <v>171</v>
      </c>
      <c r="B31" s="16" t="s">
        <v>168</v>
      </c>
      <c r="C31" s="16" t="s">
        <v>56</v>
      </c>
      <c r="D31" s="16" t="n">
        <v>17</v>
      </c>
      <c r="E31" s="16" t="n">
        <v>1800</v>
      </c>
      <c r="F31" s="16" t="s">
        <v>69</v>
      </c>
      <c r="G31" s="17"/>
      <c r="H31" s="105"/>
      <c r="K31" s="36" t="n">
        <f aca="false">'General version'!P33</f>
        <v>128.65</v>
      </c>
      <c r="L31" s="36" t="n">
        <f aca="false">'General version'!Q33</f>
        <v>0</v>
      </c>
      <c r="M31" s="36" t="n">
        <f aca="false">'General version'!R33</f>
        <v>0</v>
      </c>
      <c r="N31" s="36" t="n">
        <f aca="false">'General version'!S33</f>
        <v>0</v>
      </c>
      <c r="Y31" s="37"/>
      <c r="AA31" s="106" t="n">
        <f aca="false">G31/(2*15.9994+28.0855)</f>
        <v>0</v>
      </c>
      <c r="AB31" s="106" t="n">
        <f aca="false">H31/(2*15.9994+28.0855)</f>
        <v>0</v>
      </c>
      <c r="AC31" s="106" t="n">
        <f aca="false">(2*I31)/(2*26.981+3*15.9994)</f>
        <v>0</v>
      </c>
      <c r="AD31" s="106" t="n">
        <f aca="false">(2*J31)/(2*26.981+3*15.9994)</f>
        <v>0</v>
      </c>
      <c r="AE31" s="106" t="n">
        <f aca="false">K31/(55.8452+15.9994)</f>
        <v>1.79067041921035</v>
      </c>
      <c r="AF31" s="106" t="n">
        <f aca="false">L31/(55.8452+15.9994)</f>
        <v>0</v>
      </c>
      <c r="AG31" s="106" t="n">
        <f aca="false">2*M31/(2*55.845+3*15.999)</f>
        <v>0</v>
      </c>
      <c r="AH31" s="106" t="n">
        <f aca="false">2*N31/(2*55.845+3*15.999)</f>
        <v>0</v>
      </c>
      <c r="AI31" s="106" t="n">
        <f aca="false">O31/(95.94+2*15.9994)</f>
        <v>0</v>
      </c>
      <c r="AJ31" s="106" t="n">
        <f aca="false">P31/(95.94+2*15.9994)</f>
        <v>0</v>
      </c>
      <c r="AK31" s="106" t="n">
        <f aca="false">Q31/(15.9994+24.3051)</f>
        <v>0</v>
      </c>
      <c r="AL31" s="106" t="n">
        <f aca="false">R31/(15.9994+24.3051)</f>
        <v>0</v>
      </c>
      <c r="AM31" s="106" t="n">
        <f aca="false">S31/(40.078+15.9994)</f>
        <v>0</v>
      </c>
      <c r="AN31" s="106" t="n">
        <f aca="false">T31/(40.078+15.9994)</f>
        <v>0</v>
      </c>
      <c r="AO31" s="106" t="n">
        <f aca="false">U31/(22.989+0.5*15.9994)</f>
        <v>0</v>
      </c>
      <c r="AP31" s="106" t="n">
        <f aca="false">V31/(22.989+0.5*15.9994)</f>
        <v>0</v>
      </c>
      <c r="AQ31" s="106" t="n">
        <f aca="false">X31/(2*15.9994+186.207)</f>
        <v>0</v>
      </c>
      <c r="AR31" s="16" t="n">
        <v>1</v>
      </c>
      <c r="AS31" s="106" t="n">
        <f aca="false">AR31/(2*AA31+1.5*AC31+AE31+2*AI31+AK31+AM31+0.5*AO31+1.5*AG31+2*AQ31)</f>
        <v>0.558450058297707</v>
      </c>
      <c r="AT31" s="114" t="n">
        <f aca="false">$AS31*AA31</f>
        <v>0</v>
      </c>
      <c r="AU31" s="114" t="n">
        <f aca="false">$AS31*AB31</f>
        <v>0</v>
      </c>
      <c r="AV31" s="106" t="n">
        <f aca="false">$AS31*AC31</f>
        <v>0</v>
      </c>
      <c r="AW31" s="106" t="n">
        <f aca="false">$AS31*AD31</f>
        <v>0</v>
      </c>
      <c r="AX31" s="106" t="n">
        <f aca="false">$AS31*AE31</f>
        <v>1</v>
      </c>
      <c r="AY31" s="106" t="n">
        <f aca="false">$AS31*AF31</f>
        <v>0</v>
      </c>
      <c r="AZ31" s="106" t="n">
        <f aca="false">$AS31*AG31</f>
        <v>0</v>
      </c>
      <c r="BA31" s="106" t="n">
        <f aca="false">$AS31*AH31</f>
        <v>0</v>
      </c>
      <c r="BB31" s="106" t="n">
        <f aca="false">$AS31*AI31</f>
        <v>0</v>
      </c>
      <c r="BC31" s="106" t="n">
        <f aca="false">$AS31*AJ31</f>
        <v>0</v>
      </c>
      <c r="BD31" s="106" t="n">
        <f aca="false">$AS31*AK31</f>
        <v>0</v>
      </c>
      <c r="BE31" s="106" t="n">
        <f aca="false">$AS31*AL31</f>
        <v>0</v>
      </c>
      <c r="BF31" s="106" t="n">
        <f aca="false">$AS31*AM31</f>
        <v>0</v>
      </c>
      <c r="BG31" s="106" t="n">
        <f aca="false">$AS31*AN31</f>
        <v>0</v>
      </c>
      <c r="BH31" s="106" t="n">
        <f aca="false">$AS31*AO31</f>
        <v>0</v>
      </c>
      <c r="BI31" s="106" t="n">
        <f aca="false">$AS31*AP31</f>
        <v>0</v>
      </c>
      <c r="BJ31" s="106" t="n">
        <f aca="false">$AS31*AQ31</f>
        <v>0</v>
      </c>
      <c r="BK31" s="106" t="n">
        <f aca="false">SUM(AT31,AV31,AX31,AZ31,BB31,BD31,BF31,BH31,BJ31)</f>
        <v>1</v>
      </c>
      <c r="BL31" s="106" t="n">
        <f aca="false">SUM(AU31,AW31,AY31,BA31,BC31,BE31,BG31,BI31,BJ31)</f>
        <v>0</v>
      </c>
      <c r="BM31" s="106"/>
      <c r="BO31" s="36" t="n">
        <f aca="false">L31+BS31</f>
        <v>0</v>
      </c>
      <c r="BP31" s="104"/>
      <c r="BR31" s="36"/>
      <c r="BS31" s="36"/>
      <c r="BT31" s="126"/>
    </row>
    <row r="32" s="16" customFormat="true" ht="13.8" hidden="false" customHeight="false" outlineLevel="0" collapsed="false">
      <c r="G32" s="17"/>
      <c r="H32" s="105"/>
      <c r="K32" s="36" t="n">
        <f aca="false">'General version'!P34</f>
        <v>0</v>
      </c>
      <c r="L32" s="36" t="n">
        <f aca="false">'General version'!Q34</f>
        <v>0</v>
      </c>
      <c r="M32" s="36" t="n">
        <f aca="false">'General version'!R34</f>
        <v>0</v>
      </c>
      <c r="N32" s="36" t="n">
        <f aca="false">'General version'!S34</f>
        <v>0</v>
      </c>
      <c r="Y32" s="37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 t="n">
        <f aca="false">X32/(2*15.9994+186.207)</f>
        <v>0</v>
      </c>
      <c r="AS32" s="106" t="e">
        <f aca="false">AR32/(2*AA32+1.5*AC32+AE32+2*AI32+AK32+AM32+0.5*AO32+1.5*AG32+2*AQ32)</f>
        <v>#DIV/0!</v>
      </c>
      <c r="AT32" s="114"/>
      <c r="AU32" s="114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 t="e">
        <f aca="false">$AS32*AQ32</f>
        <v>#DIV/0!</v>
      </c>
      <c r="BK32" s="106" t="e">
        <f aca="false">SUM(AT32,AV32,AX32,AZ32,BB32,BD32,BF32,BH32,BJ32)</f>
        <v>#DIV/0!</v>
      </c>
      <c r="BL32" s="106" t="n">
        <f aca="false">SUM(AU32,AW32,AY32,BA32,BC32,BE32,BG32,BI32,BJ32)</f>
        <v>0</v>
      </c>
      <c r="BM32" s="106"/>
      <c r="BO32" s="36" t="n">
        <f aca="false">L32+BS32</f>
        <v>0</v>
      </c>
      <c r="BP32" s="104"/>
      <c r="BR32" s="36"/>
      <c r="BS32" s="36"/>
      <c r="BT32" s="126"/>
    </row>
    <row r="33" s="16" customFormat="true" ht="13.8" hidden="false" customHeight="false" outlineLevel="0" collapsed="false">
      <c r="A33" s="16" t="s">
        <v>173</v>
      </c>
      <c r="B33" s="16" t="s">
        <v>158</v>
      </c>
      <c r="C33" s="16" t="s">
        <v>56</v>
      </c>
      <c r="D33" s="16" t="n">
        <v>14</v>
      </c>
      <c r="E33" s="16" t="n">
        <v>1800</v>
      </c>
      <c r="F33" s="16" t="s">
        <v>58</v>
      </c>
      <c r="G33" s="17" t="n">
        <v>47.5</v>
      </c>
      <c r="H33" s="105" t="n">
        <v>0.5</v>
      </c>
      <c r="I33" s="43" t="n">
        <v>15</v>
      </c>
      <c r="J33" s="43" t="n">
        <v>0.6</v>
      </c>
      <c r="K33" s="36" t="n">
        <f aca="false">'General version'!P35</f>
        <v>5.5</v>
      </c>
      <c r="L33" s="36" t="n">
        <f aca="false">'General version'!Q35</f>
        <v>0.3</v>
      </c>
      <c r="M33" s="36" t="n">
        <f aca="false">'General version'!R35</f>
        <v>0</v>
      </c>
      <c r="N33" s="36" t="n">
        <f aca="false">'General version'!S35</f>
        <v>0</v>
      </c>
      <c r="Q33" s="16" t="n">
        <v>28.6</v>
      </c>
      <c r="R33" s="16" t="n">
        <v>0.3</v>
      </c>
      <c r="S33" s="16" t="n">
        <v>3.2</v>
      </c>
      <c r="T33" s="16" t="n">
        <v>0.1</v>
      </c>
      <c r="U33" s="36" t="n">
        <v>0.02</v>
      </c>
      <c r="V33" s="36" t="n">
        <v>0.02</v>
      </c>
      <c r="Y33" s="37" t="n">
        <f aca="false">K33+M33</f>
        <v>5.5</v>
      </c>
      <c r="AA33" s="106" t="n">
        <f aca="false">G33/(2*15.9994+28.0855)</f>
        <v>0.790555935577181</v>
      </c>
      <c r="AB33" s="106" t="n">
        <f aca="false">H33/(2*15.9994+28.0855)</f>
        <v>0.00832164142712822</v>
      </c>
      <c r="AC33" s="106" t="n">
        <f aca="false">(2*I33)/(2*26.981+3*15.9994)</f>
        <v>0.294232455409071</v>
      </c>
      <c r="AD33" s="106" t="n">
        <f aca="false">(2*J33)/(2*26.981+3*15.9994)</f>
        <v>0.0117692982163629</v>
      </c>
      <c r="AE33" s="106" t="n">
        <f aca="false">K33/(55.8452+15.9994)</f>
        <v>0.0765541181939909</v>
      </c>
      <c r="AF33" s="106" t="n">
        <f aca="false">L33/(55.8452+15.9994)</f>
        <v>0.00417567917421769</v>
      </c>
      <c r="AG33" s="106" t="n">
        <f aca="false">2*M33/(2*55.845+3*15.999)</f>
        <v>0</v>
      </c>
      <c r="AH33" s="106" t="n">
        <f aca="false">2*N33/(2*55.845+3*15.999)</f>
        <v>0</v>
      </c>
      <c r="AI33" s="106" t="n">
        <f aca="false">O33/(95.94+2*15.9994)</f>
        <v>0</v>
      </c>
      <c r="AJ33" s="106" t="n">
        <f aca="false">P33/(95.94+2*15.9994)</f>
        <v>0</v>
      </c>
      <c r="AK33" s="106" t="n">
        <f aca="false">Q33/(15.9994+24.3051)</f>
        <v>0.709598183825627</v>
      </c>
      <c r="AL33" s="106" t="n">
        <f aca="false">R33/(15.9994+24.3051)</f>
        <v>0.00744333759257651</v>
      </c>
      <c r="AM33" s="106" t="n">
        <f aca="false">S33/(40.078+15.9994)</f>
        <v>0.0570639865614312</v>
      </c>
      <c r="AN33" s="106" t="n">
        <f aca="false">T33/(40.078+15.9994)</f>
        <v>0.00178324958004472</v>
      </c>
      <c r="AO33" s="106" t="n">
        <f aca="false">U33/(22.989+0.5*15.9994)</f>
        <v>0.000645396547773866</v>
      </c>
      <c r="AP33" s="106" t="n">
        <f aca="false">V33/(22.989+0.5*15.9994)</f>
        <v>0.000645396547773866</v>
      </c>
      <c r="AQ33" s="106" t="n">
        <f aca="false">X33/(2*15.9994+186.207)</f>
        <v>0</v>
      </c>
      <c r="AR33" s="16" t="n">
        <v>12</v>
      </c>
      <c r="AS33" s="106" t="n">
        <f aca="false">AR33/(2*AA33+1.5*AC33+AE33+2*AI33+AK33+AM33+0.5*AO33+1.5*AG33+2*AQ33)</f>
        <v>4.18702090765108</v>
      </c>
      <c r="AT33" s="114" t="n">
        <f aca="false">$AS33*AA33</f>
        <v>3.31007423092932</v>
      </c>
      <c r="AU33" s="114" t="n">
        <f aca="false">$AS33*AB33</f>
        <v>0.0348428866413612</v>
      </c>
      <c r="AV33" s="106" t="n">
        <f aca="false">$AS33*AC33</f>
        <v>1.2319574425073</v>
      </c>
      <c r="AW33" s="106" t="n">
        <f aca="false">$AS33*AD33</f>
        <v>0.0492782977002918</v>
      </c>
      <c r="AX33" s="106" t="n">
        <f aca="false">$AS33*AE33</f>
        <v>0.320533693445032</v>
      </c>
      <c r="AY33" s="106" t="n">
        <f aca="false">$AS33*AF33</f>
        <v>0.0174836560060926</v>
      </c>
      <c r="AZ33" s="106" t="n">
        <f aca="false">$AS33*AG33</f>
        <v>0</v>
      </c>
      <c r="BA33" s="106" t="n">
        <f aca="false">$AS33*AH33</f>
        <v>0</v>
      </c>
      <c r="BB33" s="106" t="n">
        <f aca="false">$AS33*AI33</f>
        <v>0</v>
      </c>
      <c r="BC33" s="106" t="n">
        <f aca="false">$AS33*AJ33</f>
        <v>0</v>
      </c>
      <c r="BD33" s="106" t="n">
        <f aca="false">$AS33*AK33</f>
        <v>2.97110243170914</v>
      </c>
      <c r="BE33" s="106" t="n">
        <f aca="false">$AS33*AL33</f>
        <v>0.0311654101228231</v>
      </c>
      <c r="BF33" s="106" t="n">
        <f aca="false">$AS33*AM33</f>
        <v>0.238928104806632</v>
      </c>
      <c r="BG33" s="106" t="n">
        <f aca="false">$AS33*AN33</f>
        <v>0.00746650327520727</v>
      </c>
      <c r="BH33" s="106" t="n">
        <f aca="false">$AS33*AO33</f>
        <v>0.00270228883925501</v>
      </c>
      <c r="BI33" s="106" t="n">
        <f aca="false">$AS33*AP33</f>
        <v>0.00270228883925501</v>
      </c>
      <c r="BJ33" s="106" t="n">
        <f aca="false">$AS33*AQ33</f>
        <v>0</v>
      </c>
      <c r="BK33" s="106" t="n">
        <f aca="false">SUM(AT33,AV33,AX33,AZ33,BB33,BD33,BF33,BH33,BJ33)</f>
        <v>8.07529819223667</v>
      </c>
      <c r="BL33" s="106" t="n">
        <f aca="false">SUM(AU33,AW33,AY33,BA33,BC33,BE33,BG33,BI33,BJ33)</f>
        <v>0.142939042585031</v>
      </c>
      <c r="BM33" s="106" t="n">
        <f aca="false">AX33+AZ33</f>
        <v>0.320533693445032</v>
      </c>
      <c r="BN33" s="16" t="n">
        <v>5.5</v>
      </c>
      <c r="BO33" s="36" t="n">
        <f aca="false">L33+BS33</f>
        <v>0.4</v>
      </c>
      <c r="BP33" s="104" t="n">
        <v>0.29</v>
      </c>
      <c r="BQ33" s="16" t="n">
        <v>0.04</v>
      </c>
      <c r="BR33" s="36" t="n">
        <f aca="false">SQRT((BO33/BN33)^2+(BQ33/BP33)^2)*(BN33*BP33)</f>
        <v>0.248708664907357</v>
      </c>
      <c r="BS33" s="36" t="n">
        <v>0.1</v>
      </c>
      <c r="BT33" s="126" t="n">
        <f aca="false">AX33+BF33+(BD33)</f>
        <v>3.5305642299608</v>
      </c>
    </row>
    <row r="34" s="16" customFormat="true" ht="13.8" hidden="false" customHeight="false" outlineLevel="0" collapsed="false">
      <c r="A34" s="16" t="s">
        <v>173</v>
      </c>
      <c r="B34" s="16" t="s">
        <v>174</v>
      </c>
      <c r="C34" s="16" t="s">
        <v>56</v>
      </c>
      <c r="D34" s="16" t="n">
        <v>14</v>
      </c>
      <c r="E34" s="16" t="n">
        <v>1800</v>
      </c>
      <c r="F34" s="16" t="s">
        <v>58</v>
      </c>
      <c r="G34" s="17" t="n">
        <v>41.4</v>
      </c>
      <c r="H34" s="105" t="n">
        <v>0.2</v>
      </c>
      <c r="I34" s="36" t="n">
        <v>0.08</v>
      </c>
      <c r="J34" s="36" t="n">
        <v>0.04</v>
      </c>
      <c r="K34" s="36" t="n">
        <f aca="false">'General version'!P36</f>
        <v>5.6</v>
      </c>
      <c r="L34" s="36" t="n">
        <f aca="false">'General version'!Q36</f>
        <v>0.2</v>
      </c>
      <c r="M34" s="36" t="n">
        <f aca="false">'General version'!R36</f>
        <v>0</v>
      </c>
      <c r="N34" s="36" t="n">
        <f aca="false">'General version'!S36</f>
        <v>0</v>
      </c>
      <c r="Q34" s="16" t="n">
        <v>53.2</v>
      </c>
      <c r="R34" s="16" t="n">
        <v>0.3</v>
      </c>
      <c r="S34" s="16" t="n">
        <v>0.15</v>
      </c>
      <c r="T34" s="16" t="n">
        <v>0.01</v>
      </c>
      <c r="U34" s="36" t="n">
        <v>0.02</v>
      </c>
      <c r="V34" s="36" t="n">
        <v>0.01</v>
      </c>
      <c r="Y34" s="37"/>
      <c r="AA34" s="106" t="n">
        <f aca="false">G34/(2*15.9994+28.0855)</f>
        <v>0.689031910166216</v>
      </c>
      <c r="AB34" s="106" t="n">
        <f aca="false">H34/(2*15.9994+28.0855)</f>
        <v>0.00332865657085129</v>
      </c>
      <c r="AC34" s="106" t="n">
        <f aca="false">(2*I34)/(2*26.981+3*15.9994)</f>
        <v>0.00156923976218171</v>
      </c>
      <c r="AD34" s="106" t="n">
        <f aca="false">(2*J34)/(2*26.981+3*15.9994)</f>
        <v>0.000784619881090857</v>
      </c>
      <c r="AE34" s="106" t="n">
        <f aca="false">K34/(55.8452+15.9994)</f>
        <v>0.0779460112520635</v>
      </c>
      <c r="AF34" s="106" t="n">
        <f aca="false">L34/(55.8452+15.9994)</f>
        <v>0.00278378611614512</v>
      </c>
      <c r="AG34" s="106" t="n">
        <f aca="false">2*M34/(2*55.845+3*15.999)</f>
        <v>0</v>
      </c>
      <c r="AH34" s="106" t="n">
        <f aca="false">2*N34/(2*55.845+3*15.999)</f>
        <v>0</v>
      </c>
      <c r="AI34" s="106" t="n">
        <f aca="false">O34/(95.94+2*15.9994)</f>
        <v>0</v>
      </c>
      <c r="AJ34" s="106" t="n">
        <f aca="false">P34/(95.94+2*15.9994)</f>
        <v>0</v>
      </c>
      <c r="AK34" s="106" t="n">
        <f aca="false">Q34/(15.9994+24.3051)</f>
        <v>1.3199518664169</v>
      </c>
      <c r="AL34" s="106" t="n">
        <f aca="false">R34/(15.9994+24.3051)</f>
        <v>0.00744333759257651</v>
      </c>
      <c r="AM34" s="106" t="n">
        <f aca="false">S34/(40.078+15.9994)</f>
        <v>0.00267487437006709</v>
      </c>
      <c r="AN34" s="106" t="n">
        <f aca="false">T34/(40.078+15.9994)</f>
        <v>0.000178324958004472</v>
      </c>
      <c r="AO34" s="106" t="n">
        <f aca="false">U34/(22.989+0.5*15.9994)</f>
        <v>0.000645396547773866</v>
      </c>
      <c r="AP34" s="106" t="n">
        <f aca="false">V34/(22.989+0.5*15.9994)</f>
        <v>0.000322698273886933</v>
      </c>
      <c r="AQ34" s="106" t="n">
        <f aca="false">X34/(2*15.9994+186.207)</f>
        <v>0</v>
      </c>
      <c r="AR34" s="16" t="n">
        <v>4</v>
      </c>
      <c r="AS34" s="106" t="n">
        <f aca="false">AR34/(2*AA34+1.5*AC34+AE34+2*AI34+AK34+AM34+0.5*AO34+1.5*AG34+2*AQ34)</f>
        <v>1.43816960285407</v>
      </c>
      <c r="AT34" s="114" t="n">
        <f aca="false">$AS34*AA34</f>
        <v>0.990944748597528</v>
      </c>
      <c r="AU34" s="114" t="n">
        <f aca="false">$AS34*AB34</f>
        <v>0.00478717269853878</v>
      </c>
      <c r="AV34" s="106" t="n">
        <f aca="false">$AS34*AC34</f>
        <v>0.00225683292555969</v>
      </c>
      <c r="AW34" s="106" t="n">
        <f aca="false">$AS34*AD34</f>
        <v>0.00112841646277985</v>
      </c>
      <c r="AX34" s="106" t="n">
        <f aca="false">$AS34*AE34</f>
        <v>0.112099584046439</v>
      </c>
      <c r="AY34" s="106" t="n">
        <f aca="false">$AS34*AF34</f>
        <v>0.00400355657308711</v>
      </c>
      <c r="AZ34" s="106" t="n">
        <f aca="false">$AS34*AG34</f>
        <v>0</v>
      </c>
      <c r="BA34" s="106" t="n">
        <f aca="false">$AS34*AH34</f>
        <v>0</v>
      </c>
      <c r="BB34" s="106" t="n">
        <f aca="false">$AS34*AI34</f>
        <v>0</v>
      </c>
      <c r="BC34" s="106" t="n">
        <f aca="false">$AS34*AJ34</f>
        <v>0</v>
      </c>
      <c r="BD34" s="106" t="n">
        <f aca="false">$AS34*AK34</f>
        <v>1.89831465151128</v>
      </c>
      <c r="BE34" s="106" t="n">
        <f aca="false">$AS34*AL34</f>
        <v>0.0107047818694245</v>
      </c>
      <c r="BF34" s="106" t="n">
        <f aca="false">$AS34*AM34</f>
        <v>0.00384692301048391</v>
      </c>
      <c r="BG34" s="106" t="n">
        <f aca="false">$AS34*AN34</f>
        <v>0.000256461534032261</v>
      </c>
      <c r="BH34" s="106" t="n">
        <f aca="false">$AS34*AO34</f>
        <v>0.000928189696795328</v>
      </c>
      <c r="BI34" s="106" t="n">
        <f aca="false">$AS34*AP34</f>
        <v>0.000464094848397664</v>
      </c>
      <c r="BJ34" s="106" t="n">
        <f aca="false">$AS34*AQ34</f>
        <v>0</v>
      </c>
      <c r="BK34" s="106" t="n">
        <f aca="false">SUM(AT34,AV34,AX34,AZ34,BB34,BD34,BF34,BH34,BJ34)</f>
        <v>3.00839092978809</v>
      </c>
      <c r="BL34" s="106" t="n">
        <f aca="false">SUM(AU34,AW34,AY34,BA34,BC34,BE34,BG34,BI34,BJ34)</f>
        <v>0.0213444839862602</v>
      </c>
      <c r="BM34" s="106"/>
      <c r="BO34" s="36" t="n">
        <f aca="false">L34+BS34</f>
        <v>0.2</v>
      </c>
      <c r="BP34" s="104"/>
      <c r="BR34" s="36"/>
      <c r="BS34" s="36"/>
      <c r="BT34" s="126"/>
    </row>
    <row r="35" s="16" customFormat="true" ht="13.8" hidden="false" customHeight="false" outlineLevel="0" collapsed="false">
      <c r="A35" s="16" t="s">
        <v>173</v>
      </c>
      <c r="B35" s="16" t="s">
        <v>58</v>
      </c>
      <c r="C35" s="16" t="s">
        <v>56</v>
      </c>
      <c r="D35" s="16" t="n">
        <v>14</v>
      </c>
      <c r="E35" s="16" t="n">
        <v>1800</v>
      </c>
      <c r="F35" s="16" t="s">
        <v>58</v>
      </c>
      <c r="G35" s="17"/>
      <c r="H35" s="105"/>
      <c r="I35" s="43"/>
      <c r="J35" s="43"/>
      <c r="K35" s="36" t="n">
        <f aca="false">'General version'!P37</f>
        <v>0</v>
      </c>
      <c r="L35" s="36" t="n">
        <f aca="false">'General version'!Q37</f>
        <v>0</v>
      </c>
      <c r="M35" s="36" t="n">
        <f aca="false">'General version'!R37</f>
        <v>0</v>
      </c>
      <c r="N35" s="36" t="n">
        <f aca="false">'General version'!S37</f>
        <v>0</v>
      </c>
      <c r="U35" s="36"/>
      <c r="V35" s="36"/>
      <c r="X35" s="16" t="n">
        <v>117.18</v>
      </c>
      <c r="Y35" s="37"/>
      <c r="AA35" s="106" t="n">
        <f aca="false">G35/(2*15.9994+28.0855)</f>
        <v>0</v>
      </c>
      <c r="AB35" s="106" t="n">
        <f aca="false">H35/(2*15.9994+28.0855)</f>
        <v>0</v>
      </c>
      <c r="AC35" s="106" t="n">
        <f aca="false">(2*I35)/(2*26.981+3*15.9994)</f>
        <v>0</v>
      </c>
      <c r="AD35" s="106" t="n">
        <f aca="false">(2*J35)/(2*26.981+3*15.9994)</f>
        <v>0</v>
      </c>
      <c r="AE35" s="106" t="n">
        <f aca="false">K35/(55.8452+15.9994)</f>
        <v>0</v>
      </c>
      <c r="AF35" s="106" t="n">
        <f aca="false">L35/(55.8452+15.9994)</f>
        <v>0</v>
      </c>
      <c r="AG35" s="106" t="n">
        <f aca="false">2*M35/(2*55.845+3*15.999)</f>
        <v>0</v>
      </c>
      <c r="AH35" s="106" t="n">
        <f aca="false">2*N35/(2*55.845+3*15.999)</f>
        <v>0</v>
      </c>
      <c r="AI35" s="106" t="n">
        <f aca="false">O35/(95.94+2*15.9994)</f>
        <v>0</v>
      </c>
      <c r="AJ35" s="106" t="n">
        <f aca="false">P35/(95.94+2*15.9994)</f>
        <v>0</v>
      </c>
      <c r="AK35" s="106" t="n">
        <f aca="false">Q35/(15.9994+24.3051)</f>
        <v>0</v>
      </c>
      <c r="AL35" s="106" t="n">
        <f aca="false">R35/(15.9994+24.3051)</f>
        <v>0</v>
      </c>
      <c r="AM35" s="106" t="n">
        <f aca="false">S35/(40.078+15.9994)</f>
        <v>0</v>
      </c>
      <c r="AN35" s="106" t="n">
        <f aca="false">T35/(40.078+15.9994)</f>
        <v>0</v>
      </c>
      <c r="AO35" s="106" t="n">
        <f aca="false">U35/(22.989+0.5*15.9994)</f>
        <v>0</v>
      </c>
      <c r="AP35" s="106" t="n">
        <f aca="false">V35/(22.989+0.5*15.9994)</f>
        <v>0</v>
      </c>
      <c r="AQ35" s="106" t="n">
        <f aca="false">X35/(2*15.9994+186.207)</f>
        <v>0.537015972994302</v>
      </c>
      <c r="AR35" s="16" t="n">
        <v>2</v>
      </c>
      <c r="AS35" s="106" t="n">
        <f aca="false">AR35/(2*AA35+1.5*AC35+AE35+2*AI35+AK35+AM35+0.5*AO35+1.5*AG35+2*AQ35)</f>
        <v>1.86214200375491</v>
      </c>
      <c r="AT35" s="114" t="n">
        <f aca="false">$AS35*AA35</f>
        <v>0</v>
      </c>
      <c r="AU35" s="114" t="n">
        <f aca="false">$AS35*AB35</f>
        <v>0</v>
      </c>
      <c r="AV35" s="106" t="n">
        <f aca="false">$AS35*AC35</f>
        <v>0</v>
      </c>
      <c r="AW35" s="106" t="n">
        <f aca="false">$AS35*AD35</f>
        <v>0</v>
      </c>
      <c r="AX35" s="106" t="n">
        <f aca="false">$AS35*AE35</f>
        <v>0</v>
      </c>
      <c r="AY35" s="106" t="n">
        <f aca="false">$AS35*AF35</f>
        <v>0</v>
      </c>
      <c r="AZ35" s="106" t="n">
        <f aca="false">$AS35*AG35</f>
        <v>0</v>
      </c>
      <c r="BA35" s="106" t="n">
        <f aca="false">$AS35*AH35</f>
        <v>0</v>
      </c>
      <c r="BB35" s="106" t="n">
        <f aca="false">$AS35*AI35</f>
        <v>0</v>
      </c>
      <c r="BC35" s="106" t="n">
        <f aca="false">$AS35*AJ35</f>
        <v>0</v>
      </c>
      <c r="BD35" s="106" t="n">
        <f aca="false">$AS35*AK35</f>
        <v>0</v>
      </c>
      <c r="BE35" s="106" t="n">
        <f aca="false">$AS35*AL35</f>
        <v>0</v>
      </c>
      <c r="BF35" s="106" t="n">
        <f aca="false">$AS35*AM35</f>
        <v>0</v>
      </c>
      <c r="BG35" s="106" t="n">
        <f aca="false">$AS35*AN35</f>
        <v>0</v>
      </c>
      <c r="BH35" s="106" t="n">
        <f aca="false">$AS35*AO35</f>
        <v>0</v>
      </c>
      <c r="BI35" s="106" t="n">
        <f aca="false">$AS35*AP35</f>
        <v>0</v>
      </c>
      <c r="BJ35" s="106" t="n">
        <f aca="false">$AS35*AQ35</f>
        <v>1</v>
      </c>
      <c r="BK35" s="106" t="n">
        <f aca="false">SUM(AT35,AV35,AX35,AZ35,BB35,BD35,BF35,BH35,BJ35)</f>
        <v>1</v>
      </c>
      <c r="BL35" s="106" t="n">
        <f aca="false">SUM(AU35,AW35,AY35,BA35,BC35,BE35,BG35,BI35,BJ35)</f>
        <v>1</v>
      </c>
      <c r="BM35" s="106"/>
      <c r="BO35" s="36" t="n">
        <f aca="false">L35+BS35</f>
        <v>0</v>
      </c>
      <c r="BP35" s="104"/>
      <c r="BR35" s="36"/>
      <c r="BS35" s="36"/>
      <c r="BT35" s="126"/>
    </row>
    <row r="36" s="16" customFormat="true" ht="13.8" hidden="false" customHeight="false" outlineLevel="0" collapsed="false">
      <c r="A36" s="16" t="s">
        <v>173</v>
      </c>
      <c r="B36" s="16" t="s">
        <v>160</v>
      </c>
      <c r="C36" s="16" t="s">
        <v>56</v>
      </c>
      <c r="D36" s="16" t="n">
        <v>14</v>
      </c>
      <c r="E36" s="16" t="n">
        <v>1800</v>
      </c>
      <c r="F36" s="16" t="s">
        <v>58</v>
      </c>
      <c r="G36" s="17"/>
      <c r="H36" s="105"/>
      <c r="I36" s="43"/>
      <c r="J36" s="43"/>
      <c r="K36" s="36" t="n">
        <f aca="false">'General version'!P38</f>
        <v>0</v>
      </c>
      <c r="L36" s="36" t="n">
        <f aca="false">'General version'!Q38</f>
        <v>0</v>
      </c>
      <c r="M36" s="36" t="n">
        <f aca="false">'General version'!R38</f>
        <v>0</v>
      </c>
      <c r="N36" s="36" t="n">
        <f aca="false">'General version'!S38</f>
        <v>0</v>
      </c>
      <c r="U36" s="36"/>
      <c r="V36" s="36"/>
      <c r="X36" s="16" t="n">
        <v>100</v>
      </c>
      <c r="Y36" s="37"/>
      <c r="AA36" s="106" t="n">
        <f aca="false">G36/(2*15.9994+28.0855)</f>
        <v>0</v>
      </c>
      <c r="AB36" s="106" t="n">
        <f aca="false">H36/(2*15.9994+28.0855)</f>
        <v>0</v>
      </c>
      <c r="AC36" s="106" t="n">
        <f aca="false">(2*I36)/(2*26.981+3*15.9994)</f>
        <v>0</v>
      </c>
      <c r="AD36" s="106" t="n">
        <f aca="false">(2*J36)/(2*26.981+3*15.9994)</f>
        <v>0</v>
      </c>
      <c r="AE36" s="106" t="n">
        <f aca="false">K36/(55.8452+15.9994)</f>
        <v>0</v>
      </c>
      <c r="AF36" s="106" t="n">
        <f aca="false">L36/(55.8452+15.9994)</f>
        <v>0</v>
      </c>
      <c r="AG36" s="106" t="n">
        <f aca="false">2*M36/(2*55.845+3*15.999)</f>
        <v>0</v>
      </c>
      <c r="AH36" s="106" t="n">
        <f aca="false">2*N36/(2*55.845+3*15.999)</f>
        <v>0</v>
      </c>
      <c r="AI36" s="106" t="n">
        <f aca="false">O36/(95.94+2*15.9994)</f>
        <v>0</v>
      </c>
      <c r="AJ36" s="106" t="n">
        <f aca="false">P36/(95.94+2*15.9994)</f>
        <v>0</v>
      </c>
      <c r="AK36" s="106" t="n">
        <f aca="false">Q36/(15.9994+24.3051)</f>
        <v>0</v>
      </c>
      <c r="AL36" s="106" t="n">
        <f aca="false">R36/(15.9994+24.3051)</f>
        <v>0</v>
      </c>
      <c r="AM36" s="106" t="n">
        <f aca="false">S36/(40.078+15.9994)</f>
        <v>0</v>
      </c>
      <c r="AN36" s="106" t="n">
        <f aca="false">T36/(40.078+15.9994)</f>
        <v>0</v>
      </c>
      <c r="AO36" s="106" t="n">
        <f aca="false">U36/(22.989+0.5*15.9994)</f>
        <v>0</v>
      </c>
      <c r="AP36" s="106" t="n">
        <f aca="false">V36/(22.989+0.5*15.9994)</f>
        <v>0</v>
      </c>
      <c r="AQ36" s="106" t="n">
        <f aca="false">X36/(2*15.9994+186.207)</f>
        <v>0.458282960397936</v>
      </c>
      <c r="AR36" s="16" t="n">
        <v>2</v>
      </c>
      <c r="AS36" s="106" t="n">
        <f aca="false">AR36/(2*AA36+1.5*AC36+AE36+2*AI36+AK36+AM36+0.5*AO36+1.5*AG36+2*AQ36)</f>
        <v>2.182058</v>
      </c>
      <c r="AT36" s="114" t="n">
        <f aca="false">$AS36*AA36</f>
        <v>0</v>
      </c>
      <c r="AU36" s="114" t="n">
        <f aca="false">$AS36*AB36</f>
        <v>0</v>
      </c>
      <c r="AV36" s="106" t="n">
        <f aca="false">$AS36*AC36</f>
        <v>0</v>
      </c>
      <c r="AW36" s="106" t="n">
        <f aca="false">$AS36*AD36</f>
        <v>0</v>
      </c>
      <c r="AX36" s="106" t="n">
        <f aca="false">$AS36*AE36</f>
        <v>0</v>
      </c>
      <c r="AY36" s="106" t="n">
        <f aca="false">$AS36*AF36</f>
        <v>0</v>
      </c>
      <c r="AZ36" s="106" t="n">
        <f aca="false">$AS36*AG36</f>
        <v>0</v>
      </c>
      <c r="BA36" s="106" t="n">
        <f aca="false">$AS36*AH36</f>
        <v>0</v>
      </c>
      <c r="BB36" s="106" t="n">
        <f aca="false">$AS36*AI36</f>
        <v>0</v>
      </c>
      <c r="BC36" s="106" t="n">
        <f aca="false">$AS36*AJ36</f>
        <v>0</v>
      </c>
      <c r="BD36" s="106" t="n">
        <f aca="false">$AS36*AK36</f>
        <v>0</v>
      </c>
      <c r="BE36" s="106" t="n">
        <f aca="false">$AS36*AL36</f>
        <v>0</v>
      </c>
      <c r="BF36" s="106" t="n">
        <f aca="false">$AS36*AM36</f>
        <v>0</v>
      </c>
      <c r="BG36" s="106" t="n">
        <f aca="false">$AS36*AN36</f>
        <v>0</v>
      </c>
      <c r="BH36" s="106" t="n">
        <f aca="false">$AS36*AO36</f>
        <v>0</v>
      </c>
      <c r="BI36" s="106" t="n">
        <f aca="false">$AS36*AP36</f>
        <v>0</v>
      </c>
      <c r="BJ36" s="106" t="n">
        <f aca="false">$AS36*AQ36</f>
        <v>1</v>
      </c>
      <c r="BK36" s="106" t="n">
        <f aca="false">SUM(AT36,AV36,AX36,AZ36,BB36,BD36,BF36,BH36,BJ36)</f>
        <v>1</v>
      </c>
      <c r="BL36" s="106" t="n">
        <f aca="false">SUM(AU36,AW36,AY36,BA36,BC36,BE36,BG36,BI36,BJ36)</f>
        <v>1</v>
      </c>
      <c r="BM36" s="106"/>
      <c r="BO36" s="36" t="n">
        <f aca="false">L36+BS36</f>
        <v>0</v>
      </c>
      <c r="BP36" s="104"/>
      <c r="BR36" s="36"/>
      <c r="BS36" s="36"/>
      <c r="BT36" s="126"/>
    </row>
    <row r="37" s="16" customFormat="true" ht="13.8" hidden="false" customHeight="false" outlineLevel="0" collapsed="false">
      <c r="G37" s="17"/>
      <c r="H37" s="105"/>
      <c r="I37" s="43"/>
      <c r="J37" s="43"/>
      <c r="K37" s="36" t="n">
        <f aca="false">'General version'!P39</f>
        <v>0</v>
      </c>
      <c r="L37" s="36" t="n">
        <f aca="false">'General version'!Q39</f>
        <v>0</v>
      </c>
      <c r="M37" s="36" t="n">
        <f aca="false">'General version'!R39</f>
        <v>0</v>
      </c>
      <c r="N37" s="36" t="n">
        <f aca="false">'General version'!S39</f>
        <v>0</v>
      </c>
      <c r="U37" s="36"/>
      <c r="V37" s="36"/>
      <c r="Y37" s="37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 t="n">
        <f aca="false">X37/(2*15.9994+186.207)</f>
        <v>0</v>
      </c>
      <c r="AS37" s="106" t="e">
        <f aca="false">AR37/(2*AA37+1.5*AC37+AE37+2*AI37+AK37+AM37+0.5*AO37+1.5*AG37+2*AQ37)</f>
        <v>#DIV/0!</v>
      </c>
      <c r="AT37" s="114"/>
      <c r="AU37" s="114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 t="e">
        <f aca="false">$AS37*AQ37</f>
        <v>#DIV/0!</v>
      </c>
      <c r="BK37" s="106" t="e">
        <f aca="false">SUM(AT37,AV37,AX37,AZ37,BB37,BD37,BF37,BH37,BJ37)</f>
        <v>#DIV/0!</v>
      </c>
      <c r="BL37" s="106" t="n">
        <f aca="false">SUM(AU37,AW37,AY37,BA37,BC37,BE37,BG37,BI37,BJ37)</f>
        <v>0</v>
      </c>
      <c r="BM37" s="106"/>
      <c r="BO37" s="36" t="n">
        <f aca="false">L37+BS37</f>
        <v>0</v>
      </c>
      <c r="BP37" s="104"/>
      <c r="BR37" s="36"/>
      <c r="BS37" s="36"/>
      <c r="BT37" s="126"/>
    </row>
    <row r="38" s="16" customFormat="true" ht="13.8" hidden="false" customHeight="false" outlineLevel="0" collapsed="false">
      <c r="A38" s="16" t="s">
        <v>175</v>
      </c>
      <c r="B38" s="16" t="s">
        <v>158</v>
      </c>
      <c r="C38" s="16" t="s">
        <v>56</v>
      </c>
      <c r="D38" s="16" t="n">
        <v>14</v>
      </c>
      <c r="E38" s="16" t="n">
        <v>1600</v>
      </c>
      <c r="F38" s="16" t="s">
        <v>65</v>
      </c>
      <c r="G38" s="17" t="n">
        <v>45.3</v>
      </c>
      <c r="H38" s="105" t="n">
        <v>1.4</v>
      </c>
      <c r="I38" s="43" t="n">
        <v>20.1</v>
      </c>
      <c r="J38" s="43" t="n">
        <v>2</v>
      </c>
      <c r="K38" s="36" t="n">
        <f aca="false">'General version'!P40</f>
        <v>5.4</v>
      </c>
      <c r="L38" s="36" t="n">
        <f aca="false">'General version'!Q40</f>
        <v>1</v>
      </c>
      <c r="M38" s="36" t="n">
        <f aca="false">'General version'!R40</f>
        <v>0</v>
      </c>
      <c r="N38" s="36" t="n">
        <f aca="false">'General version'!S40</f>
        <v>0</v>
      </c>
      <c r="Q38" s="16" t="n">
        <v>24.5</v>
      </c>
      <c r="R38" s="16" t="n">
        <v>1</v>
      </c>
      <c r="S38" s="16" t="n">
        <v>4.3</v>
      </c>
      <c r="T38" s="16" t="n">
        <v>0.2</v>
      </c>
      <c r="U38" s="36"/>
      <c r="V38" s="36"/>
      <c r="Y38" s="37" t="n">
        <f aca="false">K38+M38</f>
        <v>5.4</v>
      </c>
      <c r="AA38" s="106" t="n">
        <f aca="false">G38/(2*15.9994+28.0855)</f>
        <v>0.753940713297817</v>
      </c>
      <c r="AB38" s="106" t="n">
        <f aca="false">H38/(2*15.9994+28.0855)</f>
        <v>0.023300595995959</v>
      </c>
      <c r="AC38" s="106" t="n">
        <f aca="false">(2*I38)/(2*26.981+3*15.9994)</f>
        <v>0.394271490248156</v>
      </c>
      <c r="AD38" s="106" t="n">
        <f aca="false">(2*J38)/(2*26.981+3*15.9994)</f>
        <v>0.0392309940545428</v>
      </c>
      <c r="AE38" s="106" t="n">
        <f aca="false">K38/(55.8452+15.9994)</f>
        <v>0.0751622251359184</v>
      </c>
      <c r="AF38" s="106" t="n">
        <f aca="false">L38/(55.8452+15.9994)</f>
        <v>0.0139189305807256</v>
      </c>
      <c r="AG38" s="106" t="n">
        <f aca="false">2*M38/(2*55.845+3*15.999)</f>
        <v>0</v>
      </c>
      <c r="AH38" s="106" t="n">
        <f aca="false">2*N38/(2*55.845+3*15.999)</f>
        <v>0</v>
      </c>
      <c r="AI38" s="106" t="n">
        <f aca="false">O38/(95.94+2*15.9994)</f>
        <v>0</v>
      </c>
      <c r="AJ38" s="106" t="n">
        <f aca="false">P38/(95.94+2*15.9994)</f>
        <v>0</v>
      </c>
      <c r="AK38" s="106" t="n">
        <f aca="false">Q38/(15.9994+24.3051)</f>
        <v>0.607872570060415</v>
      </c>
      <c r="AL38" s="106" t="n">
        <f aca="false">R38/(15.9994+24.3051)</f>
        <v>0.0248111253085884</v>
      </c>
      <c r="AM38" s="106" t="n">
        <f aca="false">S38/(40.078+15.9994)</f>
        <v>0.0766797319419231</v>
      </c>
      <c r="AN38" s="106" t="n">
        <f aca="false">T38/(40.078+15.9994)</f>
        <v>0.00356649916008945</v>
      </c>
      <c r="AO38" s="106" t="n">
        <f aca="false">U38/(22.989+0.5*15.9994)</f>
        <v>0</v>
      </c>
      <c r="AP38" s="106" t="n">
        <f aca="false">V38/(22.989+0.5*15.9994)</f>
        <v>0</v>
      </c>
      <c r="AQ38" s="106" t="n">
        <f aca="false">X38/(2*15.9994+186.207)</f>
        <v>0</v>
      </c>
      <c r="AR38" s="16" t="n">
        <v>12</v>
      </c>
      <c r="AS38" s="106" t="n">
        <f aca="false">AR38/(2*AA38+1.5*AC38+AE38+2*AI38+AK38+AM38+0.5*AO38+1.5*AG38+2*AQ38)</f>
        <v>4.19726709145499</v>
      </c>
      <c r="AT38" s="114" t="n">
        <f aca="false">$AS38*AA38</f>
        <v>3.16449054483303</v>
      </c>
      <c r="AU38" s="114" t="n">
        <f aca="false">$AS38*AB38</f>
        <v>0.0977988247851267</v>
      </c>
      <c r="AV38" s="106" t="n">
        <f aca="false">$AS38*AC38</f>
        <v>1.6548627511175</v>
      </c>
      <c r="AW38" s="106" t="n">
        <f aca="false">$AS38*AD38</f>
        <v>0.164662960310199</v>
      </c>
      <c r="AX38" s="106" t="n">
        <f aca="false">$AS38*AE38</f>
        <v>0.315475934083521</v>
      </c>
      <c r="AY38" s="106" t="n">
        <f aca="false">$AS38*AF38</f>
        <v>0.0584214692747262</v>
      </c>
      <c r="AZ38" s="106" t="n">
        <f aca="false">$AS38*AG38</f>
        <v>0</v>
      </c>
      <c r="BA38" s="106" t="n">
        <f aca="false">$AS38*AH38</f>
        <v>0</v>
      </c>
      <c r="BB38" s="106" t="n">
        <f aca="false">$AS38*AI38</f>
        <v>0</v>
      </c>
      <c r="BC38" s="106" t="n">
        <f aca="false">$AS38*AJ38</f>
        <v>0</v>
      </c>
      <c r="BD38" s="106" t="n">
        <f aca="false">$AS38*AK38</f>
        <v>2.55140353411275</v>
      </c>
      <c r="BE38" s="106" t="n">
        <f aca="false">$AS38*AL38</f>
        <v>0.104138919759704</v>
      </c>
      <c r="BF38" s="106" t="n">
        <f aca="false">$AS38*AM38</f>
        <v>0.321845315461424</v>
      </c>
      <c r="BG38" s="106" t="n">
        <f aca="false">$AS38*AN38</f>
        <v>0.0149695495563453</v>
      </c>
      <c r="BH38" s="106" t="n">
        <f aca="false">$AS38*AO38</f>
        <v>0</v>
      </c>
      <c r="BI38" s="106" t="n">
        <f aca="false">$AS38*AP38</f>
        <v>0</v>
      </c>
      <c r="BJ38" s="106" t="n">
        <f aca="false">$AS38*AQ38</f>
        <v>0</v>
      </c>
      <c r="BK38" s="106" t="n">
        <f aca="false">SUM(AT38,AV38,AX38,AZ38,BB38,BD38,BF38,BH38,BJ38)</f>
        <v>8.00807807960822</v>
      </c>
      <c r="BL38" s="106" t="n">
        <f aca="false">SUM(AU38,AW38,AY38,BA38,BC38,BE38,BG38,BI38,BJ38)</f>
        <v>0.439991723686101</v>
      </c>
      <c r="BM38" s="106" t="n">
        <f aca="false">AX38+AZ38</f>
        <v>0.315475934083521</v>
      </c>
      <c r="BN38" s="16" t="n">
        <v>5.4</v>
      </c>
      <c r="BO38" s="36" t="n">
        <f aca="false">L38+BS38</f>
        <v>1</v>
      </c>
      <c r="BP38" s="104" t="n">
        <v>0</v>
      </c>
      <c r="BQ38" s="16" t="n">
        <v>0</v>
      </c>
      <c r="BR38" s="36" t="n">
        <v>0</v>
      </c>
      <c r="BS38" s="36"/>
      <c r="BT38" s="126" t="n">
        <f aca="false">AX38+BF38+(BD38)</f>
        <v>3.18872478365769</v>
      </c>
    </row>
    <row r="39" s="16" customFormat="true" ht="13.8" hidden="false" customHeight="false" outlineLevel="0" collapsed="false">
      <c r="A39" s="16" t="s">
        <v>175</v>
      </c>
      <c r="B39" s="16" t="s">
        <v>174</v>
      </c>
      <c r="C39" s="16" t="s">
        <v>56</v>
      </c>
      <c r="D39" s="16" t="n">
        <v>14</v>
      </c>
      <c r="E39" s="16" t="n">
        <v>1600</v>
      </c>
      <c r="F39" s="16" t="s">
        <v>65</v>
      </c>
      <c r="G39" s="17" t="n">
        <v>41.4</v>
      </c>
      <c r="H39" s="105" t="n">
        <v>0.2</v>
      </c>
      <c r="I39" s="36" t="n">
        <v>0.05</v>
      </c>
      <c r="J39" s="36" t="n">
        <v>0.01</v>
      </c>
      <c r="K39" s="36" t="n">
        <f aca="false">'General version'!P41</f>
        <v>6.6</v>
      </c>
      <c r="L39" s="36" t="n">
        <f aca="false">'General version'!Q41</f>
        <v>0.3</v>
      </c>
      <c r="M39" s="36" t="n">
        <f aca="false">'General version'!R41</f>
        <v>0</v>
      </c>
      <c r="N39" s="36" t="n">
        <f aca="false">'General version'!S41</f>
        <v>0</v>
      </c>
      <c r="Q39" s="16" t="n">
        <v>51.1</v>
      </c>
      <c r="R39" s="16" t="n">
        <v>0.3</v>
      </c>
      <c r="S39" s="16" t="n">
        <v>0.14</v>
      </c>
      <c r="T39" s="16" t="n">
        <v>0.02</v>
      </c>
      <c r="U39" s="36"/>
      <c r="V39" s="36"/>
      <c r="Y39" s="37"/>
      <c r="AA39" s="106" t="n">
        <f aca="false">G39/(2*15.9994+28.0855)</f>
        <v>0.689031910166216</v>
      </c>
      <c r="AB39" s="106" t="n">
        <f aca="false">H39/(2*15.9994+28.0855)</f>
        <v>0.00332865657085129</v>
      </c>
      <c r="AC39" s="106" t="n">
        <f aca="false">(2*I39)/(2*26.981+3*15.9994)</f>
        <v>0.000980774851363571</v>
      </c>
      <c r="AD39" s="106" t="n">
        <f aca="false">(2*J39)/(2*26.981+3*15.9994)</f>
        <v>0.000196154970272714</v>
      </c>
      <c r="AE39" s="106" t="n">
        <f aca="false">K39/(55.8452+15.9994)</f>
        <v>0.0918649418327891</v>
      </c>
      <c r="AF39" s="106" t="n">
        <f aca="false">L39/(55.8452+15.9994)</f>
        <v>0.00417567917421769</v>
      </c>
      <c r="AG39" s="106" t="n">
        <f aca="false">2*M39/(2*55.845+3*15.999)</f>
        <v>0</v>
      </c>
      <c r="AH39" s="106" t="n">
        <f aca="false">2*N39/(2*55.845+3*15.999)</f>
        <v>0</v>
      </c>
      <c r="AI39" s="106" t="n">
        <f aca="false">O39/(95.94+2*15.9994)</f>
        <v>0</v>
      </c>
      <c r="AJ39" s="106" t="n">
        <f aca="false">P39/(95.94+2*15.9994)</f>
        <v>0</v>
      </c>
      <c r="AK39" s="106" t="n">
        <f aca="false">Q39/(15.9994+24.3051)</f>
        <v>1.26784850326887</v>
      </c>
      <c r="AL39" s="106" t="n">
        <f aca="false">R39/(15.9994+24.3051)</f>
        <v>0.00744333759257651</v>
      </c>
      <c r="AM39" s="106" t="n">
        <f aca="false">S39/(40.078+15.9994)</f>
        <v>0.00249654941206261</v>
      </c>
      <c r="AN39" s="106" t="n">
        <f aca="false">T39/(40.078+15.9994)</f>
        <v>0.000356649916008945</v>
      </c>
      <c r="AO39" s="106" t="n">
        <f aca="false">U39/(22.989+0.5*15.9994)</f>
        <v>0</v>
      </c>
      <c r="AP39" s="106" t="n">
        <f aca="false">V39/(22.989+0.5*15.9994)</f>
        <v>0</v>
      </c>
      <c r="AQ39" s="106" t="n">
        <f aca="false">X39/(2*15.9994+186.207)</f>
        <v>0</v>
      </c>
      <c r="AR39" s="16" t="n">
        <v>4</v>
      </c>
      <c r="AS39" s="106" t="n">
        <f aca="false">AR39/(2*AA39+1.5*AC39+AE39+2*AI39+AK39+AM39+0.5*AO39+1.5*AG39+2*AQ39)</f>
        <v>1.45892489395459</v>
      </c>
      <c r="AT39" s="114" t="n">
        <f aca="false">$AS39*AA39</f>
        <v>1.00524580647058</v>
      </c>
      <c r="AU39" s="114" t="n">
        <f aca="false">$AS39*AB39</f>
        <v>0.00485625993464048</v>
      </c>
      <c r="AV39" s="106" t="n">
        <f aca="false">$AS39*AC39</f>
        <v>0.00143087684601893</v>
      </c>
      <c r="AW39" s="106" t="n">
        <f aca="false">$AS39*AD39</f>
        <v>0.000286175369203786</v>
      </c>
      <c r="AX39" s="106" t="n">
        <f aca="false">$AS39*AE39</f>
        <v>0.134024050521547</v>
      </c>
      <c r="AY39" s="106" t="n">
        <f aca="false">$AS39*AF39</f>
        <v>0.00609200229643395</v>
      </c>
      <c r="AZ39" s="106" t="n">
        <f aca="false">$AS39*AG39</f>
        <v>0</v>
      </c>
      <c r="BA39" s="106" t="n">
        <f aca="false">$AS39*AH39</f>
        <v>0</v>
      </c>
      <c r="BB39" s="106" t="n">
        <f aca="false">$AS39*AI39</f>
        <v>0</v>
      </c>
      <c r="BC39" s="106" t="n">
        <f aca="false">$AS39*AJ39</f>
        <v>0</v>
      </c>
      <c r="BD39" s="106" t="n">
        <f aca="false">$AS39*AK39</f>
        <v>1.84969574318202</v>
      </c>
      <c r="BE39" s="106" t="n">
        <f aca="false">$AS39*AL39</f>
        <v>0.0108592705079179</v>
      </c>
      <c r="BF39" s="106" t="n">
        <f aca="false">$AS39*AM39</f>
        <v>0.00364227808624585</v>
      </c>
      <c r="BG39" s="106" t="n">
        <f aca="false">$AS39*AN39</f>
        <v>0.000520325440892265</v>
      </c>
      <c r="BH39" s="106" t="n">
        <f aca="false">$AS39*AO39</f>
        <v>0</v>
      </c>
      <c r="BI39" s="106" t="n">
        <f aca="false">$AS39*AP39</f>
        <v>0</v>
      </c>
      <c r="BJ39" s="106" t="n">
        <f aca="false">$AS39*AQ39</f>
        <v>0</v>
      </c>
      <c r="BK39" s="106" t="n">
        <f aca="false">SUM(AT39,AV39,AX39,AZ39,BB39,BD39,BF39,BH39,BJ39)</f>
        <v>2.99403875510641</v>
      </c>
      <c r="BL39" s="106" t="n">
        <f aca="false">SUM(AU39,AW39,AY39,BA39,BC39,BE39,BG39,BI39,BJ39)</f>
        <v>0.0226140335490884</v>
      </c>
      <c r="BM39" s="106"/>
      <c r="BO39" s="36" t="n">
        <f aca="false">L39+BS39</f>
        <v>0.3</v>
      </c>
      <c r="BP39" s="104"/>
      <c r="BR39" s="36"/>
      <c r="BS39" s="36"/>
      <c r="BT39" s="126"/>
    </row>
    <row r="40" s="75" customFormat="true" ht="13.8" hidden="false" customHeight="false" outlineLevel="0" collapsed="false">
      <c r="A40" s="16" t="s">
        <v>175</v>
      </c>
      <c r="B40" s="121" t="s">
        <v>176</v>
      </c>
      <c r="C40" s="16" t="s">
        <v>56</v>
      </c>
      <c r="D40" s="16" t="n">
        <v>14</v>
      </c>
      <c r="E40" s="16" t="n">
        <v>1600</v>
      </c>
      <c r="F40" s="16" t="s">
        <v>65</v>
      </c>
      <c r="G40" s="117" t="n">
        <v>56.12</v>
      </c>
      <c r="H40" s="113" t="n">
        <v>0.6</v>
      </c>
      <c r="I40" s="96" t="n">
        <v>0.5</v>
      </c>
      <c r="J40" s="96" t="n">
        <v>0.05</v>
      </c>
      <c r="K40" s="36" t="n">
        <f aca="false">'General version'!P42</f>
        <v>4.3</v>
      </c>
      <c r="L40" s="36" t="n">
        <f aca="false">'General version'!Q42</f>
        <v>0.04</v>
      </c>
      <c r="M40" s="36" t="n">
        <f aca="false">'General version'!R42</f>
        <v>0</v>
      </c>
      <c r="N40" s="36" t="n">
        <f aca="false">'General version'!S42</f>
        <v>0</v>
      </c>
      <c r="Q40" s="75" t="n">
        <v>24.7</v>
      </c>
      <c r="R40" s="75" t="n">
        <v>0.25</v>
      </c>
      <c r="S40" s="75" t="n">
        <v>13.9</v>
      </c>
      <c r="T40" s="75" t="n">
        <v>0.14</v>
      </c>
      <c r="U40" s="118"/>
      <c r="V40" s="118"/>
      <c r="Y40" s="37"/>
      <c r="AA40" s="106" t="n">
        <f aca="false">G40/(2*15.9994+28.0855)</f>
        <v>0.934021033780871</v>
      </c>
      <c r="AB40" s="106" t="n">
        <f aca="false">H40/(2*15.9994+28.0855)</f>
        <v>0.00998596971255386</v>
      </c>
      <c r="AC40" s="106" t="n">
        <f aca="false">(2*I40)/(2*26.981+3*15.9994)</f>
        <v>0.00980774851363571</v>
      </c>
      <c r="AD40" s="106" t="n">
        <f aca="false">(2*J40)/(2*26.981+3*15.9994)</f>
        <v>0.000980774851363571</v>
      </c>
      <c r="AE40" s="106" t="n">
        <f aca="false">K40/(55.8452+15.9994)</f>
        <v>0.0598514014971202</v>
      </c>
      <c r="AF40" s="106" t="n">
        <f aca="false">L40/(55.8452+15.9994)</f>
        <v>0.000556757223229025</v>
      </c>
      <c r="AG40" s="106" t="n">
        <f aca="false">2*M40/(2*55.845+3*15.999)</f>
        <v>0</v>
      </c>
      <c r="AH40" s="106" t="n">
        <f aca="false">2*N40/(2*55.845+3*15.999)</f>
        <v>0</v>
      </c>
      <c r="AI40" s="106" t="n">
        <f aca="false">O40/(95.94+2*15.9994)</f>
        <v>0</v>
      </c>
      <c r="AJ40" s="106" t="n">
        <f aca="false">P40/(95.94+2*15.9994)</f>
        <v>0</v>
      </c>
      <c r="AK40" s="106" t="n">
        <f aca="false">Q40/(15.9994+24.3051)</f>
        <v>0.612834795122133</v>
      </c>
      <c r="AL40" s="106" t="n">
        <f aca="false">R40/(15.9994+24.3051)</f>
        <v>0.00620278132714709</v>
      </c>
      <c r="AM40" s="106" t="n">
        <f aca="false">S40/(40.078+15.9994)</f>
        <v>0.247871691626217</v>
      </c>
      <c r="AN40" s="106" t="n">
        <f aca="false">T40/(40.078+15.9994)</f>
        <v>0.00249654941206261</v>
      </c>
      <c r="AO40" s="106" t="n">
        <f aca="false">U40/(22.989+0.5*15.9994)</f>
        <v>0</v>
      </c>
      <c r="AP40" s="106" t="n">
        <f aca="false">V40/(22.989+0.5*15.9994)</f>
        <v>0</v>
      </c>
      <c r="AQ40" s="106" t="n">
        <f aca="false">X40/(2*15.9994+186.207)</f>
        <v>0</v>
      </c>
      <c r="AR40" s="16" t="n">
        <v>6</v>
      </c>
      <c r="AS40" s="106" t="n">
        <f aca="false">AR40/(2*AA40+1.5*AC40+AE40+2*AI40+AK40+AM40+0.5*AO40+1.5*AG40+2*AQ40)</f>
        <v>2.14032576537363</v>
      </c>
      <c r="AT40" s="114" t="n">
        <f aca="false">$AS40*AA40</f>
        <v>1.99910928400211</v>
      </c>
      <c r="AU40" s="114" t="n">
        <f aca="false">$AS40*AB40</f>
        <v>0.0213732282680197</v>
      </c>
      <c r="AV40" s="106" t="n">
        <f aca="false">$AS40*AC40</f>
        <v>0.0209917768440394</v>
      </c>
      <c r="AW40" s="106" t="n">
        <f aca="false">$AS40*AD40</f>
        <v>0.00209917768440394</v>
      </c>
      <c r="AX40" s="106" t="n">
        <f aca="false">$AS40*AE40</f>
        <v>0.128101496718008</v>
      </c>
      <c r="AY40" s="106" t="n">
        <f aca="false">$AS40*AF40</f>
        <v>0.00119164182993496</v>
      </c>
      <c r="AZ40" s="106" t="n">
        <f aca="false">$AS40*AG40</f>
        <v>0</v>
      </c>
      <c r="BA40" s="106" t="n">
        <f aca="false">$AS40*AH40</f>
        <v>0</v>
      </c>
      <c r="BB40" s="106" t="n">
        <f aca="false">$AS40*AI40</f>
        <v>0</v>
      </c>
      <c r="BC40" s="106" t="n">
        <f aca="false">$AS40*AJ40</f>
        <v>0</v>
      </c>
      <c r="BD40" s="106" t="n">
        <f aca="false">$AS40*AK40</f>
        <v>1.31166610191737</v>
      </c>
      <c r="BE40" s="106" t="n">
        <f aca="false">$AS40*AL40</f>
        <v>0.0132759726914714</v>
      </c>
      <c r="BF40" s="106" t="n">
        <f aca="false">$AS40*AM40</f>
        <v>0.530526168094338</v>
      </c>
      <c r="BG40" s="106" t="n">
        <f aca="false">$AS40*AN40</f>
        <v>0.005343429031166</v>
      </c>
      <c r="BH40" s="106" t="n">
        <f aca="false">$AS40*AO40</f>
        <v>0</v>
      </c>
      <c r="BI40" s="106" t="n">
        <f aca="false">$AS40*AP40</f>
        <v>0</v>
      </c>
      <c r="BJ40" s="106" t="n">
        <f aca="false">$AS40*AQ40</f>
        <v>0</v>
      </c>
      <c r="BK40" s="106" t="n">
        <f aca="false">SUM(AT40,AV40,AX40,AZ40,BB40,BD40,BF40,BH40,BJ40)</f>
        <v>3.99039482757587</v>
      </c>
      <c r="BL40" s="106" t="n">
        <f aca="false">SUM(AU40,AW40,AY40,BA40,BC40,BE40,BG40,BI40,BJ40)</f>
        <v>0.043283449504996</v>
      </c>
      <c r="BM40" s="119"/>
      <c r="BO40" s="36" t="n">
        <f aca="false">L40+BS40</f>
        <v>0.04</v>
      </c>
      <c r="BP40" s="90"/>
      <c r="BR40" s="36"/>
      <c r="BS40" s="118"/>
      <c r="BT40" s="126"/>
    </row>
    <row r="41" s="16" customFormat="true" ht="13.8" hidden="false" customHeight="false" outlineLevel="0" collapsed="false">
      <c r="A41" s="16" t="s">
        <v>175</v>
      </c>
      <c r="B41" s="16" t="s">
        <v>65</v>
      </c>
      <c r="C41" s="16" t="s">
        <v>56</v>
      </c>
      <c r="D41" s="16" t="n">
        <v>14</v>
      </c>
      <c r="E41" s="16" t="n">
        <v>1600</v>
      </c>
      <c r="F41" s="16" t="s">
        <v>65</v>
      </c>
      <c r="G41" s="17"/>
      <c r="H41" s="105"/>
      <c r="I41" s="43"/>
      <c r="J41" s="43"/>
      <c r="K41" s="36" t="n">
        <f aca="false">'General version'!P43</f>
        <v>0</v>
      </c>
      <c r="L41" s="36" t="n">
        <f aca="false">'General version'!Q43</f>
        <v>0</v>
      </c>
      <c r="M41" s="36" t="n">
        <f aca="false">'General version'!R43</f>
        <v>0</v>
      </c>
      <c r="N41" s="36" t="n">
        <f aca="false">'General version'!S43</f>
        <v>0</v>
      </c>
      <c r="O41" s="16" t="n">
        <v>133.35</v>
      </c>
      <c r="U41" s="36"/>
      <c r="V41" s="36"/>
      <c r="Y41" s="37"/>
      <c r="AA41" s="106" t="n">
        <f aca="false">G41/(2*15.9994+28.0855)</f>
        <v>0</v>
      </c>
      <c r="AB41" s="106" t="n">
        <f aca="false">H41/(2*15.9994+28.0855)</f>
        <v>0</v>
      </c>
      <c r="AC41" s="106" t="n">
        <f aca="false">(2*I41)/(2*26.981+3*15.9994)</f>
        <v>0</v>
      </c>
      <c r="AD41" s="106" t="n">
        <f aca="false">(2*J41)/(2*26.981+3*15.9994)</f>
        <v>0</v>
      </c>
      <c r="AE41" s="106" t="n">
        <f aca="false">K41/(55.8452+15.9994)</f>
        <v>0</v>
      </c>
      <c r="AF41" s="106" t="n">
        <f aca="false">L41/(55.8452+15.9994)</f>
        <v>0</v>
      </c>
      <c r="AG41" s="106" t="n">
        <f aca="false">2*M41/(2*55.845+3*15.999)</f>
        <v>0</v>
      </c>
      <c r="AH41" s="106" t="n">
        <f aca="false">2*N41/(2*55.845+3*15.999)</f>
        <v>0</v>
      </c>
      <c r="AI41" s="106" t="n">
        <f aca="false">O41/(95.94+2*15.9994)</f>
        <v>1.04229522240321</v>
      </c>
      <c r="AJ41" s="106" t="n">
        <f aca="false">P41/(95.94+2*15.9994)</f>
        <v>0</v>
      </c>
      <c r="AK41" s="106" t="n">
        <f aca="false">Q41/(15.9994+24.3051)</f>
        <v>0</v>
      </c>
      <c r="AL41" s="106" t="n">
        <f aca="false">R41/(15.9994+24.3051)</f>
        <v>0</v>
      </c>
      <c r="AM41" s="106" t="n">
        <f aca="false">S41/(40.078+15.9994)</f>
        <v>0</v>
      </c>
      <c r="AN41" s="106" t="n">
        <f aca="false">T41/(40.078+15.9994)</f>
        <v>0</v>
      </c>
      <c r="AO41" s="106" t="n">
        <f aca="false">U41/(22.989+0.5*15.9994)</f>
        <v>0</v>
      </c>
      <c r="AP41" s="106" t="n">
        <f aca="false">V41/(22.989+0.5*15.9994)</f>
        <v>0</v>
      </c>
      <c r="AQ41" s="106" t="n">
        <f aca="false">X41/(2*15.9994+186.207)</f>
        <v>0</v>
      </c>
      <c r="AR41" s="16" t="n">
        <v>2</v>
      </c>
      <c r="AS41" s="106" t="n">
        <f aca="false">AR41/(2*AA41+1.5*AC41+AE41+2*AI41+AK41+AM41+0.5*AO41+1.5*AG41+2*AQ41)</f>
        <v>0.959421072365954</v>
      </c>
      <c r="AT41" s="114" t="n">
        <f aca="false">$AS41*AA41</f>
        <v>0</v>
      </c>
      <c r="AU41" s="114" t="n">
        <f aca="false">$AS41*AB41</f>
        <v>0</v>
      </c>
      <c r="AV41" s="106" t="n">
        <f aca="false">$AS41*AC41</f>
        <v>0</v>
      </c>
      <c r="AW41" s="106" t="n">
        <f aca="false">$AS41*AD41</f>
        <v>0</v>
      </c>
      <c r="AX41" s="106" t="n">
        <f aca="false">$AS41*AE41</f>
        <v>0</v>
      </c>
      <c r="AY41" s="106" t="n">
        <f aca="false">$AS41*AF41</f>
        <v>0</v>
      </c>
      <c r="AZ41" s="106" t="n">
        <f aca="false">$AS41*AG41</f>
        <v>0</v>
      </c>
      <c r="BA41" s="106" t="n">
        <f aca="false">$AS41*AH41</f>
        <v>0</v>
      </c>
      <c r="BB41" s="106" t="n">
        <f aca="false">$AS41*AI41</f>
        <v>1</v>
      </c>
      <c r="BC41" s="106" t="n">
        <f aca="false">$AS41*AJ41</f>
        <v>0</v>
      </c>
      <c r="BD41" s="106" t="n">
        <f aca="false">$AS41*AK41</f>
        <v>0</v>
      </c>
      <c r="BE41" s="106" t="n">
        <f aca="false">$AS41*AL41</f>
        <v>0</v>
      </c>
      <c r="BF41" s="106" t="n">
        <f aca="false">$AS41*AM41</f>
        <v>0</v>
      </c>
      <c r="BG41" s="106" t="n">
        <f aca="false">$AS41*AN41</f>
        <v>0</v>
      </c>
      <c r="BH41" s="106" t="n">
        <f aca="false">$AS41*AO41</f>
        <v>0</v>
      </c>
      <c r="BI41" s="106" t="n">
        <f aca="false">$AS41*AP41</f>
        <v>0</v>
      </c>
      <c r="BJ41" s="106" t="n">
        <f aca="false">$AS41*AQ41</f>
        <v>0</v>
      </c>
      <c r="BK41" s="106" t="n">
        <f aca="false">SUM(AT41,AV41,AX41,AZ41,BB41,BD41,BF41,BH41,BJ41)</f>
        <v>1</v>
      </c>
      <c r="BL41" s="106" t="n">
        <f aca="false">SUM(AU41,AW41,AY41,BA41,BC41,BE41,BG41,BI41,BJ41)</f>
        <v>0</v>
      </c>
      <c r="BM41" s="106"/>
      <c r="BO41" s="36" t="n">
        <f aca="false">L41+BS41</f>
        <v>0</v>
      </c>
      <c r="BP41" s="104"/>
      <c r="BR41" s="36"/>
      <c r="BS41" s="36"/>
      <c r="BT41" s="126"/>
    </row>
    <row r="42" s="16" customFormat="true" ht="13.8" hidden="false" customHeight="false" outlineLevel="0" collapsed="false">
      <c r="A42" s="16" t="s">
        <v>175</v>
      </c>
      <c r="B42" s="16" t="s">
        <v>156</v>
      </c>
      <c r="C42" s="16" t="s">
        <v>56</v>
      </c>
      <c r="D42" s="16" t="n">
        <v>14</v>
      </c>
      <c r="E42" s="16" t="n">
        <v>1600</v>
      </c>
      <c r="F42" s="16" t="s">
        <v>65</v>
      </c>
      <c r="G42" s="17"/>
      <c r="H42" s="105"/>
      <c r="I42" s="43"/>
      <c r="J42" s="43"/>
      <c r="K42" s="36" t="n">
        <f aca="false">'General version'!P44</f>
        <v>0</v>
      </c>
      <c r="L42" s="36" t="n">
        <f aca="false">'General version'!Q44</f>
        <v>0</v>
      </c>
      <c r="M42" s="36" t="n">
        <f aca="false">'General version'!R44</f>
        <v>0</v>
      </c>
      <c r="N42" s="36" t="n">
        <f aca="false">'General version'!S44</f>
        <v>0</v>
      </c>
      <c r="O42" s="16" t="n">
        <v>100</v>
      </c>
      <c r="U42" s="36"/>
      <c r="V42" s="36"/>
      <c r="Y42" s="37"/>
      <c r="AA42" s="106" t="n">
        <f aca="false">G42/(2*15.9994+28.0855)</f>
        <v>0</v>
      </c>
      <c r="AB42" s="106" t="n">
        <f aca="false">H42/(2*15.9994+28.0855)</f>
        <v>0</v>
      </c>
      <c r="AC42" s="106" t="n">
        <f aca="false">(2*I42)/(2*26.981+3*15.9994)</f>
        <v>0</v>
      </c>
      <c r="AD42" s="106" t="n">
        <f aca="false">(2*J42)/(2*26.981+3*15.9994)</f>
        <v>0</v>
      </c>
      <c r="AE42" s="106" t="n">
        <f aca="false">K42/(55.8452+15.9994)</f>
        <v>0</v>
      </c>
      <c r="AF42" s="106" t="n">
        <f aca="false">L42/(55.8452+15.9994)</f>
        <v>0</v>
      </c>
      <c r="AG42" s="106" t="n">
        <f aca="false">2*M42/(2*55.845+3*15.999)</f>
        <v>0</v>
      </c>
      <c r="AH42" s="106" t="n">
        <f aca="false">2*N42/(2*55.845+3*15.999)</f>
        <v>0</v>
      </c>
      <c r="AI42" s="106" t="n">
        <f aca="false">O42/(95.94+2*15.9994)</f>
        <v>0.781623713838179</v>
      </c>
      <c r="AJ42" s="106" t="n">
        <f aca="false">P42/(95.94+2*15.9994)</f>
        <v>0</v>
      </c>
      <c r="AK42" s="106" t="n">
        <f aca="false">Q42/(15.9994+24.3051)</f>
        <v>0</v>
      </c>
      <c r="AL42" s="106" t="n">
        <f aca="false">R42/(15.9994+24.3051)</f>
        <v>0</v>
      </c>
      <c r="AM42" s="106" t="n">
        <f aca="false">S42/(40.078+15.9994)</f>
        <v>0</v>
      </c>
      <c r="AN42" s="106" t="n">
        <f aca="false">T42/(40.078+15.9994)</f>
        <v>0</v>
      </c>
      <c r="AO42" s="106" t="n">
        <f aca="false">U42/(22.989+0.5*15.9994)</f>
        <v>0</v>
      </c>
      <c r="AP42" s="106" t="n">
        <f aca="false">V42/(22.989+0.5*15.9994)</f>
        <v>0</v>
      </c>
      <c r="AQ42" s="106" t="n">
        <f aca="false">X42/(2*15.9994+186.207)</f>
        <v>0</v>
      </c>
      <c r="AR42" s="16" t="n">
        <v>2</v>
      </c>
      <c r="AS42" s="106" t="n">
        <f aca="false">AR42/(2*AA42+1.5*AC42+AE42+2*AI42+AK42+AM42+0.5*AO42+1.5*AG42+2*AQ42)</f>
        <v>1.279388</v>
      </c>
      <c r="AT42" s="114" t="n">
        <f aca="false">$AS42*AA42</f>
        <v>0</v>
      </c>
      <c r="AU42" s="114" t="n">
        <f aca="false">$AS42*AB42</f>
        <v>0</v>
      </c>
      <c r="AV42" s="106" t="n">
        <f aca="false">$AS42*AC42</f>
        <v>0</v>
      </c>
      <c r="AW42" s="106" t="n">
        <f aca="false">$AS42*AD42</f>
        <v>0</v>
      </c>
      <c r="AX42" s="106" t="n">
        <f aca="false">$AS42*AE42</f>
        <v>0</v>
      </c>
      <c r="AY42" s="106" t="n">
        <f aca="false">$AS42*AF42</f>
        <v>0</v>
      </c>
      <c r="AZ42" s="106" t="n">
        <f aca="false">$AS42*AG42</f>
        <v>0</v>
      </c>
      <c r="BA42" s="106" t="n">
        <f aca="false">$AS42*AH42</f>
        <v>0</v>
      </c>
      <c r="BB42" s="106" t="n">
        <f aca="false">$AS42*AI42</f>
        <v>1</v>
      </c>
      <c r="BC42" s="106" t="n">
        <f aca="false">$AS42*AJ42</f>
        <v>0</v>
      </c>
      <c r="BD42" s="106" t="n">
        <f aca="false">$AS42*AK42</f>
        <v>0</v>
      </c>
      <c r="BE42" s="106" t="n">
        <f aca="false">$AS42*AL42</f>
        <v>0</v>
      </c>
      <c r="BF42" s="106" t="n">
        <f aca="false">$AS42*AM42</f>
        <v>0</v>
      </c>
      <c r="BG42" s="106" t="n">
        <f aca="false">$AS42*AN42</f>
        <v>0</v>
      </c>
      <c r="BH42" s="106" t="n">
        <f aca="false">$AS42*AO42</f>
        <v>0</v>
      </c>
      <c r="BI42" s="106" t="n">
        <f aca="false">$AS42*AP42</f>
        <v>0</v>
      </c>
      <c r="BJ42" s="106" t="n">
        <f aca="false">$AS42*AQ42</f>
        <v>0</v>
      </c>
      <c r="BK42" s="106" t="n">
        <f aca="false">SUM(AT42,AV42,AX42,AZ42,BB42,BD42,BF42,BH42,BJ42)</f>
        <v>1</v>
      </c>
      <c r="BL42" s="106" t="n">
        <f aca="false">SUM(AU42,AW42,AY42,BA42,BC42,BE42,BG42,BI42,BJ42)</f>
        <v>0</v>
      </c>
      <c r="BM42" s="106"/>
      <c r="BO42" s="36" t="n">
        <f aca="false">L42+BS42</f>
        <v>0</v>
      </c>
      <c r="BP42" s="104"/>
      <c r="BR42" s="36"/>
      <c r="BS42" s="36"/>
      <c r="BT42" s="126"/>
    </row>
    <row r="43" s="16" customFormat="true" ht="13.8" hidden="false" customHeight="false" outlineLevel="0" collapsed="false">
      <c r="G43" s="17"/>
      <c r="H43" s="105"/>
      <c r="I43" s="43"/>
      <c r="J43" s="43"/>
      <c r="K43" s="36" t="n">
        <f aca="false">'General version'!P45</f>
        <v>0</v>
      </c>
      <c r="L43" s="36" t="n">
        <f aca="false">'General version'!Q45</f>
        <v>0</v>
      </c>
      <c r="M43" s="36" t="n">
        <f aca="false">'General version'!R45</f>
        <v>0</v>
      </c>
      <c r="N43" s="36" t="n">
        <f aca="false">'General version'!S45</f>
        <v>0</v>
      </c>
      <c r="U43" s="36"/>
      <c r="V43" s="36"/>
      <c r="Y43" s="37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 t="n">
        <f aca="false">X43/(2*15.9994+186.207)</f>
        <v>0</v>
      </c>
      <c r="AS43" s="106" t="e">
        <f aca="false">AR43/(2*AA43+1.5*AC43+AE43+2*AI43+AK43+AM43+0.5*AO43+1.5*AG43+2*AQ43)</f>
        <v>#DIV/0!</v>
      </c>
      <c r="AT43" s="114"/>
      <c r="AU43" s="114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 t="e">
        <f aca="false">$AS43*AQ43</f>
        <v>#DIV/0!</v>
      </c>
      <c r="BK43" s="106" t="e">
        <f aca="false">SUM(AT43,AV43,AX43,AZ43,BB43,BD43,BF43,BH43,BJ43)</f>
        <v>#DIV/0!</v>
      </c>
      <c r="BL43" s="106" t="n">
        <f aca="false">SUM(AU43,AW43,AY43,BA43,BC43,BE43,BG43,BI43,BJ43)</f>
        <v>0</v>
      </c>
      <c r="BM43" s="106"/>
      <c r="BO43" s="36" t="n">
        <f aca="false">L43+BS43</f>
        <v>0</v>
      </c>
      <c r="BP43" s="104"/>
      <c r="BR43" s="36"/>
      <c r="BS43" s="36"/>
      <c r="BT43" s="126"/>
    </row>
    <row r="44" s="123" customFormat="true" ht="13.8" hidden="false" customHeight="false" outlineLevel="0" collapsed="false">
      <c r="A44" s="16" t="s">
        <v>177</v>
      </c>
      <c r="B44" s="16" t="s">
        <v>158</v>
      </c>
      <c r="C44" s="16" t="s">
        <v>56</v>
      </c>
      <c r="D44" s="16" t="n">
        <v>14</v>
      </c>
      <c r="E44" s="16" t="n">
        <v>1600</v>
      </c>
      <c r="F44" s="16" t="s">
        <v>69</v>
      </c>
      <c r="G44" s="17" t="n">
        <v>50.2</v>
      </c>
      <c r="H44" s="105" t="n">
        <v>0.5</v>
      </c>
      <c r="I44" s="16" t="n">
        <v>8.8</v>
      </c>
      <c r="J44" s="16" t="n">
        <v>0.3</v>
      </c>
      <c r="K44" s="36" t="n">
        <f aca="false">'General version'!P46</f>
        <v>7.4</v>
      </c>
      <c r="L44" s="36" t="n">
        <f aca="false">'General version'!Q46</f>
        <v>0.5</v>
      </c>
      <c r="M44" s="36" t="n">
        <f aca="false">'General version'!R46</f>
        <v>0</v>
      </c>
      <c r="N44" s="36" t="n">
        <f aca="false">'General version'!S46</f>
        <v>0</v>
      </c>
      <c r="O44" s="16"/>
      <c r="P44" s="16"/>
      <c r="Q44" s="16" t="n">
        <v>23.5</v>
      </c>
      <c r="R44" s="16" t="n">
        <v>2</v>
      </c>
      <c r="S44" s="16" t="n">
        <v>10.2</v>
      </c>
      <c r="T44" s="16" t="n">
        <v>1</v>
      </c>
      <c r="U44" s="43"/>
      <c r="V44" s="43"/>
      <c r="W44" s="16"/>
      <c r="X44" s="16"/>
      <c r="Y44" s="37" t="n">
        <f aca="false">K44+M44</f>
        <v>7.4</v>
      </c>
      <c r="Z44" s="16"/>
      <c r="AA44" s="106" t="n">
        <f aca="false">G44/(2*15.9994+28.0855)</f>
        <v>0.835492799283673</v>
      </c>
      <c r="AB44" s="106" t="n">
        <f aca="false">H44/(2*15.9994+28.0855)</f>
        <v>0.00832164142712822</v>
      </c>
      <c r="AC44" s="106" t="n">
        <f aca="false">(2*I44)/(2*26.981+3*15.9994)</f>
        <v>0.172616373839989</v>
      </c>
      <c r="AD44" s="106" t="n">
        <f aca="false">(2*J44)/(2*26.981+3*15.9994)</f>
        <v>0.00588464910818143</v>
      </c>
      <c r="AE44" s="106" t="n">
        <f aca="false">K44/(55.8452+15.9994)</f>
        <v>0.10300008629737</v>
      </c>
      <c r="AF44" s="106" t="n">
        <f aca="false">L44/(55.8452+15.9994)</f>
        <v>0.00695946529036281</v>
      </c>
      <c r="AG44" s="106" t="n">
        <f aca="false">2*M44/(2*55.845+3*15.999)</f>
        <v>0</v>
      </c>
      <c r="AH44" s="106" t="n">
        <f aca="false">2*N44/(2*55.845+3*15.999)</f>
        <v>0</v>
      </c>
      <c r="AI44" s="106" t="n">
        <f aca="false">O44/(95.94+2*15.9994)</f>
        <v>0</v>
      </c>
      <c r="AJ44" s="106" t="n">
        <f aca="false">P44/(95.94+2*15.9994)</f>
        <v>0</v>
      </c>
      <c r="AK44" s="106" t="n">
        <f aca="false">Q44/(15.9994+24.3051)</f>
        <v>0.583061444751827</v>
      </c>
      <c r="AL44" s="106" t="n">
        <f aca="false">R44/(15.9994+24.3051)</f>
        <v>0.0496222506171767</v>
      </c>
      <c r="AM44" s="106" t="n">
        <f aca="false">S44/(40.078+15.9994)</f>
        <v>0.181891457164562</v>
      </c>
      <c r="AN44" s="106" t="n">
        <f aca="false">T44/(40.078+15.9994)</f>
        <v>0.0178324958004472</v>
      </c>
      <c r="AO44" s="106" t="n">
        <f aca="false">U44/(22.989+0.5*15.9994)</f>
        <v>0</v>
      </c>
      <c r="AP44" s="106" t="n">
        <f aca="false">V44/(22.989+0.5*15.9994)</f>
        <v>0</v>
      </c>
      <c r="AQ44" s="106" t="n">
        <f aca="false">X44/(2*15.9994+186.207)</f>
        <v>0</v>
      </c>
      <c r="AR44" s="16" t="n">
        <v>12</v>
      </c>
      <c r="AS44" s="106" t="n">
        <f aca="false">AR44/(2*AA44+1.5*AC44+AE44+2*AI44+AK44+AM44+0.5*AO44+1.5*AG44+2*AQ44)</f>
        <v>4.28898747622672</v>
      </c>
      <c r="AT44" s="114" t="n">
        <f aca="false">$AS44*AA44</f>
        <v>3.58341815260528</v>
      </c>
      <c r="AU44" s="114" t="n">
        <f aca="false">$AS44*AB44</f>
        <v>0.0356914158626024</v>
      </c>
      <c r="AV44" s="106" t="n">
        <f aca="false">$AS44*AC44</f>
        <v>0.740349465591381</v>
      </c>
      <c r="AW44" s="106" t="n">
        <f aca="false">$AS44*AD44</f>
        <v>0.0252391863269789</v>
      </c>
      <c r="AX44" s="106" t="n">
        <f aca="false">$AS44*AE44</f>
        <v>0.44176608017969</v>
      </c>
      <c r="AY44" s="106" t="n">
        <f aca="false">$AS44*AF44</f>
        <v>0.0298490594716007</v>
      </c>
      <c r="AZ44" s="106" t="n">
        <f aca="false">$AS44*AG44</f>
        <v>0</v>
      </c>
      <c r="BA44" s="106" t="n">
        <f aca="false">$AS44*AH44</f>
        <v>0</v>
      </c>
      <c r="BB44" s="106" t="n">
        <f aca="false">$AS44*AI44</f>
        <v>0</v>
      </c>
      <c r="BC44" s="106" t="n">
        <f aca="false">$AS44*AJ44</f>
        <v>0</v>
      </c>
      <c r="BD44" s="106" t="n">
        <f aca="false">$AS44*AK44</f>
        <v>2.50074323441124</v>
      </c>
      <c r="BE44" s="106" t="n">
        <f aca="false">$AS44*AL44</f>
        <v>0.212829211439255</v>
      </c>
      <c r="BF44" s="106" t="n">
        <f aca="false">$AS44*AM44</f>
        <v>0.780130181811435</v>
      </c>
      <c r="BG44" s="106" t="n">
        <f aca="false">$AS44*AN44</f>
        <v>0.0764833511579838</v>
      </c>
      <c r="BH44" s="106" t="n">
        <f aca="false">$AS44*AO44</f>
        <v>0</v>
      </c>
      <c r="BI44" s="106" t="n">
        <f aca="false">$AS44*AP44</f>
        <v>0</v>
      </c>
      <c r="BJ44" s="106" t="n">
        <f aca="false">$AS44*AQ44</f>
        <v>0</v>
      </c>
      <c r="BK44" s="106" t="n">
        <f aca="false">SUM(AT44,AV44,AX44,AZ44,BB44,BD44,BF44,BH44,BJ44)</f>
        <v>8.04640711459903</v>
      </c>
      <c r="BL44" s="106" t="n">
        <f aca="false">SUM(AU44,AW44,AY44,BA44,BC44,BE44,BG44,BI44,BJ44)</f>
        <v>0.380092224258421</v>
      </c>
      <c r="BM44" s="106" t="n">
        <f aca="false">AX44+AZ44</f>
        <v>0.44176608017969</v>
      </c>
      <c r="BN44" s="16" t="n">
        <v>7.4</v>
      </c>
      <c r="BO44" s="36" t="n">
        <f aca="false">L44+BS44</f>
        <v>0.6</v>
      </c>
      <c r="BP44" s="122" t="n">
        <v>0.14</v>
      </c>
      <c r="BQ44" s="123" t="n">
        <v>0.04</v>
      </c>
      <c r="BR44" s="36" t="n">
        <f aca="false">SQRT((BO44/BN44)^2+(BQ44/BP44)^2)*(BN44*BP44)</f>
        <v>0.307688153818115</v>
      </c>
      <c r="BS44" s="36" t="n">
        <v>0.1</v>
      </c>
      <c r="BT44" s="126" t="n">
        <f aca="false">AX44+BF44+(BD44)</f>
        <v>3.72263949640237</v>
      </c>
    </row>
    <row r="45" s="123" customFormat="true" ht="13.8" hidden="false" customHeight="false" outlineLevel="0" collapsed="false">
      <c r="A45" s="16" t="s">
        <v>177</v>
      </c>
      <c r="B45" s="16" t="s">
        <v>174</v>
      </c>
      <c r="C45" s="16" t="s">
        <v>56</v>
      </c>
      <c r="D45" s="16" t="n">
        <v>14</v>
      </c>
      <c r="E45" s="16" t="n">
        <v>1600</v>
      </c>
      <c r="F45" s="16" t="s">
        <v>69</v>
      </c>
      <c r="G45" s="17" t="n">
        <v>40.9</v>
      </c>
      <c r="H45" s="105" t="n">
        <v>1</v>
      </c>
      <c r="I45" s="16" t="n">
        <v>1.1</v>
      </c>
      <c r="J45" s="16" t="n">
        <v>0.3</v>
      </c>
      <c r="K45" s="36" t="n">
        <f aca="false">'General version'!P47</f>
        <v>8.3</v>
      </c>
      <c r="L45" s="36" t="n">
        <f aca="false">'General version'!Q47</f>
        <v>1</v>
      </c>
      <c r="M45" s="36" t="n">
        <f aca="false">'General version'!R47</f>
        <v>0</v>
      </c>
      <c r="N45" s="36" t="n">
        <f aca="false">'General version'!S47</f>
        <v>0</v>
      </c>
      <c r="O45" s="16"/>
      <c r="P45" s="16"/>
      <c r="Q45" s="16" t="n">
        <v>49.3</v>
      </c>
      <c r="R45" s="16" t="n">
        <v>2</v>
      </c>
      <c r="S45" s="16" t="n">
        <v>0.6</v>
      </c>
      <c r="T45" s="16" t="n">
        <v>0.3</v>
      </c>
      <c r="U45" s="43"/>
      <c r="V45" s="43"/>
      <c r="W45" s="16"/>
      <c r="X45" s="16"/>
      <c r="Y45" s="37"/>
      <c r="Z45" s="16"/>
      <c r="AA45" s="106" t="n">
        <f aca="false">G45/(2*15.9994+28.0855)</f>
        <v>0.680710268739088</v>
      </c>
      <c r="AB45" s="106" t="n">
        <f aca="false">H45/(2*15.9994+28.0855)</f>
        <v>0.0166432828542564</v>
      </c>
      <c r="AC45" s="106" t="n">
        <f aca="false">(2*I45)/(2*26.981+3*15.9994)</f>
        <v>0.0215770467299986</v>
      </c>
      <c r="AD45" s="106" t="n">
        <f aca="false">(2*J45)/(2*26.981+3*15.9994)</f>
        <v>0.00588464910818143</v>
      </c>
      <c r="AE45" s="106" t="n">
        <f aca="false">K45/(55.8452+15.9994)</f>
        <v>0.115527123820023</v>
      </c>
      <c r="AF45" s="106" t="n">
        <f aca="false">L45/(55.8452+15.9994)</f>
        <v>0.0139189305807256</v>
      </c>
      <c r="AG45" s="106" t="n">
        <f aca="false">2*M45/(2*55.845+3*15.999)</f>
        <v>0</v>
      </c>
      <c r="AH45" s="106" t="n">
        <f aca="false">2*N45/(2*55.845+3*15.999)</f>
        <v>0</v>
      </c>
      <c r="AI45" s="106" t="n">
        <f aca="false">O45/(95.94+2*15.9994)</f>
        <v>0</v>
      </c>
      <c r="AJ45" s="106" t="n">
        <f aca="false">P45/(95.94+2*15.9994)</f>
        <v>0</v>
      </c>
      <c r="AK45" s="106" t="n">
        <f aca="false">Q45/(15.9994+24.3051)</f>
        <v>1.22318847771341</v>
      </c>
      <c r="AL45" s="106" t="n">
        <f aca="false">R45/(15.9994+24.3051)</f>
        <v>0.0496222506171767</v>
      </c>
      <c r="AM45" s="106" t="n">
        <f aca="false">S45/(40.078+15.9994)</f>
        <v>0.0106994974802683</v>
      </c>
      <c r="AN45" s="106" t="n">
        <f aca="false">T45/(40.078+15.9994)</f>
        <v>0.00534974874013417</v>
      </c>
      <c r="AO45" s="106" t="n">
        <f aca="false">U45/(22.989+0.5*15.9994)</f>
        <v>0</v>
      </c>
      <c r="AP45" s="106" t="n">
        <f aca="false">V45/(22.989+0.5*15.9994)</f>
        <v>0</v>
      </c>
      <c r="AQ45" s="106" t="n">
        <f aca="false">X45/(2*15.9994+186.207)</f>
        <v>0</v>
      </c>
      <c r="AR45" s="16" t="n">
        <v>4</v>
      </c>
      <c r="AS45" s="106" t="n">
        <f aca="false">AR45/(2*AA45+1.5*AC45+AE45+2*AI45+AK45+AM45+0.5*AO45+1.5*AG45+2*AQ45)</f>
        <v>1.45815042308794</v>
      </c>
      <c r="AT45" s="114" t="n">
        <f aca="false">$AS45*AA45</f>
        <v>0.992577966362208</v>
      </c>
      <c r="AU45" s="114" t="n">
        <f aca="false">$AS45*AB45</f>
        <v>0.0242684099355063</v>
      </c>
      <c r="AV45" s="106" t="n">
        <f aca="false">$AS45*AC45</f>
        <v>0.0314625798183357</v>
      </c>
      <c r="AW45" s="106" t="n">
        <f aca="false">$AS45*AD45</f>
        <v>0.00858070358681883</v>
      </c>
      <c r="AX45" s="106" t="n">
        <f aca="false">$AS45*AE45</f>
        <v>0.168455924476299</v>
      </c>
      <c r="AY45" s="106" t="n">
        <f aca="false">$AS45*AF45</f>
        <v>0.0202958945152168</v>
      </c>
      <c r="AZ45" s="106" t="n">
        <f aca="false">$AS45*AG45</f>
        <v>0</v>
      </c>
      <c r="BA45" s="106" t="n">
        <f aca="false">$AS45*AH45</f>
        <v>0</v>
      </c>
      <c r="BB45" s="106" t="n">
        <f aca="false">$AS45*AI45</f>
        <v>0</v>
      </c>
      <c r="BC45" s="106" t="n">
        <f aca="false">$AS45*AJ45</f>
        <v>0</v>
      </c>
      <c r="BD45" s="106" t="n">
        <f aca="false">$AS45*AK45</f>
        <v>1.7835927962941</v>
      </c>
      <c r="BE45" s="106" t="n">
        <f aca="false">$AS45*AL45</f>
        <v>0.0723567057320122</v>
      </c>
      <c r="BF45" s="106" t="n">
        <f aca="false">$AS45*AM45</f>
        <v>0.0156014767776817</v>
      </c>
      <c r="BG45" s="106" t="n">
        <f aca="false">$AS45*AN45</f>
        <v>0.00780073838884083</v>
      </c>
      <c r="BH45" s="106" t="n">
        <f aca="false">$AS45*AO45</f>
        <v>0</v>
      </c>
      <c r="BI45" s="106" t="n">
        <f aca="false">$AS45*AP45</f>
        <v>0</v>
      </c>
      <c r="BJ45" s="106" t="n">
        <f aca="false">$AS45*AQ45</f>
        <v>0</v>
      </c>
      <c r="BK45" s="106" t="n">
        <f aca="false">SUM(AT45,AV45,AX45,AZ45,BB45,BD45,BF45,BH45,BJ45)</f>
        <v>2.99169074372862</v>
      </c>
      <c r="BL45" s="106" t="n">
        <f aca="false">SUM(AU45,AW45,AY45,BA45,BC45,BE45,BG45,BI45,BJ45)</f>
        <v>0.133302452158395</v>
      </c>
      <c r="BM45" s="106"/>
      <c r="BN45" s="16"/>
      <c r="BO45" s="36" t="n">
        <f aca="false">L45+BS45</f>
        <v>1</v>
      </c>
      <c r="BP45" s="122"/>
      <c r="BR45" s="36"/>
      <c r="BS45" s="36"/>
      <c r="BT45" s="126"/>
    </row>
    <row r="46" s="123" customFormat="true" ht="13.8" hidden="false" customHeight="false" outlineLevel="0" collapsed="false">
      <c r="A46" s="16" t="s">
        <v>177</v>
      </c>
      <c r="B46" s="16" t="s">
        <v>168</v>
      </c>
      <c r="C46" s="16" t="s">
        <v>56</v>
      </c>
      <c r="D46" s="16" t="n">
        <v>14</v>
      </c>
      <c r="E46" s="16" t="n">
        <v>1600</v>
      </c>
      <c r="F46" s="16" t="s">
        <v>69</v>
      </c>
      <c r="G46" s="17"/>
      <c r="H46" s="105"/>
      <c r="I46" s="16"/>
      <c r="J46" s="16"/>
      <c r="K46" s="36" t="n">
        <f aca="false">'General version'!P48</f>
        <v>128.65</v>
      </c>
      <c r="L46" s="36" t="n">
        <f aca="false">'General version'!Q48</f>
        <v>0</v>
      </c>
      <c r="M46" s="36" t="n">
        <f aca="false">'General version'!R48</f>
        <v>0</v>
      </c>
      <c r="N46" s="36" t="n">
        <f aca="false">'General version'!S48</f>
        <v>0</v>
      </c>
      <c r="O46" s="16"/>
      <c r="P46" s="16"/>
      <c r="Q46" s="16"/>
      <c r="R46" s="16"/>
      <c r="S46" s="16"/>
      <c r="T46" s="16"/>
      <c r="U46" s="43"/>
      <c r="V46" s="43"/>
      <c r="W46" s="16"/>
      <c r="X46" s="16"/>
      <c r="Y46" s="37"/>
      <c r="Z46" s="16"/>
      <c r="AA46" s="106" t="n">
        <f aca="false">G46/(2*15.9994+28.0855)</f>
        <v>0</v>
      </c>
      <c r="AB46" s="106" t="n">
        <f aca="false">H46/(2*15.9994+28.0855)</f>
        <v>0</v>
      </c>
      <c r="AC46" s="106" t="n">
        <f aca="false">(2*I46)/(2*26.981+3*15.9994)</f>
        <v>0</v>
      </c>
      <c r="AD46" s="106" t="n">
        <f aca="false">(2*J46)/(2*26.981+3*15.9994)</f>
        <v>0</v>
      </c>
      <c r="AE46" s="106" t="n">
        <f aca="false">K46/(55.8452+15.9994)</f>
        <v>1.79067041921035</v>
      </c>
      <c r="AF46" s="106" t="n">
        <f aca="false">L46/(55.8452+15.9994)</f>
        <v>0</v>
      </c>
      <c r="AG46" s="106" t="n">
        <f aca="false">2*M46/(2*55.845+3*15.999)</f>
        <v>0</v>
      </c>
      <c r="AH46" s="106" t="n">
        <f aca="false">2*N46/(2*55.845+3*15.999)</f>
        <v>0</v>
      </c>
      <c r="AI46" s="106" t="n">
        <f aca="false">O46/(95.94+2*15.9994)</f>
        <v>0</v>
      </c>
      <c r="AJ46" s="106" t="n">
        <f aca="false">P46/(95.94+2*15.9994)</f>
        <v>0</v>
      </c>
      <c r="AK46" s="106" t="n">
        <f aca="false">Q46/(15.9994+24.3051)</f>
        <v>0</v>
      </c>
      <c r="AL46" s="106" t="n">
        <f aca="false">R46/(15.9994+24.3051)</f>
        <v>0</v>
      </c>
      <c r="AM46" s="106" t="n">
        <f aca="false">S46/(40.078+15.9994)</f>
        <v>0</v>
      </c>
      <c r="AN46" s="106" t="n">
        <f aca="false">T46/(40.078+15.9994)</f>
        <v>0</v>
      </c>
      <c r="AO46" s="106" t="n">
        <f aca="false">U46/(22.989+0.5*15.9994)</f>
        <v>0</v>
      </c>
      <c r="AP46" s="106" t="n">
        <f aca="false">V46/(22.989+0.5*15.9994)</f>
        <v>0</v>
      </c>
      <c r="AQ46" s="106" t="n">
        <f aca="false">X46/(2*15.9994+186.207)</f>
        <v>0</v>
      </c>
      <c r="AR46" s="16" t="n">
        <v>1</v>
      </c>
      <c r="AS46" s="106" t="n">
        <f aca="false">AR46/(2*AA46+1.5*AC46+AE46+2*AI46+AK46+AM46+0.5*AO46+1.5*AG46+2*AQ46)</f>
        <v>0.558450058297707</v>
      </c>
      <c r="AT46" s="114" t="n">
        <f aca="false">$AS46*AA46</f>
        <v>0</v>
      </c>
      <c r="AU46" s="114" t="n">
        <f aca="false">$AS46*AB46</f>
        <v>0</v>
      </c>
      <c r="AV46" s="106" t="n">
        <f aca="false">$AS46*AC46</f>
        <v>0</v>
      </c>
      <c r="AW46" s="106" t="n">
        <f aca="false">$AS46*AD46</f>
        <v>0</v>
      </c>
      <c r="AX46" s="106" t="n">
        <f aca="false">$AS46*AE46</f>
        <v>1</v>
      </c>
      <c r="AY46" s="106" t="n">
        <f aca="false">$AS46*AF46</f>
        <v>0</v>
      </c>
      <c r="AZ46" s="106" t="n">
        <f aca="false">$AS46*AG46</f>
        <v>0</v>
      </c>
      <c r="BA46" s="106" t="n">
        <f aca="false">$AS46*AH46</f>
        <v>0</v>
      </c>
      <c r="BB46" s="106" t="n">
        <f aca="false">$AS46*AI46</f>
        <v>0</v>
      </c>
      <c r="BC46" s="106" t="n">
        <f aca="false">$AS46*AJ46</f>
        <v>0</v>
      </c>
      <c r="BD46" s="106" t="n">
        <f aca="false">$AS46*AK46</f>
        <v>0</v>
      </c>
      <c r="BE46" s="106" t="n">
        <f aca="false">$AS46*AL46</f>
        <v>0</v>
      </c>
      <c r="BF46" s="106" t="n">
        <f aca="false">$AS46*AM46</f>
        <v>0</v>
      </c>
      <c r="BG46" s="106" t="n">
        <f aca="false">$AS46*AN46</f>
        <v>0</v>
      </c>
      <c r="BH46" s="106" t="n">
        <f aca="false">$AS46*AO46</f>
        <v>0</v>
      </c>
      <c r="BI46" s="106" t="n">
        <f aca="false">$AS46*AP46</f>
        <v>0</v>
      </c>
      <c r="BJ46" s="106" t="n">
        <f aca="false">$AS46*AQ46</f>
        <v>0</v>
      </c>
      <c r="BK46" s="106" t="n">
        <f aca="false">SUM(AT46,AV46,AX46,AZ46,BB46,BD46,BF46,BH46,BJ46)</f>
        <v>1</v>
      </c>
      <c r="BL46" s="106" t="n">
        <f aca="false">SUM(AU46,AW46,AY46,BA46,BC46,BE46,BG46,BI46,BJ46)</f>
        <v>0</v>
      </c>
      <c r="BM46" s="106"/>
      <c r="BN46" s="16"/>
      <c r="BO46" s="36" t="n">
        <f aca="false">L46+BS46</f>
        <v>0</v>
      </c>
      <c r="BP46" s="122"/>
      <c r="BR46" s="36"/>
      <c r="BS46" s="36"/>
      <c r="BT46" s="126"/>
    </row>
    <row r="47" s="123" customFormat="true" ht="13.8" hidden="false" customHeight="false" outlineLevel="0" collapsed="false">
      <c r="A47" s="16"/>
      <c r="B47" s="16"/>
      <c r="C47" s="16"/>
      <c r="D47" s="16"/>
      <c r="E47" s="16"/>
      <c r="F47" s="16"/>
      <c r="G47" s="17"/>
      <c r="H47" s="105"/>
      <c r="I47" s="16"/>
      <c r="J47" s="16"/>
      <c r="K47" s="36" t="n">
        <f aca="false">'General version'!P49</f>
        <v>0</v>
      </c>
      <c r="L47" s="36" t="n">
        <f aca="false">'General version'!Q49</f>
        <v>0</v>
      </c>
      <c r="M47" s="36" t="n">
        <f aca="false">'General version'!R49</f>
        <v>0</v>
      </c>
      <c r="N47" s="36" t="n">
        <f aca="false">'General version'!S49</f>
        <v>0</v>
      </c>
      <c r="O47" s="16"/>
      <c r="P47" s="16"/>
      <c r="Q47" s="16"/>
      <c r="R47" s="16"/>
      <c r="S47" s="16"/>
      <c r="T47" s="16"/>
      <c r="U47" s="43"/>
      <c r="V47" s="43"/>
      <c r="W47" s="16"/>
      <c r="X47" s="16"/>
      <c r="Y47" s="37"/>
      <c r="Z47" s="1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 t="n">
        <f aca="false">X47/(2*15.9994+186.207)</f>
        <v>0</v>
      </c>
      <c r="AR47" s="16"/>
      <c r="AS47" s="106" t="e">
        <f aca="false">AR47/(2*AA47+1.5*AC47+AE47+2*AI47+AK47+AM47+0.5*AO47+1.5*AG47+2*AQ47)</f>
        <v>#DIV/0!</v>
      </c>
      <c r="AT47" s="114"/>
      <c r="AU47" s="114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 t="e">
        <f aca="false">$AS47*AQ47</f>
        <v>#DIV/0!</v>
      </c>
      <c r="BK47" s="106" t="e">
        <f aca="false">SUM(AT47,AV47,AX47,AZ47,BB47,BD47,BF47,BH47,BJ47)</f>
        <v>#DIV/0!</v>
      </c>
      <c r="BL47" s="106" t="n">
        <f aca="false">SUM(AU47,AW47,AY47,BA47,BC47,BE47,BG47,BI47,BJ47)</f>
        <v>0</v>
      </c>
      <c r="BM47" s="106"/>
      <c r="BN47" s="16"/>
      <c r="BO47" s="36" t="n">
        <f aca="false">L47+BS47</f>
        <v>0</v>
      </c>
      <c r="BP47" s="122"/>
      <c r="BR47" s="36"/>
      <c r="BS47" s="36"/>
      <c r="BT47" s="126"/>
    </row>
    <row r="48" s="16" customFormat="true" ht="13.8" hidden="false" customHeight="false" outlineLevel="0" collapsed="false">
      <c r="G48" s="17"/>
      <c r="H48" s="105"/>
      <c r="K48" s="36" t="n">
        <f aca="false">'General version'!P50</f>
        <v>0</v>
      </c>
      <c r="L48" s="36" t="n">
        <f aca="false">'General version'!Q50</f>
        <v>0</v>
      </c>
      <c r="M48" s="36" t="n">
        <f aca="false">'General version'!R50</f>
        <v>0</v>
      </c>
      <c r="N48" s="36" t="n">
        <f aca="false">'General version'!S50</f>
        <v>0</v>
      </c>
      <c r="Y48" s="37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 t="n">
        <f aca="false">X48/(2*15.9994+186.207)</f>
        <v>0</v>
      </c>
      <c r="AS48" s="106" t="e">
        <f aca="false">AR48/(2*AA48+1.5*AC48+AE48+2*AI48+AK48+AM48+0.5*AO48+1.5*AG48+2*AQ48)</f>
        <v>#DIV/0!</v>
      </c>
      <c r="AT48" s="114"/>
      <c r="AU48" s="114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06" t="e">
        <f aca="false">$AS48*AQ48</f>
        <v>#DIV/0!</v>
      </c>
      <c r="BK48" s="106" t="e">
        <f aca="false">SUM(AT48,AV48,AX48,AZ48,BB48,BD48,BF48,BH48,BJ48)</f>
        <v>#DIV/0!</v>
      </c>
      <c r="BL48" s="106" t="n">
        <f aca="false">SUM(AU48,AW48,AY48,BA48,BC48,BE48,BG48,BI48,BJ48)</f>
        <v>0</v>
      </c>
      <c r="BM48" s="106"/>
      <c r="BO48" s="36" t="n">
        <f aca="false">L48+BS48</f>
        <v>0</v>
      </c>
      <c r="BP48" s="104"/>
      <c r="BR48" s="36"/>
      <c r="BS48" s="36"/>
      <c r="BT48" s="126"/>
    </row>
    <row r="49" s="16" customFormat="true" ht="13.8" hidden="false" customHeight="false" outlineLevel="0" collapsed="false">
      <c r="A49" s="16" t="s">
        <v>157</v>
      </c>
      <c r="B49" s="16" t="s">
        <v>158</v>
      </c>
      <c r="C49" s="16" t="s">
        <v>86</v>
      </c>
      <c r="D49" s="16" t="n">
        <v>20</v>
      </c>
      <c r="E49" s="16" t="n">
        <v>1600</v>
      </c>
      <c r="F49" s="16" t="s">
        <v>58</v>
      </c>
      <c r="G49" s="17" t="n">
        <v>45.1</v>
      </c>
      <c r="H49" s="105" t="n">
        <v>0.5</v>
      </c>
      <c r="I49" s="16" t="n">
        <v>17.3</v>
      </c>
      <c r="J49" s="16" t="n">
        <v>0.7</v>
      </c>
      <c r="K49" s="36" t="n">
        <f aca="false">'General version'!P51</f>
        <v>10.8</v>
      </c>
      <c r="L49" s="36" t="n">
        <f aca="false">'General version'!Q51</f>
        <v>0.2</v>
      </c>
      <c r="M49" s="36" t="n">
        <f aca="false">'General version'!R51</f>
        <v>0</v>
      </c>
      <c r="N49" s="36" t="n">
        <f aca="false">'General version'!S51</f>
        <v>0</v>
      </c>
      <c r="Q49" s="16" t="n">
        <v>11.1</v>
      </c>
      <c r="R49" s="16" t="n">
        <v>0.1</v>
      </c>
      <c r="S49" s="16" t="n">
        <v>12.6</v>
      </c>
      <c r="T49" s="16" t="n">
        <v>0.1</v>
      </c>
      <c r="U49" s="16" t="n">
        <v>2.1</v>
      </c>
      <c r="V49" s="16" t="n">
        <v>0.1</v>
      </c>
      <c r="Y49" s="37" t="n">
        <f aca="false">K49+M49</f>
        <v>10.8</v>
      </c>
      <c r="AA49" s="106" t="n">
        <f aca="false">G49/(2*15.9994+28.0855)</f>
        <v>0.750612056726965</v>
      </c>
      <c r="AB49" s="106" t="n">
        <f aca="false">H49/(2*15.9994+28.0855)</f>
        <v>0.00832164142712822</v>
      </c>
      <c r="AC49" s="106" t="n">
        <f aca="false">(2*I49)/(2*26.981+3*15.9994)</f>
        <v>0.339348098571796</v>
      </c>
      <c r="AD49" s="106" t="n">
        <f aca="false">(2*J49)/(2*26.981+3*15.9994)</f>
        <v>0.01373084791909</v>
      </c>
      <c r="AE49" s="106" t="n">
        <f aca="false">K49/(55.8452+15.9994)</f>
        <v>0.150324450271837</v>
      </c>
      <c r="AF49" s="106" t="n">
        <f aca="false">L49/(55.8452+15.9994)</f>
        <v>0.00278378611614512</v>
      </c>
      <c r="AG49" s="106" t="n">
        <f aca="false">2*M49/(2*55.845+3*15.999)</f>
        <v>0</v>
      </c>
      <c r="AH49" s="106" t="n">
        <f aca="false">2*N49/(2*55.845+3*15.999)</f>
        <v>0</v>
      </c>
      <c r="AI49" s="106" t="n">
        <f aca="false">O49/(95.94+2*15.9994)</f>
        <v>0</v>
      </c>
      <c r="AJ49" s="106" t="n">
        <f aca="false">P49/(95.94+2*15.9994)</f>
        <v>0</v>
      </c>
      <c r="AK49" s="106" t="n">
        <f aca="false">Q49/(15.9994+24.3051)</f>
        <v>0.275403490925331</v>
      </c>
      <c r="AL49" s="106" t="n">
        <f aca="false">R49/(15.9994+24.3051)</f>
        <v>0.00248111253085884</v>
      </c>
      <c r="AM49" s="106" t="n">
        <f aca="false">S49/(40.078+15.9994)</f>
        <v>0.224689447085635</v>
      </c>
      <c r="AN49" s="106" t="n">
        <f aca="false">T49/(40.078+15.9994)</f>
        <v>0.00178324958004472</v>
      </c>
      <c r="AO49" s="106" t="n">
        <f aca="false">U49/(22.989+0.5*15.9994)</f>
        <v>0.0677666375162559</v>
      </c>
      <c r="AP49" s="106" t="n">
        <f aca="false">V49/(22.989+0.5*15.9994)</f>
        <v>0.00322698273886933</v>
      </c>
      <c r="AQ49" s="106" t="n">
        <f aca="false">X49/(2*15.9994+186.207)</f>
        <v>0</v>
      </c>
      <c r="AR49" s="16" t="n">
        <v>12</v>
      </c>
      <c r="AS49" s="106" t="n">
        <f aca="false">AR49/(2*AA49+1.5*AC49+AE49+2*AI49+AK49+AM49+0.5*AO49+1.5*AG49+2*AQ49)</f>
        <v>4.4534387935857</v>
      </c>
      <c r="AT49" s="114" t="n">
        <f aca="false">$AS49*AA49</f>
        <v>3.34280485236102</v>
      </c>
      <c r="AU49" s="114" t="n">
        <f aca="false">$AS49*AB49</f>
        <v>0.0370599207578826</v>
      </c>
      <c r="AV49" s="106" t="n">
        <f aca="false">$AS49*AC49</f>
        <v>1.51126598670918</v>
      </c>
      <c r="AW49" s="106" t="n">
        <f aca="false">$AS49*AD49</f>
        <v>0.0611494907917008</v>
      </c>
      <c r="AX49" s="106" t="n">
        <f aca="false">$AS49*AE49</f>
        <v>0.669460738465042</v>
      </c>
      <c r="AY49" s="106" t="n">
        <f aca="false">$AS49*AF49</f>
        <v>0.012397421082686</v>
      </c>
      <c r="AZ49" s="106" t="n">
        <f aca="false">$AS49*AG49</f>
        <v>0</v>
      </c>
      <c r="BA49" s="106" t="n">
        <f aca="false">$AS49*AH49</f>
        <v>0</v>
      </c>
      <c r="BB49" s="106" t="n">
        <f aca="false">$AS49*AI49</f>
        <v>0</v>
      </c>
      <c r="BC49" s="106" t="n">
        <f aca="false">$AS49*AJ49</f>
        <v>0</v>
      </c>
      <c r="BD49" s="106" t="n">
        <f aca="false">$AS49*AK49</f>
        <v>1.2264925903758</v>
      </c>
      <c r="BE49" s="106" t="n">
        <f aca="false">$AS49*AL49</f>
        <v>0.0110494827961783</v>
      </c>
      <c r="BF49" s="106" t="n">
        <f aca="false">$AS49*AM49</f>
        <v>1.00064070016049</v>
      </c>
      <c r="BG49" s="106" t="n">
        <f aca="false">$AS49*AN49</f>
        <v>0.00794159285841658</v>
      </c>
      <c r="BH49" s="106" t="n">
        <f aca="false">$AS49*AO49</f>
        <v>0.301794572425754</v>
      </c>
      <c r="BI49" s="106" t="n">
        <f aca="false">$AS49*AP49</f>
        <v>0.0143711701155121</v>
      </c>
      <c r="BJ49" s="106" t="n">
        <f aca="false">$AS49*AQ49</f>
        <v>0</v>
      </c>
      <c r="BK49" s="106" t="n">
        <f aca="false">SUM(AT49,AV49,AX49,AZ49,BB49,BD49,BF49,BH49,BJ49)</f>
        <v>8.05245944049727</v>
      </c>
      <c r="BL49" s="106" t="n">
        <f aca="false">SUM(AU49,AW49,AY49,BA49,BC49,BE49,BG49,BI49,BJ49)</f>
        <v>0.143969078402376</v>
      </c>
      <c r="BM49" s="106" t="n">
        <f aca="false">AX49+AZ49</f>
        <v>0.669460738465042</v>
      </c>
      <c r="BN49" s="16" t="n">
        <v>10.8</v>
      </c>
      <c r="BO49" s="36" t="n">
        <f aca="false">L49+BS49</f>
        <v>0.25</v>
      </c>
      <c r="BP49" s="104" t="n">
        <v>0.21</v>
      </c>
      <c r="BQ49" s="16" t="n">
        <v>0.03</v>
      </c>
      <c r="BR49" s="36" t="n">
        <f aca="false">SQRT((BO49/BN49)^2+(BQ49/BP49)^2)*(BN49*BP49)</f>
        <v>0.328225913053799</v>
      </c>
      <c r="BS49" s="36" t="n">
        <v>0.05</v>
      </c>
      <c r="BT49" s="126" t="n">
        <f aca="false">AX49+BF49+(BD49)</f>
        <v>2.89659402900133</v>
      </c>
    </row>
    <row r="50" s="16" customFormat="true" ht="13.8" hidden="false" customHeight="false" outlineLevel="0" collapsed="false">
      <c r="A50" s="16" t="s">
        <v>157</v>
      </c>
      <c r="B50" s="16" t="s">
        <v>178</v>
      </c>
      <c r="C50" s="16" t="s">
        <v>86</v>
      </c>
      <c r="D50" s="16" t="n">
        <v>20</v>
      </c>
      <c r="E50" s="16" t="n">
        <v>1600</v>
      </c>
      <c r="F50" s="16" t="s">
        <v>58</v>
      </c>
      <c r="G50" s="17" t="n">
        <v>97.7</v>
      </c>
      <c r="H50" s="105" t="n">
        <v>0.9</v>
      </c>
      <c r="I50" s="16" t="n">
        <v>1</v>
      </c>
      <c r="J50" s="16" t="n">
        <v>0.2</v>
      </c>
      <c r="K50" s="36" t="n">
        <f aca="false">'General version'!P52</f>
        <v>0.27</v>
      </c>
      <c r="L50" s="36" t="n">
        <f aca="false">'General version'!Q52</f>
        <v>0.04</v>
      </c>
      <c r="M50" s="36" t="n">
        <f aca="false">'General version'!R52</f>
        <v>0</v>
      </c>
      <c r="N50" s="36" t="n">
        <f aca="false">'General version'!S52</f>
        <v>0</v>
      </c>
      <c r="Q50" s="16" t="n">
        <v>0.06</v>
      </c>
      <c r="R50" s="16" t="n">
        <v>0.01</v>
      </c>
      <c r="S50" s="16" t="n">
        <v>0.12</v>
      </c>
      <c r="T50" s="16" t="n">
        <v>0.03</v>
      </c>
      <c r="U50" s="16" t="n">
        <v>0.17</v>
      </c>
      <c r="V50" s="16" t="n">
        <v>0.2</v>
      </c>
      <c r="Y50" s="37"/>
      <c r="AA50" s="106" t="n">
        <f aca="false">G50/(2*15.9994+28.0855)</f>
        <v>1.62604873486085</v>
      </c>
      <c r="AB50" s="106" t="n">
        <f aca="false">H50/(2*15.9994+28.0855)</f>
        <v>0.0149789545688308</v>
      </c>
      <c r="AC50" s="106" t="n">
        <f aca="false">(2*I50)/(2*26.981+3*15.9994)</f>
        <v>0.0196154970272714</v>
      </c>
      <c r="AD50" s="106" t="n">
        <f aca="false">(2*J50)/(2*26.981+3*15.9994)</f>
        <v>0.00392309940545428</v>
      </c>
      <c r="AE50" s="106" t="n">
        <f aca="false">K50/(55.8452+15.9994)</f>
        <v>0.00375811125679592</v>
      </c>
      <c r="AF50" s="106" t="n">
        <f aca="false">L50/(55.8452+15.9994)</f>
        <v>0.000556757223229025</v>
      </c>
      <c r="AG50" s="106" t="n">
        <f aca="false">2*M50/(2*55.845+3*15.999)</f>
        <v>0</v>
      </c>
      <c r="AH50" s="106" t="n">
        <f aca="false">2*N50/(2*55.845+3*15.999)</f>
        <v>0</v>
      </c>
      <c r="AI50" s="106" t="n">
        <f aca="false">O50/(95.94+2*15.9994)</f>
        <v>0</v>
      </c>
      <c r="AJ50" s="106" t="n">
        <f aca="false">P50/(95.94+2*15.9994)</f>
        <v>0</v>
      </c>
      <c r="AK50" s="106" t="n">
        <f aca="false">Q50/(15.9994+24.3051)</f>
        <v>0.0014886675185153</v>
      </c>
      <c r="AL50" s="106" t="n">
        <f aca="false">R50/(15.9994+24.3051)</f>
        <v>0.000248111253085884</v>
      </c>
      <c r="AM50" s="106" t="n">
        <f aca="false">S50/(40.078+15.9994)</f>
        <v>0.00213989949605367</v>
      </c>
      <c r="AN50" s="106" t="n">
        <f aca="false">T50/(40.078+15.9994)</f>
        <v>0.000534974874013417</v>
      </c>
      <c r="AO50" s="106" t="n">
        <f aca="false">U50/(22.989+0.5*15.9994)</f>
        <v>0.00548587065607786</v>
      </c>
      <c r="AP50" s="106" t="n">
        <f aca="false">V50/(22.989+0.5*15.9994)</f>
        <v>0.00645396547773866</v>
      </c>
      <c r="AQ50" s="106" t="n">
        <f aca="false">X50/(2*15.9994+186.207)</f>
        <v>0</v>
      </c>
      <c r="AR50" s="16" t="n">
        <v>2</v>
      </c>
      <c r="AS50" s="106" t="n">
        <f aca="false">AR50/(2*AA50+1.5*AC50+AE50+2*AI50+AK50+AM50+0.5*AO50+1.5*AG50+2*AQ50)</f>
        <v>0.607597952450628</v>
      </c>
      <c r="AT50" s="114" t="n">
        <f aca="false">$AS50*AA50</f>
        <v>0.987983881886389</v>
      </c>
      <c r="AU50" s="114" t="n">
        <f aca="false">$AS50*AB50</f>
        <v>0.00910118212587257</v>
      </c>
      <c r="AV50" s="106" t="n">
        <f aca="false">$AS50*AC50</f>
        <v>0.0119183358300715</v>
      </c>
      <c r="AW50" s="106" t="n">
        <f aca="false">$AS50*AD50</f>
        <v>0.0023836671660143</v>
      </c>
      <c r="AX50" s="106" t="n">
        <f aca="false">$AS50*AE50</f>
        <v>0.00228342070471086</v>
      </c>
      <c r="AY50" s="106" t="n">
        <f aca="false">$AS50*AF50</f>
        <v>0.000338284548846053</v>
      </c>
      <c r="AZ50" s="106" t="n">
        <f aca="false">$AS50*AG50</f>
        <v>0</v>
      </c>
      <c r="BA50" s="106" t="n">
        <f aca="false">$AS50*AH50</f>
        <v>0</v>
      </c>
      <c r="BB50" s="106" t="n">
        <f aca="false">$AS50*AI50</f>
        <v>0</v>
      </c>
      <c r="BC50" s="106" t="n">
        <f aca="false">$AS50*AJ50</f>
        <v>0</v>
      </c>
      <c r="BD50" s="106" t="n">
        <f aca="false">$AS50*AK50</f>
        <v>0.000904511336129655</v>
      </c>
      <c r="BE50" s="106" t="n">
        <f aca="false">$AS50*AL50</f>
        <v>0.000150751889354943</v>
      </c>
      <c r="BF50" s="106" t="n">
        <f aca="false">$AS50*AM50</f>
        <v>0.00130019855225234</v>
      </c>
      <c r="BG50" s="106" t="n">
        <f aca="false">$AS50*AN50</f>
        <v>0.000325049638063085</v>
      </c>
      <c r="BH50" s="106" t="n">
        <f aca="false">$AS50*AO50</f>
        <v>0.00333320377804189</v>
      </c>
      <c r="BI50" s="106" t="n">
        <f aca="false">$AS50*AP50</f>
        <v>0.00392141620946105</v>
      </c>
      <c r="BJ50" s="106" t="n">
        <f aca="false">$AS50*AQ50</f>
        <v>0</v>
      </c>
      <c r="BK50" s="106" t="n">
        <f aca="false">SUM(AT50,AV50,AX50,AZ50,BB50,BD50,BF50,BH50,BJ50)</f>
        <v>1.0077235520876</v>
      </c>
      <c r="BL50" s="106" t="n">
        <f aca="false">SUM(AU50,AW50,AY50,BA50,BC50,BE50,BG50,BI50,BJ50)</f>
        <v>0.016220351577612</v>
      </c>
      <c r="BM50" s="106"/>
      <c r="BO50" s="36" t="n">
        <f aca="false">L50+BS50</f>
        <v>0.04</v>
      </c>
      <c r="BP50" s="104"/>
      <c r="BR50" s="36"/>
      <c r="BS50" s="36"/>
      <c r="BT50" s="126"/>
    </row>
    <row r="51" s="16" customFormat="true" ht="13.8" hidden="false" customHeight="false" outlineLevel="0" collapsed="false">
      <c r="A51" s="16" t="s">
        <v>157</v>
      </c>
      <c r="B51" s="16" t="s">
        <v>58</v>
      </c>
      <c r="C51" s="16" t="s">
        <v>86</v>
      </c>
      <c r="D51" s="16" t="n">
        <v>20</v>
      </c>
      <c r="E51" s="16" t="n">
        <v>1600</v>
      </c>
      <c r="F51" s="16" t="s">
        <v>58</v>
      </c>
      <c r="G51" s="17"/>
      <c r="H51" s="105"/>
      <c r="K51" s="36" t="n">
        <f aca="false">'General version'!P53</f>
        <v>0</v>
      </c>
      <c r="L51" s="36" t="n">
        <f aca="false">'General version'!Q53</f>
        <v>0</v>
      </c>
      <c r="M51" s="36" t="n">
        <f aca="false">'General version'!R53</f>
        <v>0</v>
      </c>
      <c r="N51" s="36" t="n">
        <f aca="false">'General version'!S53</f>
        <v>0</v>
      </c>
      <c r="X51" s="16" t="n">
        <v>117.18</v>
      </c>
      <c r="Y51" s="37"/>
      <c r="AA51" s="106" t="n">
        <f aca="false">G51/(2*15.9994+28.0855)</f>
        <v>0</v>
      </c>
      <c r="AB51" s="106" t="n">
        <f aca="false">H51/(2*15.9994+28.0855)</f>
        <v>0</v>
      </c>
      <c r="AC51" s="106" t="n">
        <f aca="false">(2*I51)/(2*26.981+3*15.9994)</f>
        <v>0</v>
      </c>
      <c r="AD51" s="106" t="n">
        <f aca="false">(2*J51)/(2*26.981+3*15.9994)</f>
        <v>0</v>
      </c>
      <c r="AE51" s="106" t="n">
        <f aca="false">K51/(55.8452+15.9994)</f>
        <v>0</v>
      </c>
      <c r="AF51" s="106" t="n">
        <f aca="false">L51/(55.8452+15.9994)</f>
        <v>0</v>
      </c>
      <c r="AG51" s="106" t="n">
        <f aca="false">2*M51/(2*55.845+3*15.999)</f>
        <v>0</v>
      </c>
      <c r="AH51" s="106" t="n">
        <f aca="false">2*N51/(2*55.845+3*15.999)</f>
        <v>0</v>
      </c>
      <c r="AI51" s="106" t="n">
        <f aca="false">O51/(95.94+2*15.9994)</f>
        <v>0</v>
      </c>
      <c r="AJ51" s="106" t="n">
        <f aca="false">P51/(95.94+2*15.9994)</f>
        <v>0</v>
      </c>
      <c r="AK51" s="106" t="n">
        <f aca="false">Q51/(15.9994+24.3051)</f>
        <v>0</v>
      </c>
      <c r="AL51" s="106" t="n">
        <f aca="false">R51/(15.9994+24.3051)</f>
        <v>0</v>
      </c>
      <c r="AM51" s="106" t="n">
        <f aca="false">S51/(40.078+15.9994)</f>
        <v>0</v>
      </c>
      <c r="AN51" s="106" t="n">
        <f aca="false">T51/(40.078+15.9994)</f>
        <v>0</v>
      </c>
      <c r="AO51" s="106" t="n">
        <f aca="false">U51/(22.989+0.5*15.9994)</f>
        <v>0</v>
      </c>
      <c r="AP51" s="106" t="n">
        <f aca="false">V51/(22.989+0.5*15.9994)</f>
        <v>0</v>
      </c>
      <c r="AQ51" s="106" t="n">
        <f aca="false">X51/(2*15.9994+186.207)</f>
        <v>0.537015972994302</v>
      </c>
      <c r="AR51" s="16" t="n">
        <v>2</v>
      </c>
      <c r="AS51" s="106" t="n">
        <f aca="false">AR51/(2*AA51+1.5*AC51+AE51+2*AI51+AK51+AM51+0.5*AO51+1.5*AG51+2*AQ51)</f>
        <v>1.86214200375491</v>
      </c>
      <c r="AT51" s="114" t="n">
        <f aca="false">$AS51*AA51</f>
        <v>0</v>
      </c>
      <c r="AU51" s="114" t="n">
        <f aca="false">$AS51*AB51</f>
        <v>0</v>
      </c>
      <c r="AV51" s="106" t="n">
        <f aca="false">$AS51*AC51</f>
        <v>0</v>
      </c>
      <c r="AW51" s="106" t="n">
        <f aca="false">$AS51*AD51</f>
        <v>0</v>
      </c>
      <c r="AX51" s="106" t="n">
        <f aca="false">$AS51*AE51</f>
        <v>0</v>
      </c>
      <c r="AY51" s="106" t="n">
        <f aca="false">$AS51*AF51</f>
        <v>0</v>
      </c>
      <c r="AZ51" s="106" t="n">
        <f aca="false">$AS51*AG51</f>
        <v>0</v>
      </c>
      <c r="BA51" s="106" t="n">
        <f aca="false">$AS51*AH51</f>
        <v>0</v>
      </c>
      <c r="BB51" s="106" t="n">
        <f aca="false">$AS51*AI51</f>
        <v>0</v>
      </c>
      <c r="BC51" s="106" t="n">
        <f aca="false">$AS51*AJ51</f>
        <v>0</v>
      </c>
      <c r="BD51" s="106" t="n">
        <f aca="false">$AS51*AK51</f>
        <v>0</v>
      </c>
      <c r="BE51" s="106" t="n">
        <f aca="false">$AS51*AL51</f>
        <v>0</v>
      </c>
      <c r="BF51" s="106" t="n">
        <f aca="false">$AS51*AM51</f>
        <v>0</v>
      </c>
      <c r="BG51" s="106" t="n">
        <f aca="false">$AS51*AN51</f>
        <v>0</v>
      </c>
      <c r="BH51" s="106" t="n">
        <f aca="false">$AS51*AO51</f>
        <v>0</v>
      </c>
      <c r="BI51" s="106" t="n">
        <f aca="false">$AS51*AP51</f>
        <v>0</v>
      </c>
      <c r="BJ51" s="106" t="n">
        <f aca="false">$AS51*AQ51</f>
        <v>1</v>
      </c>
      <c r="BK51" s="106" t="n">
        <f aca="false">SUM(AT51,AV51,AX51,AZ51,BB51,BD51,BF51,BH51,BJ51)</f>
        <v>1</v>
      </c>
      <c r="BL51" s="106" t="n">
        <f aca="false">SUM(AU51,AW51,AY51,BA51,BC51,BE51,BG51,BI51,BJ51)</f>
        <v>1</v>
      </c>
      <c r="BM51" s="106"/>
      <c r="BO51" s="36" t="n">
        <f aca="false">L51+BS51</f>
        <v>0</v>
      </c>
      <c r="BP51" s="104"/>
      <c r="BR51" s="36"/>
      <c r="BS51" s="36"/>
      <c r="BT51" s="126"/>
    </row>
    <row r="52" s="16" customFormat="true" ht="13.8" hidden="false" customHeight="false" outlineLevel="0" collapsed="false">
      <c r="A52" s="16" t="s">
        <v>157</v>
      </c>
      <c r="B52" s="16" t="s">
        <v>160</v>
      </c>
      <c r="C52" s="16" t="s">
        <v>86</v>
      </c>
      <c r="D52" s="16" t="n">
        <v>20</v>
      </c>
      <c r="E52" s="16" t="n">
        <v>1600</v>
      </c>
      <c r="F52" s="16" t="s">
        <v>58</v>
      </c>
      <c r="G52" s="17"/>
      <c r="H52" s="105"/>
      <c r="K52" s="36" t="n">
        <f aca="false">'General version'!P54</f>
        <v>0</v>
      </c>
      <c r="L52" s="36" t="n">
        <f aca="false">'General version'!Q54</f>
        <v>0</v>
      </c>
      <c r="M52" s="36" t="n">
        <f aca="false">'General version'!R54</f>
        <v>0</v>
      </c>
      <c r="N52" s="36" t="n">
        <f aca="false">'General version'!S54</f>
        <v>0</v>
      </c>
      <c r="X52" s="16" t="n">
        <v>100</v>
      </c>
      <c r="Y52" s="37"/>
      <c r="AA52" s="106" t="n">
        <f aca="false">G52/(2*15.9994+28.0855)</f>
        <v>0</v>
      </c>
      <c r="AB52" s="106" t="n">
        <f aca="false">H52/(2*15.9994+28.0855)</f>
        <v>0</v>
      </c>
      <c r="AC52" s="106" t="n">
        <f aca="false">(2*I52)/(2*26.981+3*15.9994)</f>
        <v>0</v>
      </c>
      <c r="AD52" s="106" t="n">
        <f aca="false">(2*J52)/(2*26.981+3*15.9994)</f>
        <v>0</v>
      </c>
      <c r="AE52" s="106" t="n">
        <f aca="false">K52/(55.8452+15.9994)</f>
        <v>0</v>
      </c>
      <c r="AF52" s="106" t="n">
        <f aca="false">L52/(55.8452+15.9994)</f>
        <v>0</v>
      </c>
      <c r="AG52" s="106" t="n">
        <f aca="false">2*M52/(2*55.845+3*15.999)</f>
        <v>0</v>
      </c>
      <c r="AH52" s="106" t="n">
        <f aca="false">2*N52/(2*55.845+3*15.999)</f>
        <v>0</v>
      </c>
      <c r="AI52" s="106" t="n">
        <f aca="false">O52/(95.94+2*15.9994)</f>
        <v>0</v>
      </c>
      <c r="AJ52" s="106" t="n">
        <f aca="false">P52/(95.94+2*15.9994)</f>
        <v>0</v>
      </c>
      <c r="AK52" s="106" t="n">
        <f aca="false">Q52/(15.9994+24.3051)</f>
        <v>0</v>
      </c>
      <c r="AL52" s="106" t="n">
        <f aca="false">R52/(15.9994+24.3051)</f>
        <v>0</v>
      </c>
      <c r="AM52" s="106" t="n">
        <f aca="false">S52/(40.078+15.9994)</f>
        <v>0</v>
      </c>
      <c r="AN52" s="106" t="n">
        <f aca="false">T52/(40.078+15.9994)</f>
        <v>0</v>
      </c>
      <c r="AO52" s="106" t="n">
        <f aca="false">U52/(22.989+0.5*15.9994)</f>
        <v>0</v>
      </c>
      <c r="AP52" s="106" t="n">
        <f aca="false">V52/(22.989+0.5*15.9994)</f>
        <v>0</v>
      </c>
      <c r="AQ52" s="106" t="n">
        <f aca="false">X52/(2*15.9994+186.207)</f>
        <v>0.458282960397936</v>
      </c>
      <c r="AR52" s="16" t="n">
        <v>2</v>
      </c>
      <c r="AS52" s="106" t="n">
        <f aca="false">AR52/(2*AA52+1.5*AC52+AE52+2*AI52+AK52+AM52+0.5*AO52+1.5*AG52+2*AQ52)</f>
        <v>2.182058</v>
      </c>
      <c r="AT52" s="114" t="n">
        <f aca="false">$AS52*AA52</f>
        <v>0</v>
      </c>
      <c r="AU52" s="114" t="n">
        <f aca="false">$AS52*AB52</f>
        <v>0</v>
      </c>
      <c r="AV52" s="106" t="n">
        <f aca="false">$AS52*AC52</f>
        <v>0</v>
      </c>
      <c r="AW52" s="106" t="n">
        <f aca="false">$AS52*AD52</f>
        <v>0</v>
      </c>
      <c r="AX52" s="106" t="n">
        <f aca="false">$AS52*AE52</f>
        <v>0</v>
      </c>
      <c r="AY52" s="106" t="n">
        <f aca="false">$AS52*AF52</f>
        <v>0</v>
      </c>
      <c r="AZ52" s="106" t="n">
        <f aca="false">$AS52*AG52</f>
        <v>0</v>
      </c>
      <c r="BA52" s="106" t="n">
        <f aca="false">$AS52*AH52</f>
        <v>0</v>
      </c>
      <c r="BB52" s="106" t="n">
        <f aca="false">$AS52*AI52</f>
        <v>0</v>
      </c>
      <c r="BC52" s="106" t="n">
        <f aca="false">$AS52*AJ52</f>
        <v>0</v>
      </c>
      <c r="BD52" s="106" t="n">
        <f aca="false">$AS52*AK52</f>
        <v>0</v>
      </c>
      <c r="BE52" s="106" t="n">
        <f aca="false">$AS52*AL52</f>
        <v>0</v>
      </c>
      <c r="BF52" s="106" t="n">
        <f aca="false">$AS52*AM52</f>
        <v>0</v>
      </c>
      <c r="BG52" s="106" t="n">
        <f aca="false">$AS52*AN52</f>
        <v>0</v>
      </c>
      <c r="BH52" s="106" t="n">
        <f aca="false">$AS52*AO52</f>
        <v>0</v>
      </c>
      <c r="BI52" s="106" t="n">
        <f aca="false">$AS52*AP52</f>
        <v>0</v>
      </c>
      <c r="BJ52" s="106" t="n">
        <f aca="false">$AS52*AQ52</f>
        <v>1</v>
      </c>
      <c r="BK52" s="106" t="n">
        <f aca="false">SUM(AT52,AV52,AX52,AZ52,BB52,BD52,BF52,BH52,BJ52)</f>
        <v>1</v>
      </c>
      <c r="BL52" s="106" t="n">
        <f aca="false">SUM(AU52,AW52,AY52,BA52,BC52,BE52,BG52,BI52,BJ52)</f>
        <v>1</v>
      </c>
      <c r="BM52" s="106"/>
      <c r="BO52" s="36" t="n">
        <f aca="false">L52+BS52</f>
        <v>0</v>
      </c>
      <c r="BP52" s="104"/>
      <c r="BR52" s="36"/>
      <c r="BS52" s="36"/>
      <c r="BT52" s="126"/>
    </row>
    <row r="53" s="16" customFormat="true" ht="13.8" hidden="false" customHeight="false" outlineLevel="0" collapsed="false">
      <c r="G53" s="17"/>
      <c r="H53" s="105"/>
      <c r="K53" s="36" t="n">
        <f aca="false">'General version'!P55</f>
        <v>0</v>
      </c>
      <c r="L53" s="36" t="n">
        <f aca="false">'General version'!Q55</f>
        <v>0</v>
      </c>
      <c r="M53" s="36" t="n">
        <f aca="false">'General version'!R55</f>
        <v>0</v>
      </c>
      <c r="N53" s="36" t="n">
        <f aca="false">'General version'!S55</f>
        <v>0</v>
      </c>
      <c r="Y53" s="37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 t="n">
        <f aca="false">X53/(2*15.9994+186.207)</f>
        <v>0</v>
      </c>
      <c r="AS53" s="106" t="e">
        <f aca="false">AR53/(2*AA53+1.5*AC53+AE53+2*AI53+AK53+AM53+0.5*AO53+1.5*AG53+2*AQ53)</f>
        <v>#DIV/0!</v>
      </c>
      <c r="AT53" s="114"/>
      <c r="AU53" s="114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 t="e">
        <f aca="false">$AS53*AQ53</f>
        <v>#DIV/0!</v>
      </c>
      <c r="BK53" s="106" t="e">
        <f aca="false">SUM(AT53,AV53,AX53,AZ53,BB53,BD53,BF53,BH53,BJ53)</f>
        <v>#DIV/0!</v>
      </c>
      <c r="BL53" s="106" t="n">
        <f aca="false">SUM(AU53,AW53,AY53,BA53,BC53,BE53,BG53,BI53,BJ53)</f>
        <v>0</v>
      </c>
      <c r="BM53" s="106"/>
      <c r="BO53" s="36" t="n">
        <f aca="false">L53+BS53</f>
        <v>0</v>
      </c>
      <c r="BP53" s="104"/>
      <c r="BR53" s="36"/>
      <c r="BS53" s="36"/>
      <c r="BT53" s="126"/>
    </row>
    <row r="54" s="16" customFormat="true" ht="13.8" hidden="false" customHeight="false" outlineLevel="0" collapsed="false">
      <c r="A54" s="16" t="s">
        <v>161</v>
      </c>
      <c r="B54" s="16" t="s">
        <v>158</v>
      </c>
      <c r="C54" s="16" t="s">
        <v>86</v>
      </c>
      <c r="D54" s="16" t="n">
        <v>20</v>
      </c>
      <c r="E54" s="16" t="n">
        <v>1800</v>
      </c>
      <c r="F54" s="16" t="s">
        <v>58</v>
      </c>
      <c r="G54" s="17" t="n">
        <v>45.3</v>
      </c>
      <c r="H54" s="105" t="n">
        <v>0.8</v>
      </c>
      <c r="I54" s="16" t="n">
        <v>17.8</v>
      </c>
      <c r="J54" s="16" t="n">
        <v>0.3</v>
      </c>
      <c r="K54" s="36" t="n">
        <f aca="false">'General version'!P56</f>
        <v>10.7</v>
      </c>
      <c r="L54" s="36" t="n">
        <f aca="false">'General version'!Q56</f>
        <v>0.2</v>
      </c>
      <c r="M54" s="36" t="n">
        <f aca="false">'General version'!R56</f>
        <v>0</v>
      </c>
      <c r="N54" s="36" t="n">
        <f aca="false">'General version'!S56</f>
        <v>0</v>
      </c>
      <c r="Q54" s="16" t="n">
        <v>8.8</v>
      </c>
      <c r="R54" s="16" t="n">
        <v>0.1</v>
      </c>
      <c r="S54" s="16" t="n">
        <v>13.2</v>
      </c>
      <c r="T54" s="16" t="n">
        <v>0.2</v>
      </c>
      <c r="U54" s="43" t="n">
        <v>2.6</v>
      </c>
      <c r="V54" s="43" t="n">
        <v>0.1</v>
      </c>
      <c r="Y54" s="37" t="n">
        <f aca="false">K54+M54</f>
        <v>10.7</v>
      </c>
      <c r="AA54" s="106" t="n">
        <f aca="false">G54/(2*15.9994+28.0855)</f>
        <v>0.753940713297817</v>
      </c>
      <c r="AB54" s="106" t="n">
        <f aca="false">H54/(2*15.9994+28.0855)</f>
        <v>0.0133146262834051</v>
      </c>
      <c r="AC54" s="106" t="n">
        <f aca="false">(2*I54)/(2*26.981+3*15.9994)</f>
        <v>0.349155847085431</v>
      </c>
      <c r="AD54" s="106" t="n">
        <f aca="false">(2*J54)/(2*26.981+3*15.9994)</f>
        <v>0.00588464910818143</v>
      </c>
      <c r="AE54" s="106" t="n">
        <f aca="false">K54/(55.8452+15.9994)</f>
        <v>0.148932557213764</v>
      </c>
      <c r="AF54" s="106" t="n">
        <f aca="false">L54/(55.8452+15.9994)</f>
        <v>0.00278378611614512</v>
      </c>
      <c r="AG54" s="106" t="n">
        <f aca="false">2*M54/(2*55.845+3*15.999)</f>
        <v>0</v>
      </c>
      <c r="AH54" s="106" t="n">
        <f aca="false">2*N54/(2*55.845+3*15.999)</f>
        <v>0</v>
      </c>
      <c r="AI54" s="106" t="n">
        <f aca="false">O54/(95.94+2*15.9994)</f>
        <v>0</v>
      </c>
      <c r="AJ54" s="106" t="n">
        <f aca="false">P54/(95.94+2*15.9994)</f>
        <v>0</v>
      </c>
      <c r="AK54" s="106" t="n">
        <f aca="false">Q54/(15.9994+24.3051)</f>
        <v>0.218337902715578</v>
      </c>
      <c r="AL54" s="106" t="n">
        <f aca="false">R54/(15.9994+24.3051)</f>
        <v>0.00248111253085884</v>
      </c>
      <c r="AM54" s="106" t="n">
        <f aca="false">S54/(40.078+15.9994)</f>
        <v>0.235388944565904</v>
      </c>
      <c r="AN54" s="106" t="n">
        <f aca="false">T54/(40.078+15.9994)</f>
        <v>0.00356649916008945</v>
      </c>
      <c r="AO54" s="106" t="n">
        <f aca="false">U54/(22.989+0.5*15.9994)</f>
        <v>0.0839015512106026</v>
      </c>
      <c r="AP54" s="106" t="n">
        <f aca="false">V54/(22.989+0.5*15.9994)</f>
        <v>0.00322698273886933</v>
      </c>
      <c r="AQ54" s="106" t="n">
        <f aca="false">X54/(2*15.9994+186.207)</f>
        <v>0</v>
      </c>
      <c r="AR54" s="16" t="n">
        <v>12</v>
      </c>
      <c r="AS54" s="106" t="n">
        <f aca="false">AR54/(2*AA54+1.5*AC54+AE54+2*AI54+AK54+AM54+0.5*AO54+1.5*AG54+2*AQ54)</f>
        <v>4.48392728866413</v>
      </c>
      <c r="AT54" s="114" t="n">
        <f aca="false">$AS54*AA54</f>
        <v>3.38061533839098</v>
      </c>
      <c r="AU54" s="114" t="n">
        <f aca="false">$AS54*AB54</f>
        <v>0.059701816130525</v>
      </c>
      <c r="AV54" s="106" t="n">
        <f aca="false">$AS54*AC54</f>
        <v>1.56558943074301</v>
      </c>
      <c r="AW54" s="106" t="n">
        <f aca="false">$AS54*AD54</f>
        <v>0.0263863387203877</v>
      </c>
      <c r="AX54" s="106" t="n">
        <f aca="false">$AS54*AE54</f>
        <v>0.667802757461328</v>
      </c>
      <c r="AY54" s="106" t="n">
        <f aca="false">$AS54*AF54</f>
        <v>0.0124822945319874</v>
      </c>
      <c r="AZ54" s="106" t="n">
        <f aca="false">$AS54*AG54</f>
        <v>0</v>
      </c>
      <c r="BA54" s="106" t="n">
        <f aca="false">$AS54*AH54</f>
        <v>0</v>
      </c>
      <c r="BB54" s="106" t="n">
        <f aca="false">$AS54*AI54</f>
        <v>0</v>
      </c>
      <c r="BC54" s="106" t="n">
        <f aca="false">$AS54*AJ54</f>
        <v>0</v>
      </c>
      <c r="BD54" s="106" t="n">
        <f aca="false">$AS54*AK54</f>
        <v>0.979011280136072</v>
      </c>
      <c r="BE54" s="106" t="n">
        <f aca="false">$AS54*AL54</f>
        <v>0.0111251281833645</v>
      </c>
      <c r="BF54" s="106" t="n">
        <f aca="false">$AS54*AM54</f>
        <v>1.0554669119889</v>
      </c>
      <c r="BG54" s="106" t="n">
        <f aca="false">$AS54*AN54</f>
        <v>0.0159919229089228</v>
      </c>
      <c r="BH54" s="106" t="n">
        <f aca="false">$AS54*AO54</f>
        <v>0.376208455034472</v>
      </c>
      <c r="BI54" s="106" t="n">
        <f aca="false">$AS54*AP54</f>
        <v>0.0144695559628643</v>
      </c>
      <c r="BJ54" s="106" t="n">
        <f aca="false">$AS54*AQ54</f>
        <v>0</v>
      </c>
      <c r="BK54" s="106" t="n">
        <f aca="false">SUM(AT54,AV54,AX54,AZ54,BB54,BD54,BF54,BH54,BJ54)</f>
        <v>8.02469417375476</v>
      </c>
      <c r="BL54" s="106" t="n">
        <f aca="false">SUM(AU54,AW54,AY54,BA54,BC54,BE54,BG54,BI54,BJ54)</f>
        <v>0.140157056438052</v>
      </c>
      <c r="BM54" s="106" t="n">
        <f aca="false">AX54+AZ54</f>
        <v>0.667802757461328</v>
      </c>
      <c r="BN54" s="16" t="n">
        <v>10.7</v>
      </c>
      <c r="BO54" s="36" t="n">
        <f aca="false">L54+BS54</f>
        <v>0.22</v>
      </c>
      <c r="BP54" s="104" t="n">
        <v>0.15</v>
      </c>
      <c r="BQ54" s="16" t="n">
        <v>0.02</v>
      </c>
      <c r="BR54" s="36" t="n">
        <f aca="false">SQRT((BO54/BN54)^2+(BQ54/BP54)^2)*(BN54*BP54)</f>
        <v>0.216529443725328</v>
      </c>
      <c r="BS54" s="36" t="n">
        <v>0.02</v>
      </c>
      <c r="BT54" s="126" t="n">
        <f aca="false">AX54+BF54+(BD54)</f>
        <v>2.7022809495863</v>
      </c>
    </row>
    <row r="55" s="75" customFormat="true" ht="13.8" hidden="false" customHeight="false" outlineLevel="0" collapsed="false">
      <c r="A55" s="16" t="s">
        <v>161</v>
      </c>
      <c r="B55" s="75" t="s">
        <v>170</v>
      </c>
      <c r="C55" s="16" t="s">
        <v>86</v>
      </c>
      <c r="D55" s="16" t="n">
        <v>20</v>
      </c>
      <c r="E55" s="16" t="n">
        <v>1800</v>
      </c>
      <c r="F55" s="16" t="s">
        <v>58</v>
      </c>
      <c r="G55" s="117" t="n">
        <v>57</v>
      </c>
      <c r="H55" s="113" t="n">
        <v>1</v>
      </c>
      <c r="I55" s="75" t="n">
        <v>16.9</v>
      </c>
      <c r="J55" s="75" t="n">
        <v>0.5</v>
      </c>
      <c r="K55" s="36" t="n">
        <f aca="false">'General version'!P57</f>
        <v>3.9</v>
      </c>
      <c r="L55" s="36" t="n">
        <f aca="false">'General version'!Q57</f>
        <v>0.3</v>
      </c>
      <c r="M55" s="36" t="n">
        <f aca="false">'General version'!R57</f>
        <v>0</v>
      </c>
      <c r="N55" s="36" t="n">
        <f aca="false">'General version'!S57</f>
        <v>0</v>
      </c>
      <c r="Q55" s="75" t="n">
        <v>4.7</v>
      </c>
      <c r="R55" s="75" t="n">
        <v>0.1</v>
      </c>
      <c r="S55" s="75" t="n">
        <v>6.3</v>
      </c>
      <c r="T55" s="75" t="n">
        <v>0.3</v>
      </c>
      <c r="U55" s="96" t="n">
        <v>9.8</v>
      </c>
      <c r="V55" s="96" t="n">
        <v>0.5</v>
      </c>
      <c r="Y55" s="37"/>
      <c r="AA55" s="106" t="n">
        <f aca="false">G55/(2*15.9994+28.0855)</f>
        <v>0.948667122692617</v>
      </c>
      <c r="AB55" s="106" t="n">
        <f aca="false">H55/(2*15.9994+28.0855)</f>
        <v>0.0166432828542564</v>
      </c>
      <c r="AC55" s="106" t="n">
        <f aca="false">(2*I55)/(2*26.981+3*15.9994)</f>
        <v>0.331501899760887</v>
      </c>
      <c r="AD55" s="106" t="n">
        <f aca="false">(2*J55)/(2*26.981+3*15.9994)</f>
        <v>0.00980774851363571</v>
      </c>
      <c r="AE55" s="106" t="n">
        <f aca="false">K55/(55.8452+15.9994)</f>
        <v>0.0542838292648299</v>
      </c>
      <c r="AF55" s="106" t="n">
        <f aca="false">L55/(55.8452+15.9994)</f>
        <v>0.00417567917421769</v>
      </c>
      <c r="AG55" s="106" t="n">
        <f aca="false">2*M55/(2*55.845+3*15.999)</f>
        <v>0</v>
      </c>
      <c r="AH55" s="106" t="n">
        <f aca="false">2*N55/(2*55.845+3*15.999)</f>
        <v>0</v>
      </c>
      <c r="AI55" s="106" t="n">
        <f aca="false">O55/(95.94+2*15.9994)</f>
        <v>0</v>
      </c>
      <c r="AJ55" s="106" t="n">
        <f aca="false">P55/(95.94+2*15.9994)</f>
        <v>0</v>
      </c>
      <c r="AK55" s="106" t="n">
        <f aca="false">Q55/(15.9994+24.3051)</f>
        <v>0.116612288950365</v>
      </c>
      <c r="AL55" s="106" t="n">
        <f aca="false">R55/(15.9994+24.3051)</f>
        <v>0.00248111253085884</v>
      </c>
      <c r="AM55" s="106" t="n">
        <f aca="false">S55/(40.078+15.9994)</f>
        <v>0.112344723542818</v>
      </c>
      <c r="AN55" s="106" t="n">
        <f aca="false">T55/(40.078+15.9994)</f>
        <v>0.00534974874013417</v>
      </c>
      <c r="AO55" s="106" t="n">
        <f aca="false">U55/(22.989+0.5*15.9994)</f>
        <v>0.316244308409194</v>
      </c>
      <c r="AP55" s="106" t="n">
        <f aca="false">V55/(22.989+0.5*15.9994)</f>
        <v>0.0161349136943466</v>
      </c>
      <c r="AQ55" s="106" t="n">
        <f aca="false">X55/(2*15.9994+186.207)</f>
        <v>0</v>
      </c>
      <c r="AR55" s="16" t="n">
        <v>6</v>
      </c>
      <c r="AS55" s="106" t="n">
        <f aca="false">AR55/(2*AA55+1.5*AC55+AE55+2*AI55+AK55+AM55+0.5*AO55+1.5*AG55+2*AQ55)</f>
        <v>2.11569308608926</v>
      </c>
      <c r="AT55" s="114" t="n">
        <f aca="false">$AS55*AA55</f>
        <v>2.00708847248096</v>
      </c>
      <c r="AU55" s="114" t="n">
        <f aca="false">$AS55*AB55</f>
        <v>0.0352120784645782</v>
      </c>
      <c r="AV55" s="106" t="n">
        <f aca="false">$AS55*AC55</f>
        <v>0.701356277349563</v>
      </c>
      <c r="AW55" s="106" t="n">
        <f aca="false">$AS55*AD55</f>
        <v>0.0207501857204013</v>
      </c>
      <c r="AX55" s="106" t="n">
        <f aca="false">$AS55*AE55</f>
        <v>0.11484792226205</v>
      </c>
      <c r="AY55" s="106" t="n">
        <f aca="false">$AS55*AF55</f>
        <v>0.00883445555861927</v>
      </c>
      <c r="AZ55" s="106" t="n">
        <f aca="false">$AS55*AG55</f>
        <v>0</v>
      </c>
      <c r="BA55" s="106" t="n">
        <f aca="false">$AS55*AH55</f>
        <v>0</v>
      </c>
      <c r="BB55" s="106" t="n">
        <f aca="false">$AS55*AI55</f>
        <v>0</v>
      </c>
      <c r="BC55" s="106" t="n">
        <f aca="false">$AS55*AJ55</f>
        <v>0</v>
      </c>
      <c r="BD55" s="106" t="n">
        <f aca="false">$AS55*AK55</f>
        <v>0.246715813485331</v>
      </c>
      <c r="BE55" s="106" t="n">
        <f aca="false">$AS55*AL55</f>
        <v>0.00524927262734747</v>
      </c>
      <c r="BF55" s="106" t="n">
        <f aca="false">$AS55*AM55</f>
        <v>0.237686954858148</v>
      </c>
      <c r="BG55" s="106" t="n">
        <f aca="false">$AS55*AN55</f>
        <v>0.0113184264218166</v>
      </c>
      <c r="BH55" s="106" t="n">
        <f aca="false">$AS55*AO55</f>
        <v>0.669075896816412</v>
      </c>
      <c r="BI55" s="106" t="n">
        <f aca="false">$AS55*AP55</f>
        <v>0.0341365253477761</v>
      </c>
      <c r="BJ55" s="106" t="n">
        <f aca="false">$AS55*AQ55</f>
        <v>0</v>
      </c>
      <c r="BK55" s="106" t="n">
        <f aca="false">SUM(AT55,AV55,AX55,AZ55,BB55,BD55,BF55,BH55,BJ55)</f>
        <v>3.97677133725246</v>
      </c>
      <c r="BL55" s="106" t="n">
        <f aca="false">SUM(AU55,AW55,AY55,BA55,BC55,BE55,BG55,BI55,BJ55)</f>
        <v>0.115500944140539</v>
      </c>
      <c r="BM55" s="119"/>
      <c r="BO55" s="36" t="n">
        <f aca="false">L55+BS55</f>
        <v>0.3</v>
      </c>
      <c r="BP55" s="90"/>
      <c r="BR55" s="36"/>
      <c r="BS55" s="118"/>
      <c r="BT55" s="126"/>
    </row>
    <row r="56" s="16" customFormat="true" ht="13.8" hidden="false" customHeight="false" outlineLevel="0" collapsed="false">
      <c r="A56" s="16" t="s">
        <v>161</v>
      </c>
      <c r="B56" s="121" t="s">
        <v>178</v>
      </c>
      <c r="C56" s="16" t="s">
        <v>86</v>
      </c>
      <c r="D56" s="16" t="n">
        <v>20</v>
      </c>
      <c r="E56" s="16" t="n">
        <v>1800</v>
      </c>
      <c r="F56" s="16" t="s">
        <v>58</v>
      </c>
      <c r="G56" s="17" t="n">
        <v>98</v>
      </c>
      <c r="H56" s="105" t="n">
        <v>2</v>
      </c>
      <c r="I56" s="16" t="n">
        <v>2</v>
      </c>
      <c r="J56" s="16" t="n">
        <v>2</v>
      </c>
      <c r="K56" s="36" t="n">
        <f aca="false">'General version'!P58</f>
        <v>0</v>
      </c>
      <c r="L56" s="36" t="n">
        <f aca="false">'General version'!Q58</f>
        <v>0</v>
      </c>
      <c r="M56" s="36" t="n">
        <f aca="false">'General version'!R58</f>
        <v>0</v>
      </c>
      <c r="N56" s="36" t="n">
        <f aca="false">'General version'!S58</f>
        <v>0</v>
      </c>
      <c r="U56" s="43"/>
      <c r="V56" s="43"/>
      <c r="Y56" s="37"/>
      <c r="AA56" s="106" t="n">
        <f aca="false">G56/(2*15.9994+28.0855)</f>
        <v>1.63104171971713</v>
      </c>
      <c r="AB56" s="106" t="n">
        <f aca="false">H56/(2*15.9994+28.0855)</f>
        <v>0.0332865657085129</v>
      </c>
      <c r="AC56" s="106" t="n">
        <f aca="false">(2*I56)/(2*26.981+3*15.9994)</f>
        <v>0.0392309940545428</v>
      </c>
      <c r="AD56" s="106" t="n">
        <f aca="false">(2*J56)/(2*26.981+3*15.9994)</f>
        <v>0.0392309940545428</v>
      </c>
      <c r="AE56" s="106" t="n">
        <f aca="false">K56/(55.8452+15.9994)</f>
        <v>0</v>
      </c>
      <c r="AF56" s="106" t="n">
        <f aca="false">L56/(55.8452+15.9994)</f>
        <v>0</v>
      </c>
      <c r="AG56" s="106" t="n">
        <f aca="false">2*M56/(2*55.845+3*15.999)</f>
        <v>0</v>
      </c>
      <c r="AH56" s="106" t="n">
        <f aca="false">2*N56/(2*55.845+3*15.999)</f>
        <v>0</v>
      </c>
      <c r="AI56" s="106" t="n">
        <f aca="false">O56/(95.94+2*15.9994)</f>
        <v>0</v>
      </c>
      <c r="AJ56" s="106" t="n">
        <f aca="false">P56/(95.94+2*15.9994)</f>
        <v>0</v>
      </c>
      <c r="AK56" s="106" t="n">
        <f aca="false">Q56/(15.9994+24.3051)</f>
        <v>0</v>
      </c>
      <c r="AL56" s="106" t="n">
        <f aca="false">R56/(15.9994+24.3051)</f>
        <v>0</v>
      </c>
      <c r="AM56" s="106" t="n">
        <f aca="false">S56/(40.078+15.9994)</f>
        <v>0</v>
      </c>
      <c r="AN56" s="106" t="n">
        <f aca="false">T56/(40.078+15.9994)</f>
        <v>0</v>
      </c>
      <c r="AO56" s="106" t="n">
        <f aca="false">U56/(22.989+0.5*15.9994)</f>
        <v>0</v>
      </c>
      <c r="AP56" s="106" t="n">
        <f aca="false">V56/(22.989+0.5*15.9994)</f>
        <v>0</v>
      </c>
      <c r="AQ56" s="106" t="n">
        <f aca="false">X56/(2*15.9994+186.207)</f>
        <v>0</v>
      </c>
      <c r="AR56" s="16" t="n">
        <v>2</v>
      </c>
      <c r="AS56" s="106" t="n">
        <f aca="false">AR56/(2*AA56+1.5*AC56+AE56+2*AI56+AK56+AM56+0.5*AO56+1.5*AG56+2*AQ56)</f>
        <v>0.602240951132985</v>
      </c>
      <c r="AT56" s="114" t="n">
        <f aca="false">$AS56*AA56</f>
        <v>0.982280116620025</v>
      </c>
      <c r="AU56" s="114" t="n">
        <f aca="false">$AS56*AB56</f>
        <v>0.0200465329922454</v>
      </c>
      <c r="AV56" s="106" t="n">
        <f aca="false">$AS56*AC56</f>
        <v>0.0236265111733004</v>
      </c>
      <c r="AW56" s="106" t="n">
        <f aca="false">$AS56*AD56</f>
        <v>0.0236265111733004</v>
      </c>
      <c r="AX56" s="106" t="n">
        <f aca="false">$AS56*AE56</f>
        <v>0</v>
      </c>
      <c r="AY56" s="106" t="n">
        <f aca="false">$AS56*AF56</f>
        <v>0</v>
      </c>
      <c r="AZ56" s="106" t="n">
        <f aca="false">$AS56*AG56</f>
        <v>0</v>
      </c>
      <c r="BA56" s="106" t="n">
        <f aca="false">$AS56*AH56</f>
        <v>0</v>
      </c>
      <c r="BB56" s="106" t="n">
        <f aca="false">$AS56*AI56</f>
        <v>0</v>
      </c>
      <c r="BC56" s="106" t="n">
        <f aca="false">$AS56*AJ56</f>
        <v>0</v>
      </c>
      <c r="BD56" s="106" t="n">
        <f aca="false">$AS56*AK56</f>
        <v>0</v>
      </c>
      <c r="BE56" s="106" t="n">
        <f aca="false">$AS56*AL56</f>
        <v>0</v>
      </c>
      <c r="BF56" s="106" t="n">
        <f aca="false">$AS56*AM56</f>
        <v>0</v>
      </c>
      <c r="BG56" s="106" t="n">
        <f aca="false">$AS56*AN56</f>
        <v>0</v>
      </c>
      <c r="BH56" s="106" t="n">
        <f aca="false">$AS56*AO56</f>
        <v>0</v>
      </c>
      <c r="BI56" s="106" t="n">
        <f aca="false">$AS56*AP56</f>
        <v>0</v>
      </c>
      <c r="BJ56" s="106" t="n">
        <f aca="false">$AS56*AQ56</f>
        <v>0</v>
      </c>
      <c r="BK56" s="106" t="n">
        <f aca="false">SUM(AT56,AV56,AX56,AZ56,BB56,BD56,BF56,BH56,BJ56)</f>
        <v>1.00590662779333</v>
      </c>
      <c r="BL56" s="106" t="n">
        <f aca="false">SUM(AU56,AW56,AY56,BA56,BC56,BE56,BG56,BI56,BJ56)</f>
        <v>0.0436730441655458</v>
      </c>
      <c r="BM56" s="106"/>
      <c r="BO56" s="36" t="n">
        <f aca="false">L56+BS56</f>
        <v>0</v>
      </c>
      <c r="BP56" s="104"/>
      <c r="BR56" s="36"/>
      <c r="BS56" s="36"/>
      <c r="BT56" s="126"/>
    </row>
    <row r="57" s="16" customFormat="true" ht="13.8" hidden="false" customHeight="false" outlineLevel="0" collapsed="false">
      <c r="A57" s="16" t="s">
        <v>161</v>
      </c>
      <c r="B57" s="16" t="s">
        <v>58</v>
      </c>
      <c r="C57" s="16" t="s">
        <v>86</v>
      </c>
      <c r="D57" s="16" t="n">
        <v>20</v>
      </c>
      <c r="E57" s="16" t="n">
        <v>1800</v>
      </c>
      <c r="F57" s="16" t="s">
        <v>58</v>
      </c>
      <c r="G57" s="17"/>
      <c r="H57" s="105"/>
      <c r="K57" s="36" t="n">
        <f aca="false">'General version'!P59</f>
        <v>0</v>
      </c>
      <c r="L57" s="36" t="n">
        <f aca="false">'General version'!Q59</f>
        <v>0</v>
      </c>
      <c r="M57" s="36" t="n">
        <f aca="false">'General version'!R59</f>
        <v>0</v>
      </c>
      <c r="N57" s="36" t="n">
        <f aca="false">'General version'!S59</f>
        <v>0</v>
      </c>
      <c r="U57" s="43"/>
      <c r="V57" s="43"/>
      <c r="X57" s="16" t="n">
        <v>117.18</v>
      </c>
      <c r="Y57" s="37"/>
      <c r="AA57" s="106" t="n">
        <f aca="false">G57/(2*15.9994+28.0855)</f>
        <v>0</v>
      </c>
      <c r="AB57" s="106" t="n">
        <f aca="false">H57/(2*15.9994+28.0855)</f>
        <v>0</v>
      </c>
      <c r="AC57" s="106" t="n">
        <f aca="false">(2*I57)/(2*26.981+3*15.9994)</f>
        <v>0</v>
      </c>
      <c r="AD57" s="106" t="n">
        <f aca="false">(2*J57)/(2*26.981+3*15.9994)</f>
        <v>0</v>
      </c>
      <c r="AE57" s="106" t="n">
        <f aca="false">K57/(55.8452+15.9994)</f>
        <v>0</v>
      </c>
      <c r="AF57" s="106" t="n">
        <f aca="false">L57/(55.8452+15.9994)</f>
        <v>0</v>
      </c>
      <c r="AG57" s="106" t="n">
        <f aca="false">2*M57/(2*55.845+3*15.999)</f>
        <v>0</v>
      </c>
      <c r="AH57" s="106" t="n">
        <f aca="false">2*N57/(2*55.845+3*15.999)</f>
        <v>0</v>
      </c>
      <c r="AI57" s="106" t="n">
        <f aca="false">O57/(95.94+2*15.9994)</f>
        <v>0</v>
      </c>
      <c r="AJ57" s="106" t="n">
        <f aca="false">P57/(95.94+2*15.9994)</f>
        <v>0</v>
      </c>
      <c r="AK57" s="106" t="n">
        <f aca="false">Q57/(15.9994+24.3051)</f>
        <v>0</v>
      </c>
      <c r="AL57" s="106" t="n">
        <f aca="false">R57/(15.9994+24.3051)</f>
        <v>0</v>
      </c>
      <c r="AM57" s="106" t="n">
        <f aca="false">S57/(40.078+15.9994)</f>
        <v>0</v>
      </c>
      <c r="AN57" s="106" t="n">
        <f aca="false">T57/(40.078+15.9994)</f>
        <v>0</v>
      </c>
      <c r="AO57" s="106" t="n">
        <f aca="false">U57/(22.989+0.5*15.9994)</f>
        <v>0</v>
      </c>
      <c r="AP57" s="106" t="n">
        <f aca="false">V57/(22.989+0.5*15.9994)</f>
        <v>0</v>
      </c>
      <c r="AQ57" s="106" t="n">
        <f aca="false">X57/(2*15.9994+186.207)</f>
        <v>0.537015972994302</v>
      </c>
      <c r="AR57" s="16" t="n">
        <v>2</v>
      </c>
      <c r="AS57" s="106" t="n">
        <f aca="false">AR57/(2*AA57+1.5*AC57+AE57+2*AI57+AK57+AM57+0.5*AO57+1.5*AG57+2*AQ57)</f>
        <v>1.86214200375491</v>
      </c>
      <c r="AT57" s="114" t="n">
        <f aca="false">$AS57*AA57</f>
        <v>0</v>
      </c>
      <c r="AU57" s="114" t="n">
        <f aca="false">$AS57*AB57</f>
        <v>0</v>
      </c>
      <c r="AV57" s="106" t="n">
        <f aca="false">$AS57*AC57</f>
        <v>0</v>
      </c>
      <c r="AW57" s="106" t="n">
        <f aca="false">$AS57*AD57</f>
        <v>0</v>
      </c>
      <c r="AX57" s="106" t="n">
        <f aca="false">$AS57*AE57</f>
        <v>0</v>
      </c>
      <c r="AY57" s="106" t="n">
        <f aca="false">$AS57*AF57</f>
        <v>0</v>
      </c>
      <c r="AZ57" s="106" t="n">
        <f aca="false">$AS57*AG57</f>
        <v>0</v>
      </c>
      <c r="BA57" s="106" t="n">
        <f aca="false">$AS57*AH57</f>
        <v>0</v>
      </c>
      <c r="BB57" s="106" t="n">
        <f aca="false">$AS57*AI57</f>
        <v>0</v>
      </c>
      <c r="BC57" s="106" t="n">
        <f aca="false">$AS57*AJ57</f>
        <v>0</v>
      </c>
      <c r="BD57" s="106" t="n">
        <f aca="false">$AS57*AK57</f>
        <v>0</v>
      </c>
      <c r="BE57" s="106" t="n">
        <f aca="false">$AS57*AL57</f>
        <v>0</v>
      </c>
      <c r="BF57" s="106" t="n">
        <f aca="false">$AS57*AM57</f>
        <v>0</v>
      </c>
      <c r="BG57" s="106" t="n">
        <f aca="false">$AS57*AN57</f>
        <v>0</v>
      </c>
      <c r="BH57" s="106" t="n">
        <f aca="false">$AS57*AO57</f>
        <v>0</v>
      </c>
      <c r="BI57" s="106" t="n">
        <f aca="false">$AS57*AP57</f>
        <v>0</v>
      </c>
      <c r="BJ57" s="106" t="n">
        <f aca="false">$AS57*AQ57</f>
        <v>1</v>
      </c>
      <c r="BK57" s="106" t="n">
        <f aca="false">SUM(AT57,AV57,AX57,AZ57,BB57,BD57,BF57,BH57,BJ57)</f>
        <v>1</v>
      </c>
      <c r="BL57" s="106" t="n">
        <f aca="false">SUM(AU57,AW57,AY57,BA57,BC57,BE57,BG57,BI57,BJ57)</f>
        <v>1</v>
      </c>
      <c r="BM57" s="106"/>
      <c r="BO57" s="36" t="n">
        <f aca="false">L57+BS57</f>
        <v>0</v>
      </c>
      <c r="BP57" s="104"/>
      <c r="BR57" s="36"/>
      <c r="BS57" s="36"/>
      <c r="BT57" s="126"/>
    </row>
    <row r="58" s="16" customFormat="true" ht="13.8" hidden="false" customHeight="false" outlineLevel="0" collapsed="false">
      <c r="A58" s="16" t="s">
        <v>161</v>
      </c>
      <c r="B58" s="16" t="s">
        <v>160</v>
      </c>
      <c r="C58" s="16" t="s">
        <v>86</v>
      </c>
      <c r="D58" s="16" t="n">
        <v>20</v>
      </c>
      <c r="E58" s="16" t="n">
        <v>1800</v>
      </c>
      <c r="F58" s="16" t="s">
        <v>58</v>
      </c>
      <c r="G58" s="17"/>
      <c r="H58" s="105"/>
      <c r="K58" s="36" t="n">
        <f aca="false">'General version'!P60</f>
        <v>0</v>
      </c>
      <c r="L58" s="36" t="n">
        <f aca="false">'General version'!Q60</f>
        <v>0</v>
      </c>
      <c r="M58" s="36" t="n">
        <f aca="false">'General version'!R60</f>
        <v>0</v>
      </c>
      <c r="N58" s="36" t="n">
        <f aca="false">'General version'!S60</f>
        <v>0</v>
      </c>
      <c r="U58" s="43"/>
      <c r="V58" s="43"/>
      <c r="X58" s="16" t="n">
        <v>100</v>
      </c>
      <c r="Y58" s="37"/>
      <c r="AA58" s="106" t="n">
        <f aca="false">G58/(2*15.9994+28.0855)</f>
        <v>0</v>
      </c>
      <c r="AB58" s="106" t="n">
        <f aca="false">H58/(2*15.9994+28.0855)</f>
        <v>0</v>
      </c>
      <c r="AC58" s="106" t="n">
        <f aca="false">(2*I58)/(2*26.981+3*15.9994)</f>
        <v>0</v>
      </c>
      <c r="AD58" s="106" t="n">
        <f aca="false">(2*J58)/(2*26.981+3*15.9994)</f>
        <v>0</v>
      </c>
      <c r="AE58" s="106" t="n">
        <f aca="false">K58/(55.8452+15.9994)</f>
        <v>0</v>
      </c>
      <c r="AF58" s="106" t="n">
        <f aca="false">L58/(55.8452+15.9994)</f>
        <v>0</v>
      </c>
      <c r="AG58" s="106" t="n">
        <f aca="false">2*M58/(2*55.845+3*15.999)</f>
        <v>0</v>
      </c>
      <c r="AH58" s="106" t="n">
        <f aca="false">2*N58/(2*55.845+3*15.999)</f>
        <v>0</v>
      </c>
      <c r="AI58" s="106" t="n">
        <f aca="false">O58/(95.94+2*15.9994)</f>
        <v>0</v>
      </c>
      <c r="AJ58" s="106" t="n">
        <f aca="false">P58/(95.94+2*15.9994)</f>
        <v>0</v>
      </c>
      <c r="AK58" s="106" t="n">
        <f aca="false">Q58/(15.9994+24.3051)</f>
        <v>0</v>
      </c>
      <c r="AL58" s="106" t="n">
        <f aca="false">R58/(15.9994+24.3051)</f>
        <v>0</v>
      </c>
      <c r="AM58" s="106" t="n">
        <f aca="false">S58/(40.078+15.9994)</f>
        <v>0</v>
      </c>
      <c r="AN58" s="106" t="n">
        <f aca="false">T58/(40.078+15.9994)</f>
        <v>0</v>
      </c>
      <c r="AO58" s="106" t="n">
        <f aca="false">U58/(22.989+0.5*15.9994)</f>
        <v>0</v>
      </c>
      <c r="AP58" s="106" t="n">
        <f aca="false">V58/(22.989+0.5*15.9994)</f>
        <v>0</v>
      </c>
      <c r="AQ58" s="106" t="n">
        <f aca="false">X58/(2*15.9994+186.207)</f>
        <v>0.458282960397936</v>
      </c>
      <c r="AR58" s="16" t="n">
        <v>2</v>
      </c>
      <c r="AS58" s="106" t="n">
        <f aca="false">AR58/(2*AA58+1.5*AC58+AE58+2*AI58+AK58+AM58+0.5*AO58+1.5*AG58+2*AQ58)</f>
        <v>2.182058</v>
      </c>
      <c r="AT58" s="114" t="n">
        <f aca="false">$AS58*AA58</f>
        <v>0</v>
      </c>
      <c r="AU58" s="114" t="n">
        <f aca="false">$AS58*AB58</f>
        <v>0</v>
      </c>
      <c r="AV58" s="106" t="n">
        <f aca="false">$AS58*AC58</f>
        <v>0</v>
      </c>
      <c r="AW58" s="106" t="n">
        <f aca="false">$AS58*AD58</f>
        <v>0</v>
      </c>
      <c r="AX58" s="106" t="n">
        <f aca="false">$AS58*AE58</f>
        <v>0</v>
      </c>
      <c r="AY58" s="106" t="n">
        <f aca="false">$AS58*AF58</f>
        <v>0</v>
      </c>
      <c r="AZ58" s="106" t="n">
        <f aca="false">$AS58*AG58</f>
        <v>0</v>
      </c>
      <c r="BA58" s="106" t="n">
        <f aca="false">$AS58*AH58</f>
        <v>0</v>
      </c>
      <c r="BB58" s="106" t="n">
        <f aca="false">$AS58*AI58</f>
        <v>0</v>
      </c>
      <c r="BC58" s="106" t="n">
        <f aca="false">$AS58*AJ58</f>
        <v>0</v>
      </c>
      <c r="BD58" s="106" t="n">
        <f aca="false">$AS58*AK58</f>
        <v>0</v>
      </c>
      <c r="BE58" s="106" t="n">
        <f aca="false">$AS58*AL58</f>
        <v>0</v>
      </c>
      <c r="BF58" s="106" t="n">
        <f aca="false">$AS58*AM58</f>
        <v>0</v>
      </c>
      <c r="BG58" s="106" t="n">
        <f aca="false">$AS58*AN58</f>
        <v>0</v>
      </c>
      <c r="BH58" s="106" t="n">
        <f aca="false">$AS58*AO58</f>
        <v>0</v>
      </c>
      <c r="BI58" s="106" t="n">
        <f aca="false">$AS58*AP58</f>
        <v>0</v>
      </c>
      <c r="BJ58" s="106" t="n">
        <f aca="false">$AS58*AQ58</f>
        <v>1</v>
      </c>
      <c r="BK58" s="106" t="n">
        <f aca="false">SUM(AT58,AV58,AX58,AZ58,BB58,BD58,BF58,BH58,BJ58)</f>
        <v>1</v>
      </c>
      <c r="BL58" s="106" t="n">
        <f aca="false">SUM(AU58,AW58,AY58,BA58,BC58,BE58,BG58,BI58,BJ58)</f>
        <v>1</v>
      </c>
      <c r="BM58" s="106"/>
      <c r="BO58" s="36" t="n">
        <f aca="false">L58+BS58</f>
        <v>0</v>
      </c>
      <c r="BP58" s="104"/>
      <c r="BR58" s="36"/>
      <c r="BS58" s="36"/>
      <c r="BT58" s="126"/>
    </row>
    <row r="59" s="16" customFormat="true" ht="13.8" hidden="false" customHeight="false" outlineLevel="0" collapsed="false">
      <c r="G59" s="17"/>
      <c r="H59" s="105"/>
      <c r="K59" s="36" t="n">
        <f aca="false">'General version'!P61</f>
        <v>0</v>
      </c>
      <c r="L59" s="36" t="n">
        <f aca="false">'General version'!Q61</f>
        <v>0</v>
      </c>
      <c r="M59" s="36" t="n">
        <f aca="false">'General version'!R61</f>
        <v>0</v>
      </c>
      <c r="N59" s="36" t="n">
        <f aca="false">'General version'!S61</f>
        <v>0</v>
      </c>
      <c r="U59" s="43"/>
      <c r="V59" s="43"/>
      <c r="Y59" s="37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 t="n">
        <f aca="false">X59/(2*15.9994+186.207)</f>
        <v>0</v>
      </c>
      <c r="AS59" s="106" t="e">
        <f aca="false">AR59/(2*AA59+1.5*AC59+AE59+2*AI59+AK59+AM59+0.5*AO59+1.5*AG59+2*AQ59)</f>
        <v>#DIV/0!</v>
      </c>
      <c r="AT59" s="114"/>
      <c r="AU59" s="114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 t="e">
        <f aca="false">$AS59*AQ59</f>
        <v>#DIV/0!</v>
      </c>
      <c r="BK59" s="106" t="e">
        <f aca="false">SUM(AT59,AV59,AX59,AZ59,BB59,BD59,BF59,BH59,BJ59)</f>
        <v>#DIV/0!</v>
      </c>
      <c r="BL59" s="106" t="n">
        <f aca="false">SUM(AU59,AW59,AY59,BA59,BC59,BE59,BG59,BI59,BJ59)</f>
        <v>0</v>
      </c>
      <c r="BM59" s="106"/>
      <c r="BO59" s="36" t="n">
        <f aca="false">L59+BS59</f>
        <v>0</v>
      </c>
      <c r="BP59" s="104"/>
      <c r="BR59" s="36"/>
      <c r="BS59" s="36"/>
      <c r="BT59" s="126"/>
    </row>
    <row r="60" s="16" customFormat="true" ht="13.8" hidden="false" customHeight="false" outlineLevel="0" collapsed="false">
      <c r="A60" s="16" t="s">
        <v>163</v>
      </c>
      <c r="B60" s="16" t="s">
        <v>158</v>
      </c>
      <c r="C60" s="16" t="s">
        <v>86</v>
      </c>
      <c r="D60" s="16" t="n">
        <v>20</v>
      </c>
      <c r="E60" s="16" t="n">
        <v>1800</v>
      </c>
      <c r="F60" s="16" t="s">
        <v>65</v>
      </c>
      <c r="G60" s="17" t="n">
        <v>51</v>
      </c>
      <c r="H60" s="105" t="n">
        <v>2</v>
      </c>
      <c r="I60" s="16" t="n">
        <v>16.4</v>
      </c>
      <c r="J60" s="16" t="n">
        <v>0.7</v>
      </c>
      <c r="K60" s="36" t="n">
        <f aca="false">'General version'!P62</f>
        <v>9.83</v>
      </c>
      <c r="L60" s="36" t="n">
        <f aca="false">'General version'!Q62</f>
        <v>0.4</v>
      </c>
      <c r="M60" s="36" t="n">
        <f aca="false">'General version'!R62</f>
        <v>0</v>
      </c>
      <c r="N60" s="36" t="n">
        <f aca="false">'General version'!S62</f>
        <v>0</v>
      </c>
      <c r="Q60" s="16" t="n">
        <v>7.9</v>
      </c>
      <c r="R60" s="16" t="n">
        <v>0.4</v>
      </c>
      <c r="S60" s="16" t="n">
        <v>11.7</v>
      </c>
      <c r="T60" s="16" t="n">
        <v>0.5</v>
      </c>
      <c r="U60" s="16" t="n">
        <v>2.31</v>
      </c>
      <c r="V60" s="16" t="n">
        <v>0.17</v>
      </c>
      <c r="W60" s="36"/>
      <c r="Y60" s="37" t="n">
        <f aca="false">K60+M60</f>
        <v>9.83</v>
      </c>
      <c r="AA60" s="106" t="n">
        <f aca="false">G60/(2*15.9994+28.0855)</f>
        <v>0.848807425567078</v>
      </c>
      <c r="AB60" s="106" t="n">
        <f aca="false">H60/(2*15.9994+28.0855)</f>
        <v>0.0332865657085129</v>
      </c>
      <c r="AC60" s="106" t="n">
        <f aca="false">(2*I60)/(2*26.981+3*15.9994)</f>
        <v>0.321694151247251</v>
      </c>
      <c r="AD60" s="106" t="n">
        <f aca="false">(2*J60)/(2*26.981+3*15.9994)</f>
        <v>0.01373084791909</v>
      </c>
      <c r="AE60" s="106" t="n">
        <f aca="false">K60/(55.8452+15.9994)</f>
        <v>0.136823087608533</v>
      </c>
      <c r="AF60" s="106" t="n">
        <f aca="false">L60/(55.8452+15.9994)</f>
        <v>0.00556757223229025</v>
      </c>
      <c r="AG60" s="106" t="n">
        <f aca="false">2*M60/(2*55.845+3*15.999)</f>
        <v>0</v>
      </c>
      <c r="AH60" s="106" t="n">
        <f aca="false">2*N60/(2*55.845+3*15.999)</f>
        <v>0</v>
      </c>
      <c r="AI60" s="106" t="n">
        <f aca="false">O60/(95.94+2*15.9994)</f>
        <v>0</v>
      </c>
      <c r="AJ60" s="106" t="n">
        <f aca="false">P60/(95.94+2*15.9994)</f>
        <v>0</v>
      </c>
      <c r="AK60" s="106" t="n">
        <f aca="false">Q60/(15.9994+24.3051)</f>
        <v>0.196007889937848</v>
      </c>
      <c r="AL60" s="106" t="n">
        <f aca="false">R60/(15.9994+24.3051)</f>
        <v>0.00992445012343535</v>
      </c>
      <c r="AM60" s="106" t="n">
        <f aca="false">S60/(40.078+15.9994)</f>
        <v>0.208640200865233</v>
      </c>
      <c r="AN60" s="106" t="n">
        <f aca="false">T60/(40.078+15.9994)</f>
        <v>0.00891624790022362</v>
      </c>
      <c r="AO60" s="106" t="n">
        <f aca="false">U60/(22.989+0.5*15.9994)</f>
        <v>0.0745433012678815</v>
      </c>
      <c r="AP60" s="106" t="n">
        <f aca="false">V60/(22.989+0.5*15.9994)</f>
        <v>0.00548587065607786</v>
      </c>
      <c r="AQ60" s="106" t="n">
        <f aca="false">X60/(2*15.9994+186.207)</f>
        <v>0</v>
      </c>
      <c r="AR60" s="16" t="n">
        <v>12</v>
      </c>
      <c r="AS60" s="106" t="n">
        <f aca="false">AR60/(2*AA60+1.5*AC60+AE60+2*AI60+AK60+AM60+0.5*AO60+1.5*AG60+2*AQ60)</f>
        <v>4.34956133018612</v>
      </c>
      <c r="AT60" s="114" t="n">
        <f aca="false">$AS60*AA60</f>
        <v>3.6919399550214</v>
      </c>
      <c r="AU60" s="114" t="n">
        <f aca="false">$AS60*AB60</f>
        <v>0.144781959020447</v>
      </c>
      <c r="AV60" s="106" t="n">
        <f aca="false">$AS60*AC60</f>
        <v>1.39922844041209</v>
      </c>
      <c r="AW60" s="106" t="n">
        <f aca="false">$AS60*AD60</f>
        <v>0.0597231651395405</v>
      </c>
      <c r="AX60" s="106" t="n">
        <f aca="false">$AS60*AE60</f>
        <v>0.595120410938743</v>
      </c>
      <c r="AY60" s="106" t="n">
        <f aca="false">$AS60*AF60</f>
        <v>0.0242164968845877</v>
      </c>
      <c r="AZ60" s="106" t="n">
        <f aca="false">$AS60*AG60</f>
        <v>0</v>
      </c>
      <c r="BA60" s="106" t="n">
        <f aca="false">$AS60*AH60</f>
        <v>0</v>
      </c>
      <c r="BB60" s="106" t="n">
        <f aca="false">$AS60*AI60</f>
        <v>0</v>
      </c>
      <c r="BC60" s="106" t="n">
        <f aca="false">$AS60*AJ60</f>
        <v>0</v>
      </c>
      <c r="BD60" s="106" t="n">
        <f aca="false">$AS60*AK60</f>
        <v>0.852548338485042</v>
      </c>
      <c r="BE60" s="106" t="n">
        <f aca="false">$AS60*AL60</f>
        <v>0.0431670044802553</v>
      </c>
      <c r="BF60" s="106" t="n">
        <f aca="false">$AS60*AM60</f>
        <v>0.907493349605682</v>
      </c>
      <c r="BG60" s="106" t="n">
        <f aca="false">$AS60*AN60</f>
        <v>0.0387817670771659</v>
      </c>
      <c r="BH60" s="106" t="n">
        <f aca="false">$AS60*AO60</f>
        <v>0.324230660619192</v>
      </c>
      <c r="BI60" s="106" t="n">
        <f aca="false">$AS60*AP60</f>
        <v>0.023861130868079</v>
      </c>
      <c r="BJ60" s="106" t="n">
        <f aca="false">$AS60*AQ60</f>
        <v>0</v>
      </c>
      <c r="BK60" s="106" t="n">
        <f aca="false">SUM(AT60,AV60,AX60,AZ60,BB60,BD60,BF60,BH60,BJ60)</f>
        <v>7.77056115508215</v>
      </c>
      <c r="BL60" s="106" t="n">
        <f aca="false">SUM(AU60,AW60,AY60,BA60,BC60,BE60,BG60,BI60,BJ60)</f>
        <v>0.334531523470075</v>
      </c>
      <c r="BM60" s="106" t="n">
        <f aca="false">AX60+AZ60</f>
        <v>0.595120410938743</v>
      </c>
      <c r="BN60" s="16" t="n">
        <v>9.83</v>
      </c>
      <c r="BO60" s="36" t="n">
        <f aca="false">L60+BS60</f>
        <v>0.5</v>
      </c>
      <c r="BP60" s="104" t="n">
        <v>0.08</v>
      </c>
      <c r="BQ60" s="16" t="n">
        <v>0.04</v>
      </c>
      <c r="BR60" s="36" t="n">
        <f aca="false">SQRT((BO60/BN60)^2+(BQ60/BP60)^2)*(BN60*BP60)</f>
        <v>0.39522935113678</v>
      </c>
      <c r="BS60" s="36" t="n">
        <v>0.1</v>
      </c>
      <c r="BT60" s="126" t="n">
        <f aca="false">AX60+BF60+(BD60)</f>
        <v>2.35516209902947</v>
      </c>
    </row>
    <row r="61" s="16" customFormat="true" ht="13.8" hidden="false" customHeight="false" outlineLevel="0" collapsed="false">
      <c r="A61" s="16" t="s">
        <v>163</v>
      </c>
      <c r="B61" s="16" t="s">
        <v>65</v>
      </c>
      <c r="C61" s="16" t="s">
        <v>86</v>
      </c>
      <c r="D61" s="16" t="n">
        <v>20</v>
      </c>
      <c r="E61" s="16" t="n">
        <v>1800</v>
      </c>
      <c r="F61" s="16" t="s">
        <v>65</v>
      </c>
      <c r="G61" s="17"/>
      <c r="H61" s="105"/>
      <c r="K61" s="36" t="n">
        <f aca="false">'General version'!P63</f>
        <v>0</v>
      </c>
      <c r="L61" s="36" t="n">
        <f aca="false">'General version'!Q63</f>
        <v>0</v>
      </c>
      <c r="M61" s="36" t="n">
        <f aca="false">'General version'!R63</f>
        <v>0</v>
      </c>
      <c r="N61" s="36" t="n">
        <f aca="false">'General version'!S63</f>
        <v>0</v>
      </c>
      <c r="O61" s="16" t="n">
        <v>133.35</v>
      </c>
      <c r="Y61" s="37"/>
      <c r="AA61" s="106" t="n">
        <f aca="false">G61/(2*15.9994+28.0855)</f>
        <v>0</v>
      </c>
      <c r="AB61" s="106" t="n">
        <f aca="false">H61/(2*15.9994+28.0855)</f>
        <v>0</v>
      </c>
      <c r="AC61" s="106" t="n">
        <f aca="false">(2*I61)/(2*26.981+3*15.9994)</f>
        <v>0</v>
      </c>
      <c r="AD61" s="106" t="n">
        <f aca="false">(2*J61)/(2*26.981+3*15.9994)</f>
        <v>0</v>
      </c>
      <c r="AE61" s="106" t="n">
        <f aca="false">K61/(55.8452+15.9994)</f>
        <v>0</v>
      </c>
      <c r="AF61" s="106" t="n">
        <f aca="false">L61/(55.8452+15.9994)</f>
        <v>0</v>
      </c>
      <c r="AG61" s="106" t="n">
        <f aca="false">2*M61/(2*55.845+3*15.999)</f>
        <v>0</v>
      </c>
      <c r="AH61" s="106" t="n">
        <f aca="false">2*N61/(2*55.845+3*15.999)</f>
        <v>0</v>
      </c>
      <c r="AI61" s="106" t="n">
        <f aca="false">O61/(95.94+2*15.9994)</f>
        <v>1.04229522240321</v>
      </c>
      <c r="AJ61" s="106" t="n">
        <f aca="false">P61/(95.94+2*15.9994)</f>
        <v>0</v>
      </c>
      <c r="AK61" s="106" t="n">
        <f aca="false">Q61/(15.9994+24.3051)</f>
        <v>0</v>
      </c>
      <c r="AL61" s="106" t="n">
        <f aca="false">R61/(15.9994+24.3051)</f>
        <v>0</v>
      </c>
      <c r="AM61" s="106" t="n">
        <f aca="false">S61/(40.078+15.9994)</f>
        <v>0</v>
      </c>
      <c r="AN61" s="106" t="n">
        <f aca="false">T61/(40.078+15.9994)</f>
        <v>0</v>
      </c>
      <c r="AO61" s="106" t="n">
        <f aca="false">U61/(22.989+0.5*15.9994)</f>
        <v>0</v>
      </c>
      <c r="AP61" s="106" t="n">
        <f aca="false">V61/(22.989+0.5*15.9994)</f>
        <v>0</v>
      </c>
      <c r="AQ61" s="106" t="n">
        <f aca="false">X61/(2*15.9994+186.207)</f>
        <v>0</v>
      </c>
      <c r="AR61" s="16" t="n">
        <v>1</v>
      </c>
      <c r="AS61" s="106" t="n">
        <f aca="false">AR61/(2*AA61+1.5*AC61+AE61+2*AI61+AK61+AM61+0.5*AO61+1.5*AG61+2*AQ61)</f>
        <v>0.479710536182977</v>
      </c>
      <c r="AT61" s="114" t="n">
        <f aca="false">$AS61*AA61</f>
        <v>0</v>
      </c>
      <c r="AU61" s="114" t="n">
        <f aca="false">$AS61*AB61</f>
        <v>0</v>
      </c>
      <c r="AV61" s="106" t="n">
        <f aca="false">$AS61*AC61</f>
        <v>0</v>
      </c>
      <c r="AW61" s="106" t="n">
        <f aca="false">$AS61*AD61</f>
        <v>0</v>
      </c>
      <c r="AX61" s="106" t="n">
        <f aca="false">$AS61*AE61</f>
        <v>0</v>
      </c>
      <c r="AY61" s="106" t="n">
        <f aca="false">$AS61*AF61</f>
        <v>0</v>
      </c>
      <c r="AZ61" s="106" t="n">
        <f aca="false">$AS61*AG61</f>
        <v>0</v>
      </c>
      <c r="BA61" s="106" t="n">
        <f aca="false">$AS61*AH61</f>
        <v>0</v>
      </c>
      <c r="BB61" s="106" t="n">
        <f aca="false">$AS61*AI61</f>
        <v>0.5</v>
      </c>
      <c r="BC61" s="106" t="n">
        <f aca="false">$AS61*AJ61</f>
        <v>0</v>
      </c>
      <c r="BD61" s="106" t="n">
        <f aca="false">$AS61*AK61</f>
        <v>0</v>
      </c>
      <c r="BE61" s="106" t="n">
        <f aca="false">$AS61*AL61</f>
        <v>0</v>
      </c>
      <c r="BF61" s="106" t="n">
        <f aca="false">$AS61*AM61</f>
        <v>0</v>
      </c>
      <c r="BG61" s="106" t="n">
        <f aca="false">$AS61*AN61</f>
        <v>0</v>
      </c>
      <c r="BH61" s="106" t="n">
        <f aca="false">$AS61*AO61</f>
        <v>0</v>
      </c>
      <c r="BI61" s="106" t="n">
        <f aca="false">$AS61*AP61</f>
        <v>0</v>
      </c>
      <c r="BJ61" s="106" t="n">
        <f aca="false">$AS61*AQ61</f>
        <v>0</v>
      </c>
      <c r="BK61" s="106" t="n">
        <f aca="false">SUM(AT61,AV61,AX61,AZ61,BB61,BD61,BF61,BH61,BJ61)</f>
        <v>0.5</v>
      </c>
      <c r="BL61" s="106" t="n">
        <f aca="false">SUM(AU61,AW61,AY61,BA61,BC61,BE61,BG61,BI61,BJ61)</f>
        <v>0</v>
      </c>
      <c r="BM61" s="106"/>
      <c r="BO61" s="36" t="n">
        <f aca="false">L61+BS61</f>
        <v>0</v>
      </c>
      <c r="BP61" s="104"/>
      <c r="BR61" s="36"/>
      <c r="BS61" s="36"/>
      <c r="BT61" s="126"/>
    </row>
    <row r="62" s="16" customFormat="true" ht="13.8" hidden="false" customHeight="false" outlineLevel="0" collapsed="false">
      <c r="A62" s="16" t="s">
        <v>163</v>
      </c>
      <c r="B62" s="16" t="s">
        <v>156</v>
      </c>
      <c r="C62" s="16" t="s">
        <v>86</v>
      </c>
      <c r="D62" s="16" t="n">
        <v>20</v>
      </c>
      <c r="E62" s="16" t="n">
        <v>1800</v>
      </c>
      <c r="F62" s="16" t="s">
        <v>65</v>
      </c>
      <c r="G62" s="17"/>
      <c r="H62" s="105"/>
      <c r="K62" s="36" t="n">
        <f aca="false">'General version'!P64</f>
        <v>0</v>
      </c>
      <c r="L62" s="36" t="n">
        <f aca="false">'General version'!Q64</f>
        <v>0</v>
      </c>
      <c r="M62" s="36" t="n">
        <f aca="false">'General version'!R64</f>
        <v>0</v>
      </c>
      <c r="N62" s="36" t="n">
        <f aca="false">'General version'!S64</f>
        <v>0</v>
      </c>
      <c r="O62" s="16" t="n">
        <v>100</v>
      </c>
      <c r="Y62" s="37"/>
      <c r="AA62" s="106" t="n">
        <f aca="false">G62/(2*15.9994+28.0855)</f>
        <v>0</v>
      </c>
      <c r="AB62" s="106" t="n">
        <f aca="false">H62/(2*15.9994+28.0855)</f>
        <v>0</v>
      </c>
      <c r="AC62" s="106" t="n">
        <f aca="false">(2*I62)/(2*26.981+3*15.9994)</f>
        <v>0</v>
      </c>
      <c r="AD62" s="106" t="n">
        <f aca="false">(2*J62)/(2*26.981+3*15.9994)</f>
        <v>0</v>
      </c>
      <c r="AE62" s="106" t="n">
        <f aca="false">K62/(55.8452+15.9994)</f>
        <v>0</v>
      </c>
      <c r="AF62" s="106" t="n">
        <f aca="false">L62/(55.8452+15.9994)</f>
        <v>0</v>
      </c>
      <c r="AG62" s="106" t="n">
        <f aca="false">2*M62/(2*55.845+3*15.999)</f>
        <v>0</v>
      </c>
      <c r="AH62" s="106" t="n">
        <f aca="false">2*N62/(2*55.845+3*15.999)</f>
        <v>0</v>
      </c>
      <c r="AI62" s="106" t="n">
        <f aca="false">O62/(95.94+2*15.9994)</f>
        <v>0.781623713838179</v>
      </c>
      <c r="AJ62" s="106" t="n">
        <f aca="false">P62/(95.94+2*15.9994)</f>
        <v>0</v>
      </c>
      <c r="AK62" s="106" t="n">
        <f aca="false">Q62/(15.9994+24.3051)</f>
        <v>0</v>
      </c>
      <c r="AL62" s="106" t="n">
        <f aca="false">R62/(15.9994+24.3051)</f>
        <v>0</v>
      </c>
      <c r="AM62" s="106" t="n">
        <f aca="false">S62/(40.078+15.9994)</f>
        <v>0</v>
      </c>
      <c r="AN62" s="106" t="n">
        <f aca="false">T62/(40.078+15.9994)</f>
        <v>0</v>
      </c>
      <c r="AO62" s="106" t="n">
        <f aca="false">U62/(22.989+0.5*15.9994)</f>
        <v>0</v>
      </c>
      <c r="AP62" s="106" t="n">
        <f aca="false">V62/(22.989+0.5*15.9994)</f>
        <v>0</v>
      </c>
      <c r="AQ62" s="106" t="n">
        <f aca="false">X62/(2*15.9994+186.207)</f>
        <v>0</v>
      </c>
      <c r="AR62" s="16" t="n">
        <v>2</v>
      </c>
      <c r="AS62" s="106" t="n">
        <f aca="false">AR62/(2*AA62+1.5*AC62+AE62+2*AI62+AK62+AM62+0.5*AO62+1.5*AG62+2*AQ62)</f>
        <v>1.279388</v>
      </c>
      <c r="AT62" s="114" t="n">
        <f aca="false">$AS62*AA62</f>
        <v>0</v>
      </c>
      <c r="AU62" s="114" t="n">
        <f aca="false">$AS62*AB62</f>
        <v>0</v>
      </c>
      <c r="AV62" s="106" t="n">
        <f aca="false">$AS62*AC62</f>
        <v>0</v>
      </c>
      <c r="AW62" s="106" t="n">
        <f aca="false">$AS62*AD62</f>
        <v>0</v>
      </c>
      <c r="AX62" s="106" t="n">
        <f aca="false">$AS62*AE62</f>
        <v>0</v>
      </c>
      <c r="AY62" s="106" t="n">
        <f aca="false">$AS62*AF62</f>
        <v>0</v>
      </c>
      <c r="AZ62" s="106" t="n">
        <f aca="false">$AS62*AG62</f>
        <v>0</v>
      </c>
      <c r="BA62" s="106" t="n">
        <f aca="false">$AS62*AH62</f>
        <v>0</v>
      </c>
      <c r="BB62" s="106" t="n">
        <f aca="false">$AS62*AI62</f>
        <v>1</v>
      </c>
      <c r="BC62" s="106" t="n">
        <f aca="false">$AS62*AJ62</f>
        <v>0</v>
      </c>
      <c r="BD62" s="106" t="n">
        <f aca="false">$AS62*AK62</f>
        <v>0</v>
      </c>
      <c r="BE62" s="106" t="n">
        <f aca="false">$AS62*AL62</f>
        <v>0</v>
      </c>
      <c r="BF62" s="106" t="n">
        <f aca="false">$AS62*AM62</f>
        <v>0</v>
      </c>
      <c r="BG62" s="106" t="n">
        <f aca="false">$AS62*AN62</f>
        <v>0</v>
      </c>
      <c r="BH62" s="106" t="n">
        <f aca="false">$AS62*AO62</f>
        <v>0</v>
      </c>
      <c r="BI62" s="106" t="n">
        <f aca="false">$AS62*AP62</f>
        <v>0</v>
      </c>
      <c r="BJ62" s="106" t="n">
        <f aca="false">$AS62*AQ62</f>
        <v>0</v>
      </c>
      <c r="BK62" s="106" t="n">
        <f aca="false">SUM(AT62,AV62,AX62,AZ62,BB62,BD62,BF62,BH62,BJ62)</f>
        <v>1</v>
      </c>
      <c r="BL62" s="106" t="n">
        <f aca="false">SUM(AU62,AW62,AY62,BA62,BC62,BE62,BG62,BI62,BJ62)</f>
        <v>0</v>
      </c>
      <c r="BM62" s="106"/>
      <c r="BO62" s="36" t="n">
        <f aca="false">L62+BS62</f>
        <v>0</v>
      </c>
      <c r="BP62" s="104"/>
      <c r="BR62" s="36"/>
      <c r="BS62" s="36"/>
      <c r="BT62" s="126"/>
    </row>
    <row r="63" s="16" customFormat="true" ht="13.8" hidden="false" customHeight="false" outlineLevel="0" collapsed="false">
      <c r="G63" s="17"/>
      <c r="H63" s="105"/>
      <c r="K63" s="36" t="n">
        <f aca="false">'General version'!P65</f>
        <v>0</v>
      </c>
      <c r="L63" s="36" t="n">
        <f aca="false">'General version'!Q65</f>
        <v>0</v>
      </c>
      <c r="M63" s="36" t="n">
        <f aca="false">'General version'!R65</f>
        <v>0</v>
      </c>
      <c r="N63" s="36" t="n">
        <f aca="false">'General version'!S65</f>
        <v>0</v>
      </c>
      <c r="Y63" s="37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 t="n">
        <f aca="false">X63/(2*15.9994+186.207)</f>
        <v>0</v>
      </c>
      <c r="AS63" s="106" t="e">
        <f aca="false">AR63/(2*AA63+1.5*AC63+AE63+2*AI63+AK63+AM63+0.5*AO63+1.5*AG63+2*AQ63)</f>
        <v>#DIV/0!</v>
      </c>
      <c r="AT63" s="114"/>
      <c r="AU63" s="114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 t="e">
        <f aca="false">$AS63*AQ63</f>
        <v>#DIV/0!</v>
      </c>
      <c r="BK63" s="106" t="e">
        <f aca="false">SUM(AT63,AV63,AX63,AZ63,BB63,BD63,BF63,BH63,BJ63)</f>
        <v>#DIV/0!</v>
      </c>
      <c r="BL63" s="106" t="n">
        <f aca="false">SUM(AU63,AW63,AY63,BA63,BC63,BE63,BG63,BI63,BJ63)</f>
        <v>0</v>
      </c>
      <c r="BM63" s="106"/>
      <c r="BO63" s="36" t="n">
        <f aca="false">L63+BS63</f>
        <v>0</v>
      </c>
      <c r="BP63" s="104"/>
      <c r="BR63" s="36"/>
      <c r="BS63" s="36"/>
      <c r="BT63" s="126"/>
    </row>
    <row r="64" s="104" customFormat="true" ht="13.8" hidden="false" customHeight="false" outlineLevel="0" collapsed="false">
      <c r="A64" s="16" t="s">
        <v>165</v>
      </c>
      <c r="B64" s="16" t="s">
        <v>158</v>
      </c>
      <c r="C64" s="16" t="s">
        <v>86</v>
      </c>
      <c r="D64" s="16" t="n">
        <v>20</v>
      </c>
      <c r="E64" s="16" t="n">
        <v>1800</v>
      </c>
      <c r="F64" s="16" t="s">
        <v>69</v>
      </c>
      <c r="G64" s="17" t="n">
        <v>49.9</v>
      </c>
      <c r="H64" s="105" t="n">
        <v>1.1</v>
      </c>
      <c r="I64" s="16" t="n">
        <v>16.4</v>
      </c>
      <c r="J64" s="16" t="n">
        <v>0.4</v>
      </c>
      <c r="K64" s="36" t="n">
        <f aca="false">'General version'!P66</f>
        <v>10.2</v>
      </c>
      <c r="L64" s="36" t="n">
        <f aca="false">'General version'!Q66</f>
        <v>0.5</v>
      </c>
      <c r="M64" s="36" t="n">
        <f aca="false">'General version'!R66</f>
        <v>0</v>
      </c>
      <c r="N64" s="36" t="n">
        <f aca="false">'General version'!S66</f>
        <v>0</v>
      </c>
      <c r="O64" s="16"/>
      <c r="P64" s="16"/>
      <c r="Q64" s="16" t="n">
        <v>8.1</v>
      </c>
      <c r="R64" s="16" t="n">
        <v>0.3</v>
      </c>
      <c r="S64" s="16" t="n">
        <v>12.4</v>
      </c>
      <c r="T64" s="16" t="n">
        <v>0.6</v>
      </c>
      <c r="U64" s="16" t="n">
        <v>2.5</v>
      </c>
      <c r="V64" s="16" t="n">
        <v>0.3</v>
      </c>
      <c r="W64" s="16"/>
      <c r="X64" s="16"/>
      <c r="Y64" s="37" t="n">
        <f aca="false">K64+M64</f>
        <v>10.2</v>
      </c>
      <c r="Z64" s="16"/>
      <c r="AA64" s="106" t="n">
        <f aca="false">G64/(2*15.9994+28.0855)</f>
        <v>0.830499814427396</v>
      </c>
      <c r="AB64" s="106" t="n">
        <f aca="false">H64/(2*15.9994+28.0855)</f>
        <v>0.0183076111396821</v>
      </c>
      <c r="AC64" s="106" t="n">
        <f aca="false">(2*I64)/(2*26.981+3*15.9994)</f>
        <v>0.321694151247251</v>
      </c>
      <c r="AD64" s="106" t="n">
        <f aca="false">(2*J64)/(2*26.981+3*15.9994)</f>
        <v>0.00784619881090857</v>
      </c>
      <c r="AE64" s="106" t="n">
        <f aca="false">K64/(55.8452+15.9994)</f>
        <v>0.141973091923401</v>
      </c>
      <c r="AF64" s="106" t="n">
        <f aca="false">L64/(55.8452+15.9994)</f>
        <v>0.00695946529036281</v>
      </c>
      <c r="AG64" s="106" t="n">
        <f aca="false">2*M64/(2*55.845+3*15.999)</f>
        <v>0</v>
      </c>
      <c r="AH64" s="106" t="n">
        <f aca="false">2*N64/(2*55.845+3*15.999)</f>
        <v>0</v>
      </c>
      <c r="AI64" s="106" t="n">
        <f aca="false">O64/(95.94+2*15.9994)</f>
        <v>0</v>
      </c>
      <c r="AJ64" s="106" t="n">
        <f aca="false">P64/(95.94+2*15.9994)</f>
        <v>0</v>
      </c>
      <c r="AK64" s="106" t="n">
        <f aca="false">Q64/(15.9994+24.3051)</f>
        <v>0.200970114999566</v>
      </c>
      <c r="AL64" s="106" t="n">
        <f aca="false">R64/(15.9994+24.3051)</f>
        <v>0.00744333759257651</v>
      </c>
      <c r="AM64" s="106" t="n">
        <f aca="false">S64/(40.078+15.9994)</f>
        <v>0.221122947925546</v>
      </c>
      <c r="AN64" s="106" t="n">
        <f aca="false">T64/(40.078+15.9994)</f>
        <v>0.0106994974802683</v>
      </c>
      <c r="AO64" s="106" t="n">
        <f aca="false">U64/(22.989+0.5*15.9994)</f>
        <v>0.0806745684717332</v>
      </c>
      <c r="AP64" s="106" t="n">
        <f aca="false">V64/(22.989+0.5*15.9994)</f>
        <v>0.00968094821660799</v>
      </c>
      <c r="AQ64" s="106" t="n">
        <f aca="false">X64/(2*15.9994+186.207)</f>
        <v>0</v>
      </c>
      <c r="AR64" s="16" t="n">
        <v>12</v>
      </c>
      <c r="AS64" s="106" t="n">
        <f aca="false">AR64/(2*AA64+1.5*AC64+AE64+2*AI64+AK64+AM64+0.5*AO64+1.5*AG64+2*AQ64)</f>
        <v>4.3669007492852</v>
      </c>
      <c r="AT64" s="114" t="n">
        <f aca="false">$AS64*AA64</f>
        <v>3.62671026190422</v>
      </c>
      <c r="AU64" s="114" t="n">
        <f aca="false">$AS64*AB64</f>
        <v>0.0799475208034998</v>
      </c>
      <c r="AV64" s="106" t="n">
        <f aca="false">$AS64*AC64</f>
        <v>1.40480643012229</v>
      </c>
      <c r="AW64" s="106" t="n">
        <f aca="false">$AS64*AD64</f>
        <v>0.0342635714663973</v>
      </c>
      <c r="AX64" s="106" t="n">
        <f aca="false">$AS64*AE64</f>
        <v>0.619982401498638</v>
      </c>
      <c r="AY64" s="106" t="n">
        <f aca="false">$AS64*AF64</f>
        <v>0.0303912941911097</v>
      </c>
      <c r="AZ64" s="106" t="n">
        <f aca="false">$AS64*AG64</f>
        <v>0</v>
      </c>
      <c r="BA64" s="106" t="n">
        <f aca="false">$AS64*AH64</f>
        <v>0</v>
      </c>
      <c r="BB64" s="106" t="n">
        <f aca="false">$AS64*AI64</f>
        <v>0</v>
      </c>
      <c r="BC64" s="106" t="n">
        <f aca="false">$AS64*AJ64</f>
        <v>0</v>
      </c>
      <c r="BD64" s="106" t="n">
        <f aca="false">$AS64*AK64</f>
        <v>0.877616545775537</v>
      </c>
      <c r="BE64" s="106" t="n">
        <f aca="false">$AS64*AL64</f>
        <v>0.0325043165102051</v>
      </c>
      <c r="BF64" s="106" t="n">
        <f aca="false">$AS64*AM64</f>
        <v>0.965621966980219</v>
      </c>
      <c r="BG64" s="106" t="n">
        <f aca="false">$AS64*AN64</f>
        <v>0.046723643563559</v>
      </c>
      <c r="BH64" s="106" t="n">
        <f aca="false">$AS64*AO64</f>
        <v>0.352297833507472</v>
      </c>
      <c r="BI64" s="106" t="n">
        <f aca="false">$AS64*AP64</f>
        <v>0.0422757400208967</v>
      </c>
      <c r="BJ64" s="106" t="n">
        <f aca="false">$AS64*AQ64</f>
        <v>0</v>
      </c>
      <c r="BK64" s="106" t="n">
        <f aca="false">SUM(AT64,AV64,AX64,AZ64,BB64,BD64,BF64,BH64,BJ64)</f>
        <v>7.84703543978837</v>
      </c>
      <c r="BL64" s="106" t="n">
        <f aca="false">SUM(AU64,AW64,AY64,BA64,BC64,BE64,BG64,BI64,BJ64)</f>
        <v>0.266106086555668</v>
      </c>
      <c r="BM64" s="106" t="n">
        <f aca="false">AX64+AZ64</f>
        <v>0.619982401498638</v>
      </c>
      <c r="BN64" s="16" t="n">
        <v>10.2</v>
      </c>
      <c r="BO64" s="36" t="n">
        <f aca="false">L64+BS64</f>
        <v>0.6</v>
      </c>
      <c r="BP64" s="104" t="n">
        <v>0.11</v>
      </c>
      <c r="BQ64" s="16" t="n">
        <v>0.06</v>
      </c>
      <c r="BR64" s="36" t="n">
        <f aca="false">SQRT((BO64/BN64)^2+(BQ64/BP64)^2)*(BN64*BP64)</f>
        <v>0.615548535860496</v>
      </c>
      <c r="BS64" s="36" t="n">
        <v>0.1</v>
      </c>
      <c r="BT64" s="126" t="n">
        <f aca="false">AX64+BF64+(BD64)</f>
        <v>2.46322091425439</v>
      </c>
    </row>
    <row r="65" s="104" customFormat="true" ht="13.8" hidden="false" customHeight="false" outlineLevel="0" collapsed="false">
      <c r="A65" s="16" t="s">
        <v>165</v>
      </c>
      <c r="B65" s="16" t="s">
        <v>179</v>
      </c>
      <c r="C65" s="16" t="s">
        <v>86</v>
      </c>
      <c r="D65" s="16" t="n">
        <v>20</v>
      </c>
      <c r="E65" s="16" t="n">
        <v>1800</v>
      </c>
      <c r="F65" s="16" t="s">
        <v>69</v>
      </c>
      <c r="G65" s="17"/>
      <c r="H65" s="105"/>
      <c r="I65" s="16"/>
      <c r="J65" s="16"/>
      <c r="K65" s="36" t="n">
        <f aca="false">'General version'!P67</f>
        <v>128.65</v>
      </c>
      <c r="L65" s="36" t="n">
        <f aca="false">'General version'!Q67</f>
        <v>0</v>
      </c>
      <c r="M65" s="36" t="n">
        <f aca="false">'General version'!R67</f>
        <v>0</v>
      </c>
      <c r="N65" s="36" t="n">
        <f aca="false">'General version'!S67</f>
        <v>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37"/>
      <c r="Z65" s="16"/>
      <c r="AA65" s="106" t="n">
        <f aca="false">G65/(2*15.9994+28.0855)</f>
        <v>0</v>
      </c>
      <c r="AB65" s="106" t="n">
        <f aca="false">H65/(2*15.9994+28.0855)</f>
        <v>0</v>
      </c>
      <c r="AC65" s="106" t="n">
        <f aca="false">(2*I65)/(2*26.981+3*15.9994)</f>
        <v>0</v>
      </c>
      <c r="AD65" s="106" t="n">
        <f aca="false">(2*J65)/(2*26.981+3*15.9994)</f>
        <v>0</v>
      </c>
      <c r="AE65" s="106" t="n">
        <f aca="false">K65/(55.8452+15.9994)</f>
        <v>1.79067041921035</v>
      </c>
      <c r="AF65" s="106" t="n">
        <f aca="false">L65/(55.8452+15.9994)</f>
        <v>0</v>
      </c>
      <c r="AG65" s="106" t="n">
        <f aca="false">2*M65/(2*55.845+3*15.999)</f>
        <v>0</v>
      </c>
      <c r="AH65" s="106" t="n">
        <f aca="false">2*N65/(2*55.845+3*15.999)</f>
        <v>0</v>
      </c>
      <c r="AI65" s="106" t="n">
        <f aca="false">O65/(95.94+2*15.9994)</f>
        <v>0</v>
      </c>
      <c r="AJ65" s="106" t="n">
        <f aca="false">P65/(95.94+2*15.9994)</f>
        <v>0</v>
      </c>
      <c r="AK65" s="106" t="n">
        <f aca="false">Q65/(15.9994+24.3051)</f>
        <v>0</v>
      </c>
      <c r="AL65" s="106" t="n">
        <f aca="false">R65/(15.9994+24.3051)</f>
        <v>0</v>
      </c>
      <c r="AM65" s="106" t="n">
        <f aca="false">S65/(40.078+15.9994)</f>
        <v>0</v>
      </c>
      <c r="AN65" s="106" t="n">
        <f aca="false">T65/(40.078+15.9994)</f>
        <v>0</v>
      </c>
      <c r="AO65" s="106" t="n">
        <f aca="false">U65/(22.989+0.5*15.9994)</f>
        <v>0</v>
      </c>
      <c r="AP65" s="106" t="n">
        <f aca="false">V65/(22.989+0.5*15.9994)</f>
        <v>0</v>
      </c>
      <c r="AQ65" s="106" t="n">
        <f aca="false">X65/(2*15.9994+186.207)</f>
        <v>0</v>
      </c>
      <c r="AR65" s="16" t="n">
        <v>1</v>
      </c>
      <c r="AS65" s="106" t="n">
        <f aca="false">AR65/(2*AA65+1.5*AC65+AE65+2*AI65+AK65+AM65+0.5*AO65+1.5*AG65+2*AQ65)</f>
        <v>0.558450058297707</v>
      </c>
      <c r="AT65" s="114" t="n">
        <f aca="false">$AS65*AA65</f>
        <v>0</v>
      </c>
      <c r="AU65" s="114" t="n">
        <f aca="false">$AS65*AB65</f>
        <v>0</v>
      </c>
      <c r="AV65" s="106" t="n">
        <f aca="false">$AS65*AC65</f>
        <v>0</v>
      </c>
      <c r="AW65" s="106" t="n">
        <f aca="false">$AS65*AD65</f>
        <v>0</v>
      </c>
      <c r="AX65" s="106" t="n">
        <f aca="false">$AS65*AE65</f>
        <v>1</v>
      </c>
      <c r="AY65" s="106" t="n">
        <f aca="false">$AS65*AF65</f>
        <v>0</v>
      </c>
      <c r="AZ65" s="106" t="n">
        <f aca="false">$AS65*AG65</f>
        <v>0</v>
      </c>
      <c r="BA65" s="106" t="n">
        <f aca="false">$AS65*AH65</f>
        <v>0</v>
      </c>
      <c r="BB65" s="106" t="n">
        <f aca="false">$AS65*AI65</f>
        <v>0</v>
      </c>
      <c r="BC65" s="106" t="n">
        <f aca="false">$AS65*AJ65</f>
        <v>0</v>
      </c>
      <c r="BD65" s="106" t="n">
        <f aca="false">$AS65*AK65</f>
        <v>0</v>
      </c>
      <c r="BE65" s="106" t="n">
        <f aca="false">$AS65*AL65</f>
        <v>0</v>
      </c>
      <c r="BF65" s="106" t="n">
        <f aca="false">$AS65*AM65</f>
        <v>0</v>
      </c>
      <c r="BG65" s="106" t="n">
        <f aca="false">$AS65*AN65</f>
        <v>0</v>
      </c>
      <c r="BH65" s="106" t="n">
        <f aca="false">$AS65*AO65</f>
        <v>0</v>
      </c>
      <c r="BI65" s="106" t="n">
        <f aca="false">$AS65*AP65</f>
        <v>0</v>
      </c>
      <c r="BJ65" s="106" t="n">
        <f aca="false">$AS65*AQ65</f>
        <v>0</v>
      </c>
      <c r="BK65" s="106" t="n">
        <f aca="false">SUM(AT65,AV65,AX65,AZ65,BB65,BD65,BF65,BH65,BJ65)</f>
        <v>1</v>
      </c>
      <c r="BL65" s="106" t="n">
        <f aca="false">SUM(AU65,AW65,AY65,BA65,BC65,BE65,BG65,BI65,BJ65)</f>
        <v>0</v>
      </c>
      <c r="BM65" s="106"/>
      <c r="BN65" s="16"/>
      <c r="BO65" s="36" t="n">
        <f aca="false">L65+BS65</f>
        <v>0</v>
      </c>
      <c r="BQ65" s="16"/>
      <c r="BR65" s="36"/>
      <c r="BS65" s="36"/>
      <c r="BT65" s="126"/>
    </row>
    <row r="66" s="104" customFormat="true" ht="13.8" hidden="false" customHeight="false" outlineLevel="0" collapsed="false">
      <c r="A66" s="16"/>
      <c r="B66" s="16"/>
      <c r="C66" s="16"/>
      <c r="D66" s="16"/>
      <c r="E66" s="16"/>
      <c r="F66" s="16"/>
      <c r="G66" s="17"/>
      <c r="H66" s="105"/>
      <c r="I66" s="16"/>
      <c r="J66" s="16"/>
      <c r="K66" s="36" t="n">
        <f aca="false">'General version'!P68</f>
        <v>0</v>
      </c>
      <c r="L66" s="36" t="n">
        <f aca="false">'General version'!Q68</f>
        <v>0</v>
      </c>
      <c r="M66" s="36" t="n">
        <f aca="false">'General version'!R68</f>
        <v>0</v>
      </c>
      <c r="N66" s="36" t="n">
        <f aca="false">'General version'!S68</f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7"/>
      <c r="Z66" s="1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 t="n">
        <f aca="false">X66/(2*15.9994+186.207)</f>
        <v>0</v>
      </c>
      <c r="AR66" s="16"/>
      <c r="AS66" s="106" t="e">
        <f aca="false">AR66/(2*AA66+1.5*AC66+AE66+2*AI66+AK66+AM66+0.5*AO66+1.5*AG66+2*AQ66)</f>
        <v>#DIV/0!</v>
      </c>
      <c r="AT66" s="114"/>
      <c r="AU66" s="114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 t="e">
        <f aca="false">$AS66*AQ66</f>
        <v>#DIV/0!</v>
      </c>
      <c r="BK66" s="106" t="e">
        <f aca="false">SUM(AT66,AV66,AX66,AZ66,BB66,BD66,BF66,BH66,BJ66)</f>
        <v>#DIV/0!</v>
      </c>
      <c r="BL66" s="106" t="n">
        <f aca="false">SUM(AU66,AW66,AY66,BA66,BC66,BE66,BG66,BI66,BJ66)</f>
        <v>0</v>
      </c>
      <c r="BM66" s="106"/>
      <c r="BN66" s="16"/>
      <c r="BO66" s="36" t="n">
        <f aca="false">L66+BS66</f>
        <v>0</v>
      </c>
      <c r="BQ66" s="16"/>
      <c r="BR66" s="36"/>
      <c r="BS66" s="36"/>
      <c r="BT66" s="126"/>
    </row>
    <row r="67" s="16" customFormat="true" ht="13.8" hidden="false" customHeight="false" outlineLevel="0" collapsed="false">
      <c r="A67" s="16" t="s">
        <v>171</v>
      </c>
      <c r="B67" s="16" t="s">
        <v>158</v>
      </c>
      <c r="C67" s="16" t="s">
        <v>86</v>
      </c>
      <c r="D67" s="16" t="n">
        <v>17</v>
      </c>
      <c r="E67" s="16" t="n">
        <v>1800</v>
      </c>
      <c r="F67" s="16" t="s">
        <v>69</v>
      </c>
      <c r="G67" s="17" t="n">
        <v>46.2</v>
      </c>
      <c r="H67" s="105" t="n">
        <v>2</v>
      </c>
      <c r="I67" s="16" t="n">
        <v>15.8</v>
      </c>
      <c r="J67" s="16" t="n">
        <v>0.8</v>
      </c>
      <c r="K67" s="36" t="n">
        <f aca="false">'General version'!P69</f>
        <v>17.1</v>
      </c>
      <c r="L67" s="36" t="n">
        <f aca="false">'General version'!Q69</f>
        <v>1</v>
      </c>
      <c r="M67" s="36" t="n">
        <f aca="false">'General version'!R69</f>
        <v>0</v>
      </c>
      <c r="N67" s="36" t="n">
        <f aca="false">'General version'!S69</f>
        <v>0</v>
      </c>
      <c r="Q67" s="16" t="n">
        <v>7.3</v>
      </c>
      <c r="R67" s="16" t="n">
        <v>0.2</v>
      </c>
      <c r="S67" s="16" t="n">
        <v>10.9</v>
      </c>
      <c r="T67" s="16" t="n">
        <v>0.4</v>
      </c>
      <c r="U67" s="16" t="n">
        <v>1.9</v>
      </c>
      <c r="V67" s="16" t="n">
        <v>0.1</v>
      </c>
      <c r="Y67" s="37" t="n">
        <f aca="false">K67+M67</f>
        <v>17.1</v>
      </c>
      <c r="AA67" s="106" t="n">
        <f aca="false">G67/(2*15.9994+28.0855)</f>
        <v>0.768919667866647</v>
      </c>
      <c r="AB67" s="106" t="n">
        <f aca="false">H67/(2*15.9994+28.0855)</f>
        <v>0.0332865657085129</v>
      </c>
      <c r="AC67" s="106" t="n">
        <f aca="false">(2*I67)/(2*26.981+3*15.9994)</f>
        <v>0.309924853030888</v>
      </c>
      <c r="AD67" s="106" t="n">
        <f aca="false">(2*J67)/(2*26.981+3*15.9994)</f>
        <v>0.0156923976218171</v>
      </c>
      <c r="AE67" s="106" t="n">
        <f aca="false">K67/(55.8452+15.9994)</f>
        <v>0.238013712930408</v>
      </c>
      <c r="AF67" s="106" t="n">
        <f aca="false">L67/(55.8452+15.9994)</f>
        <v>0.0139189305807256</v>
      </c>
      <c r="AG67" s="106" t="n">
        <f aca="false">2*M67/(2*55.845+3*15.999)</f>
        <v>0</v>
      </c>
      <c r="AH67" s="106" t="n">
        <f aca="false">2*N67/(2*55.845+3*15.999)</f>
        <v>0</v>
      </c>
      <c r="AI67" s="106" t="n">
        <f aca="false">O67/(95.94+2*15.9994)</f>
        <v>0</v>
      </c>
      <c r="AJ67" s="106" t="n">
        <f aca="false">P67/(95.94+2*15.9994)</f>
        <v>0</v>
      </c>
      <c r="AK67" s="106" t="n">
        <f aca="false">Q67/(15.9994+24.3051)</f>
        <v>0.181121214752695</v>
      </c>
      <c r="AL67" s="106" t="n">
        <f aca="false">R67/(15.9994+24.3051)</f>
        <v>0.00496222506171767</v>
      </c>
      <c r="AM67" s="106" t="n">
        <f aca="false">S67/(40.078+15.9994)</f>
        <v>0.194374204224875</v>
      </c>
      <c r="AN67" s="106" t="n">
        <f aca="false">T67/(40.078+15.9994)</f>
        <v>0.0071329983201789</v>
      </c>
      <c r="AO67" s="106" t="n">
        <f aca="false">U67/(22.989+0.5*15.9994)</f>
        <v>0.0613126720385173</v>
      </c>
      <c r="AP67" s="106" t="n">
        <f aca="false">V67/(22.989+0.5*15.9994)</f>
        <v>0.00322698273886933</v>
      </c>
      <c r="AQ67" s="106" t="n">
        <f aca="false">X67/(2*15.9994+186.207)</f>
        <v>0</v>
      </c>
      <c r="AR67" s="16" t="n">
        <v>12</v>
      </c>
      <c r="AS67" s="106" t="n">
        <f aca="false">AR67/(2*AA67+1.5*AC67+AE67+2*AI67+AK67+AM67+0.5*AO67+1.5*AG67+2*AQ67)</f>
        <v>4.53361890956329</v>
      </c>
      <c r="AT67" s="114" t="n">
        <f aca="false">$AS67*AA67</f>
        <v>3.48598874617535</v>
      </c>
      <c r="AU67" s="114" t="n">
        <f aca="false">$AS67*AB67</f>
        <v>0.150908603730535</v>
      </c>
      <c r="AV67" s="106" t="n">
        <f aca="false">$AS67*AC67</f>
        <v>1.40508117424446</v>
      </c>
      <c r="AW67" s="106" t="n">
        <f aca="false">$AS67*AD67</f>
        <v>0.0711433505946561</v>
      </c>
      <c r="AX67" s="106" t="n">
        <f aca="false">$AS67*AE67</f>
        <v>1.07906346967667</v>
      </c>
      <c r="AY67" s="106" t="n">
        <f aca="false">$AS67*AF67</f>
        <v>0.0631031268816764</v>
      </c>
      <c r="AZ67" s="106" t="n">
        <f aca="false">$AS67*AG67</f>
        <v>0</v>
      </c>
      <c r="BA67" s="106" t="n">
        <f aca="false">$AS67*AH67</f>
        <v>0</v>
      </c>
      <c r="BB67" s="106" t="n">
        <f aca="false">$AS67*AI67</f>
        <v>0</v>
      </c>
      <c r="BC67" s="106" t="n">
        <f aca="false">$AS67*AJ67</f>
        <v>0</v>
      </c>
      <c r="BD67" s="106" t="n">
        <f aca="false">$AS67*AK67</f>
        <v>0.821134564125891</v>
      </c>
      <c r="BE67" s="106" t="n">
        <f aca="false">$AS67*AL67</f>
        <v>0.0224968373733121</v>
      </c>
      <c r="BF67" s="106" t="n">
        <f aca="false">$AS67*AM67</f>
        <v>0.881218567805209</v>
      </c>
      <c r="BG67" s="106" t="n">
        <f aca="false">$AS67*AN67</f>
        <v>0.0323382960662462</v>
      </c>
      <c r="BH67" s="106" t="n">
        <f aca="false">$AS67*AO67</f>
        <v>0.277968289349674</v>
      </c>
      <c r="BI67" s="106" t="n">
        <f aca="false">$AS67*AP67</f>
        <v>0.0146299099657723</v>
      </c>
      <c r="BJ67" s="106" t="n">
        <f aca="false">$AS67*AQ67</f>
        <v>0</v>
      </c>
      <c r="BK67" s="106" t="n">
        <f aca="false">SUM(AT67,AV67,AX67,AZ67,BB67,BD67,BF67,BH67,BJ67)</f>
        <v>7.95045481137725</v>
      </c>
      <c r="BL67" s="106" t="n">
        <f aca="false">SUM(AU67,AW67,AY67,BA67,BC67,BE67,BG67,BI67,BJ67)</f>
        <v>0.354620124612198</v>
      </c>
      <c r="BM67" s="106" t="n">
        <f aca="false">AX67+AZ67</f>
        <v>1.07906346967667</v>
      </c>
      <c r="BN67" s="16" t="n">
        <v>17.1</v>
      </c>
      <c r="BO67" s="36" t="n">
        <f aca="false">L67+BS67</f>
        <v>1.05</v>
      </c>
      <c r="BP67" s="116" t="n">
        <v>0.03</v>
      </c>
      <c r="BQ67" s="16" t="n">
        <v>0.01</v>
      </c>
      <c r="BR67" s="36" t="n">
        <f aca="false">SQRT((BO67/BN67)^2+(BQ67/BP67)^2)*(BN67*BP67)</f>
        <v>0.173877111777255</v>
      </c>
      <c r="BS67" s="36" t="n">
        <v>0.05</v>
      </c>
      <c r="BT67" s="126" t="n">
        <f aca="false">AX67+BF67+(BD67)</f>
        <v>2.78141660160777</v>
      </c>
    </row>
    <row r="68" s="16" customFormat="true" ht="13.8" hidden="false" customHeight="false" outlineLevel="0" collapsed="false">
      <c r="A68" s="16" t="s">
        <v>171</v>
      </c>
      <c r="B68" s="16" t="s">
        <v>180</v>
      </c>
      <c r="C68" s="16" t="s">
        <v>86</v>
      </c>
      <c r="D68" s="16" t="n">
        <v>17</v>
      </c>
      <c r="E68" s="16" t="n">
        <v>1800</v>
      </c>
      <c r="F68" s="16" t="s">
        <v>69</v>
      </c>
      <c r="G68" s="17" t="n">
        <v>54.3</v>
      </c>
      <c r="H68" s="105" t="n">
        <v>0.4</v>
      </c>
      <c r="I68" s="16" t="n">
        <v>14.8</v>
      </c>
      <c r="J68" s="16" t="n">
        <v>0.8</v>
      </c>
      <c r="K68" s="36" t="n">
        <f aca="false">'General version'!P70</f>
        <v>5.4</v>
      </c>
      <c r="L68" s="36" t="n">
        <f aca="false">'General version'!Q70</f>
        <v>0.5</v>
      </c>
      <c r="M68" s="36" t="n">
        <f aca="false">'General version'!R70</f>
        <v>0</v>
      </c>
      <c r="N68" s="36" t="n">
        <f aca="false">'General version'!S70</f>
        <v>0</v>
      </c>
      <c r="Q68" s="16" t="n">
        <v>7.2</v>
      </c>
      <c r="R68" s="16" t="n">
        <v>0.2</v>
      </c>
      <c r="S68" s="16" t="n">
        <v>10.3</v>
      </c>
      <c r="T68" s="16" t="n">
        <v>0.1</v>
      </c>
      <c r="U68" s="16" t="n">
        <v>6.9</v>
      </c>
      <c r="V68" s="16" t="n">
        <v>0.3</v>
      </c>
      <c r="Y68" s="37"/>
      <c r="AA68" s="106" t="n">
        <f aca="false">G68/(2*15.9994+28.0855)</f>
        <v>0.903730258986125</v>
      </c>
      <c r="AB68" s="106" t="n">
        <f aca="false">H68/(2*15.9994+28.0855)</f>
        <v>0.00665731314170257</v>
      </c>
      <c r="AC68" s="106" t="n">
        <f aca="false">(2*I68)/(2*26.981+3*15.9994)</f>
        <v>0.290309356003617</v>
      </c>
      <c r="AD68" s="106" t="n">
        <f aca="false">(2*J68)/(2*26.981+3*15.9994)</f>
        <v>0.0156923976218171</v>
      </c>
      <c r="AE68" s="106" t="n">
        <f aca="false">K68/(55.8452+15.9994)</f>
        <v>0.0751622251359184</v>
      </c>
      <c r="AF68" s="106" t="n">
        <f aca="false">L68/(55.8452+15.9994)</f>
        <v>0.00695946529036281</v>
      </c>
      <c r="AG68" s="106" t="n">
        <f aca="false">2*M68/(2*55.845+3*15.999)</f>
        <v>0</v>
      </c>
      <c r="AH68" s="106" t="n">
        <f aca="false">2*N68/(2*55.845+3*15.999)</f>
        <v>0</v>
      </c>
      <c r="AI68" s="106" t="n">
        <f aca="false">O68/(95.94+2*15.9994)</f>
        <v>0</v>
      </c>
      <c r="AJ68" s="106" t="n">
        <f aca="false">P68/(95.94+2*15.9994)</f>
        <v>0</v>
      </c>
      <c r="AK68" s="106" t="n">
        <f aca="false">Q68/(15.9994+24.3051)</f>
        <v>0.178640102221836</v>
      </c>
      <c r="AL68" s="106" t="n">
        <f aca="false">R68/(15.9994+24.3051)</f>
        <v>0.00496222506171767</v>
      </c>
      <c r="AM68" s="106" t="n">
        <f aca="false">S68/(40.078+15.9994)</f>
        <v>0.183674706744607</v>
      </c>
      <c r="AN68" s="106" t="n">
        <f aca="false">T68/(40.078+15.9994)</f>
        <v>0.00178324958004472</v>
      </c>
      <c r="AO68" s="106" t="n">
        <f aca="false">U68/(22.989+0.5*15.9994)</f>
        <v>0.222661808981984</v>
      </c>
      <c r="AP68" s="106" t="n">
        <f aca="false">V68/(22.989+0.5*15.9994)</f>
        <v>0.00968094821660799</v>
      </c>
      <c r="AQ68" s="106" t="n">
        <f aca="false">X68/(2*15.9994+186.207)</f>
        <v>0</v>
      </c>
      <c r="AR68" s="16" t="n">
        <v>6</v>
      </c>
      <c r="AS68" s="106" t="n">
        <f aca="false">AR68/(2*AA68+1.5*AC68+AE68+2*AI68+AK68+AM68+0.5*AO68+1.5*AG68+2*AQ68)</f>
        <v>2.14920305590338</v>
      </c>
      <c r="AT68" s="114" t="n">
        <f aca="false">$AS68*AA68</f>
        <v>1.94229983432533</v>
      </c>
      <c r="AU68" s="114" t="n">
        <f aca="false">$AS68*AB68</f>
        <v>0.0143079177482529</v>
      </c>
      <c r="AV68" s="106" t="n">
        <f aca="false">$AS68*AC68</f>
        <v>0.623933755080315</v>
      </c>
      <c r="AW68" s="106" t="n">
        <f aca="false">$AS68*AD68</f>
        <v>0.0337261489232603</v>
      </c>
      <c r="AX68" s="106" t="n">
        <f aca="false">$AS68*AE68</f>
        <v>0.161538883950613</v>
      </c>
      <c r="AY68" s="106" t="n">
        <f aca="false">$AS68*AF68</f>
        <v>0.0149573040695012</v>
      </c>
      <c r="AZ68" s="106" t="n">
        <f aca="false">$AS68*AG68</f>
        <v>0</v>
      </c>
      <c r="BA68" s="106" t="n">
        <f aca="false">$AS68*AH68</f>
        <v>0</v>
      </c>
      <c r="BB68" s="106" t="n">
        <f aca="false">$AS68*AI68</f>
        <v>0</v>
      </c>
      <c r="BC68" s="106" t="n">
        <f aca="false">$AS68*AJ68</f>
        <v>0</v>
      </c>
      <c r="BD68" s="106" t="n">
        <f aca="false">$AS68*AK68</f>
        <v>0.383933853602062</v>
      </c>
      <c r="BE68" s="106" t="n">
        <f aca="false">$AS68*AL68</f>
        <v>0.010664829266724</v>
      </c>
      <c r="BF68" s="106" t="n">
        <f aca="false">$AS68*AM68</f>
        <v>0.394754241027665</v>
      </c>
      <c r="BG68" s="106" t="n">
        <f aca="false">$AS68*AN68</f>
        <v>0.00383256544687053</v>
      </c>
      <c r="BH68" s="106" t="n">
        <f aca="false">$AS68*AO68</f>
        <v>0.478545440297054</v>
      </c>
      <c r="BI68" s="106" t="n">
        <f aca="false">$AS68*AP68</f>
        <v>0.0208063234911762</v>
      </c>
      <c r="BJ68" s="106" t="n">
        <f aca="false">$AS68*AQ68</f>
        <v>0</v>
      </c>
      <c r="BK68" s="106" t="n">
        <f aca="false">SUM(AT68,AV68,AX68,AZ68,BB68,BD68,BF68,BH68,BJ68)</f>
        <v>3.98500600828304</v>
      </c>
      <c r="BL68" s="106" t="n">
        <f aca="false">SUM(AU68,AW68,AY68,BA68,BC68,BE68,BG68,BI68,BJ68)</f>
        <v>0.0982950889457851</v>
      </c>
      <c r="BM68" s="106"/>
      <c r="BO68" s="36" t="n">
        <f aca="false">L68+BS68</f>
        <v>0.5</v>
      </c>
      <c r="BP68" s="116"/>
      <c r="BR68" s="36"/>
      <c r="BS68" s="36"/>
      <c r="BT68" s="126"/>
    </row>
    <row r="69" s="16" customFormat="true" ht="13.8" hidden="false" customHeight="false" outlineLevel="0" collapsed="false">
      <c r="A69" s="16" t="s">
        <v>171</v>
      </c>
      <c r="B69" s="16" t="s">
        <v>168</v>
      </c>
      <c r="C69" s="16" t="s">
        <v>86</v>
      </c>
      <c r="D69" s="16" t="n">
        <v>17</v>
      </c>
      <c r="E69" s="16" t="n">
        <v>1800</v>
      </c>
      <c r="F69" s="16" t="s">
        <v>69</v>
      </c>
      <c r="G69" s="17"/>
      <c r="H69" s="105"/>
      <c r="K69" s="36" t="n">
        <f aca="false">'General version'!P71</f>
        <v>128.65</v>
      </c>
      <c r="L69" s="36" t="n">
        <f aca="false">'General version'!Q71</f>
        <v>0</v>
      </c>
      <c r="M69" s="36" t="n">
        <f aca="false">'General version'!R71</f>
        <v>0</v>
      </c>
      <c r="N69" s="36" t="n">
        <f aca="false">'General version'!S71</f>
        <v>0</v>
      </c>
      <c r="Y69" s="37"/>
      <c r="AA69" s="106" t="n">
        <f aca="false">G69/(2*15.9994+28.0855)</f>
        <v>0</v>
      </c>
      <c r="AB69" s="106" t="n">
        <f aca="false">H69/(2*15.9994+28.0855)</f>
        <v>0</v>
      </c>
      <c r="AC69" s="106" t="n">
        <f aca="false">(2*I69)/(2*26.981+3*15.9994)</f>
        <v>0</v>
      </c>
      <c r="AD69" s="106" t="n">
        <f aca="false">(2*J69)/(2*26.981+3*15.9994)</f>
        <v>0</v>
      </c>
      <c r="AE69" s="106" t="n">
        <f aca="false">K69/(55.8452+15.9994)</f>
        <v>1.79067041921035</v>
      </c>
      <c r="AF69" s="106" t="n">
        <f aca="false">L69/(55.8452+15.9994)</f>
        <v>0</v>
      </c>
      <c r="AG69" s="106" t="n">
        <f aca="false">2*M69/(2*55.845+3*15.999)</f>
        <v>0</v>
      </c>
      <c r="AH69" s="106" t="n">
        <f aca="false">2*N69/(2*55.845+3*15.999)</f>
        <v>0</v>
      </c>
      <c r="AI69" s="106" t="n">
        <f aca="false">O69/(95.94+2*15.9994)</f>
        <v>0</v>
      </c>
      <c r="AJ69" s="106" t="n">
        <f aca="false">P69/(95.94+2*15.9994)</f>
        <v>0</v>
      </c>
      <c r="AK69" s="106" t="n">
        <f aca="false">Q69/(15.9994+24.3051)</f>
        <v>0</v>
      </c>
      <c r="AL69" s="106" t="n">
        <f aca="false">R69/(15.9994+24.3051)</f>
        <v>0</v>
      </c>
      <c r="AM69" s="106" t="n">
        <f aca="false">S69/(40.078+15.9994)</f>
        <v>0</v>
      </c>
      <c r="AN69" s="106" t="n">
        <f aca="false">T69/(40.078+15.9994)</f>
        <v>0</v>
      </c>
      <c r="AO69" s="106" t="n">
        <f aca="false">U69/(22.989+0.5*15.9994)</f>
        <v>0</v>
      </c>
      <c r="AP69" s="106" t="n">
        <f aca="false">V69/(22.989+0.5*15.9994)</f>
        <v>0</v>
      </c>
      <c r="AQ69" s="106" t="n">
        <f aca="false">X69/(2*15.9994+186.207)</f>
        <v>0</v>
      </c>
      <c r="AR69" s="16" t="n">
        <v>1</v>
      </c>
      <c r="AS69" s="106" t="n">
        <f aca="false">AR69/(2*AA69+1.5*AC69+AE69+2*AI69+AK69+AM69+0.5*AO69+1.5*AG69+2*AQ69)</f>
        <v>0.558450058297707</v>
      </c>
      <c r="AT69" s="114" t="n">
        <f aca="false">$AS69*AA69</f>
        <v>0</v>
      </c>
      <c r="AU69" s="114" t="n">
        <f aca="false">$AS69*AB69</f>
        <v>0</v>
      </c>
      <c r="AV69" s="106" t="n">
        <f aca="false">$AS69*AC69</f>
        <v>0</v>
      </c>
      <c r="AW69" s="106" t="n">
        <f aca="false">$AS69*AD69</f>
        <v>0</v>
      </c>
      <c r="AX69" s="106" t="n">
        <f aca="false">$AS69*AE69</f>
        <v>1</v>
      </c>
      <c r="AY69" s="106" t="n">
        <f aca="false">$AS69*AF69</f>
        <v>0</v>
      </c>
      <c r="AZ69" s="106" t="n">
        <f aca="false">$AS69*AG69</f>
        <v>0</v>
      </c>
      <c r="BA69" s="106" t="n">
        <f aca="false">$AS69*AH69</f>
        <v>0</v>
      </c>
      <c r="BB69" s="106" t="n">
        <f aca="false">$AS69*AI69</f>
        <v>0</v>
      </c>
      <c r="BC69" s="106" t="n">
        <f aca="false">$AS69*AJ69</f>
        <v>0</v>
      </c>
      <c r="BD69" s="106" t="n">
        <f aca="false">$AS69*AK69</f>
        <v>0</v>
      </c>
      <c r="BE69" s="106" t="n">
        <f aca="false">$AS69*AL69</f>
        <v>0</v>
      </c>
      <c r="BF69" s="106" t="n">
        <f aca="false">$AS69*AM69</f>
        <v>0</v>
      </c>
      <c r="BG69" s="106" t="n">
        <f aca="false">$AS69*AN69</f>
        <v>0</v>
      </c>
      <c r="BH69" s="106" t="n">
        <f aca="false">$AS69*AO69</f>
        <v>0</v>
      </c>
      <c r="BI69" s="106" t="n">
        <f aca="false">$AS69*AP69</f>
        <v>0</v>
      </c>
      <c r="BJ69" s="106" t="n">
        <f aca="false">$AS69*AQ69</f>
        <v>0</v>
      </c>
      <c r="BK69" s="106" t="n">
        <f aca="false">SUM(AT69,AV69,AX69,AZ69,BB69,BD69,BF69,BH69,BJ69)</f>
        <v>1</v>
      </c>
      <c r="BL69" s="106" t="n">
        <f aca="false">SUM(AU69,AW69,AY69,BA69,BC69,BE69,BG69,BI69,BJ69)</f>
        <v>0</v>
      </c>
      <c r="BM69" s="106"/>
      <c r="BO69" s="36" t="n">
        <f aca="false">L69+BS69</f>
        <v>0</v>
      </c>
      <c r="BP69" s="116"/>
      <c r="BR69" s="36"/>
      <c r="BS69" s="36"/>
      <c r="BT69" s="126"/>
    </row>
    <row r="70" s="16" customFormat="true" ht="13.8" hidden="false" customHeight="false" outlineLevel="0" collapsed="false">
      <c r="G70" s="17"/>
      <c r="H70" s="105"/>
      <c r="K70" s="36" t="n">
        <f aca="false">'General version'!P72</f>
        <v>0</v>
      </c>
      <c r="L70" s="36" t="n">
        <f aca="false">'General version'!Q72</f>
        <v>0</v>
      </c>
      <c r="M70" s="36" t="n">
        <f aca="false">'General version'!R72</f>
        <v>0</v>
      </c>
      <c r="N70" s="36" t="n">
        <f aca="false">'General version'!S72</f>
        <v>0</v>
      </c>
      <c r="Y70" s="37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 t="n">
        <f aca="false">X70/(2*15.9994+186.207)</f>
        <v>0</v>
      </c>
      <c r="AS70" s="106" t="e">
        <f aca="false">AR70/(2*AA70+1.5*AC70+AE70+2*AI70+AK70+AM70+0.5*AO70+1.5*AG70+2*AQ70)</f>
        <v>#DIV/0!</v>
      </c>
      <c r="AT70" s="114"/>
      <c r="AU70" s="114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 t="e">
        <f aca="false">$AS70*AQ70</f>
        <v>#DIV/0!</v>
      </c>
      <c r="BK70" s="106" t="e">
        <f aca="false">SUM(AT70,AV70,AX70,AZ70,BB70,BD70,BF70,BH70,BJ70)</f>
        <v>#DIV/0!</v>
      </c>
      <c r="BL70" s="106" t="n">
        <f aca="false">SUM(AU70,AW70,AY70,BA70,BC70,BE70,BG70,BI70,BJ70)</f>
        <v>0</v>
      </c>
      <c r="BM70" s="106"/>
      <c r="BO70" s="36" t="n">
        <f aca="false">L70+BS70</f>
        <v>0</v>
      </c>
      <c r="BP70" s="116"/>
      <c r="BR70" s="36"/>
      <c r="BS70" s="36"/>
      <c r="BT70" s="126"/>
    </row>
    <row r="71" s="16" customFormat="true" ht="13.8" hidden="false" customHeight="false" outlineLevel="0" collapsed="false">
      <c r="A71" s="16" t="s">
        <v>173</v>
      </c>
      <c r="B71" s="16" t="s">
        <v>158</v>
      </c>
      <c r="C71" s="16" t="s">
        <v>86</v>
      </c>
      <c r="D71" s="16" t="n">
        <v>14</v>
      </c>
      <c r="E71" s="16" t="n">
        <v>1800</v>
      </c>
      <c r="F71" s="16" t="s">
        <v>58</v>
      </c>
      <c r="G71" s="17" t="n">
        <v>41.7</v>
      </c>
      <c r="H71" s="105" t="n">
        <v>0.3</v>
      </c>
      <c r="I71" s="16" t="n">
        <v>20.7</v>
      </c>
      <c r="J71" s="16" t="n">
        <v>0.2</v>
      </c>
      <c r="K71" s="36" t="n">
        <f aca="false">'General version'!P73</f>
        <v>12.5</v>
      </c>
      <c r="L71" s="36" t="n">
        <f aca="false">'General version'!Q73</f>
        <v>0.7</v>
      </c>
      <c r="M71" s="36" t="n">
        <f aca="false">'General version'!R73</f>
        <v>0</v>
      </c>
      <c r="N71" s="36" t="n">
        <f aca="false">'General version'!S73</f>
        <v>0</v>
      </c>
      <c r="Q71" s="16" t="n">
        <v>11.3</v>
      </c>
      <c r="R71" s="16" t="n">
        <v>1.1</v>
      </c>
      <c r="S71" s="16" t="n">
        <v>12.3</v>
      </c>
      <c r="T71" s="16" t="n">
        <v>0.7</v>
      </c>
      <c r="U71" s="36" t="n">
        <v>0.59</v>
      </c>
      <c r="V71" s="36" t="n">
        <v>0.04</v>
      </c>
      <c r="Y71" s="37" t="n">
        <f aca="false">K71+M71</f>
        <v>12.5</v>
      </c>
      <c r="AA71" s="106" t="n">
        <f aca="false">G71/(2*15.9994+28.0855)</f>
        <v>0.694024895022493</v>
      </c>
      <c r="AB71" s="106" t="n">
        <f aca="false">H71/(2*15.9994+28.0855)</f>
        <v>0.00499298485627693</v>
      </c>
      <c r="AC71" s="106" t="n">
        <f aca="false">(2*I71)/(2*26.981+3*15.9994)</f>
        <v>0.406040788464518</v>
      </c>
      <c r="AD71" s="106" t="n">
        <f aca="false">(2*J71)/(2*26.981+3*15.9994)</f>
        <v>0.00392309940545428</v>
      </c>
      <c r="AE71" s="106" t="n">
        <f aca="false">K71/(55.8452+15.9994)</f>
        <v>0.17398663225907</v>
      </c>
      <c r="AF71" s="106" t="n">
        <f aca="false">L71/(55.8452+15.9994)</f>
        <v>0.00974325140650794</v>
      </c>
      <c r="AG71" s="106" t="n">
        <f aca="false">2*M71/(2*55.845+3*15.999)</f>
        <v>0</v>
      </c>
      <c r="AH71" s="106" t="n">
        <f aca="false">2*N71/(2*55.845+3*15.999)</f>
        <v>0</v>
      </c>
      <c r="AI71" s="106" t="n">
        <f aca="false">O71/(95.94+2*15.9994)</f>
        <v>0</v>
      </c>
      <c r="AJ71" s="106" t="n">
        <f aca="false">P71/(95.94+2*15.9994)</f>
        <v>0</v>
      </c>
      <c r="AK71" s="106" t="n">
        <f aca="false">Q71/(15.9994+24.3051)</f>
        <v>0.280365715987049</v>
      </c>
      <c r="AL71" s="106" t="n">
        <f aca="false">R71/(15.9994+24.3051)</f>
        <v>0.0272922378394472</v>
      </c>
      <c r="AM71" s="106" t="n">
        <f aca="false">S71/(40.078+15.9994)</f>
        <v>0.219339698345501</v>
      </c>
      <c r="AN71" s="106" t="n">
        <f aca="false">T71/(40.078+15.9994)</f>
        <v>0.0124827470603131</v>
      </c>
      <c r="AO71" s="106" t="n">
        <f aca="false">U71/(22.989+0.5*15.9994)</f>
        <v>0.019039198159329</v>
      </c>
      <c r="AP71" s="106" t="n">
        <f aca="false">V71/(22.989+0.5*15.9994)</f>
        <v>0.00129079309554773</v>
      </c>
      <c r="AQ71" s="106" t="n">
        <f aca="false">X71/(2*15.9994+186.207)</f>
        <v>0</v>
      </c>
      <c r="AR71" s="16" t="n">
        <v>12</v>
      </c>
      <c r="AS71" s="106" t="n">
        <f aca="false">AR71/(2*AA71+1.5*AC71+AE71+2*AI71+AK71+AM71+0.5*AO71+1.5*AG71+2*AQ71)</f>
        <v>4.47707299023015</v>
      </c>
      <c r="AT71" s="114" t="n">
        <f aca="false">$AS71*AA71</f>
        <v>3.10720011205252</v>
      </c>
      <c r="AU71" s="114" t="n">
        <f aca="false">$AS71*AB71</f>
        <v>0.0223539576406656</v>
      </c>
      <c r="AV71" s="106" t="n">
        <f aca="false">$AS71*AC71</f>
        <v>1.81787424696625</v>
      </c>
      <c r="AW71" s="106" t="n">
        <f aca="false">$AS71*AD71</f>
        <v>0.0175640023861473</v>
      </c>
      <c r="AX71" s="106" t="n">
        <f aca="false">$AS71*AE71</f>
        <v>0.778950851948188</v>
      </c>
      <c r="AY71" s="106" t="n">
        <f aca="false">$AS71*AF71</f>
        <v>0.0436212477090986</v>
      </c>
      <c r="AZ71" s="106" t="n">
        <f aca="false">$AS71*AG71</f>
        <v>0</v>
      </c>
      <c r="BA71" s="106" t="n">
        <f aca="false">$AS71*AH71</f>
        <v>0</v>
      </c>
      <c r="BB71" s="106" t="n">
        <f aca="false">$AS71*AI71</f>
        <v>0</v>
      </c>
      <c r="BC71" s="106" t="n">
        <f aca="false">$AS71*AJ71</f>
        <v>0</v>
      </c>
      <c r="BD71" s="106" t="n">
        <f aca="false">$AS71*AK71</f>
        <v>1.25521777443215</v>
      </c>
      <c r="BE71" s="106" t="n">
        <f aca="false">$AS71*AL71</f>
        <v>0.122189340873926</v>
      </c>
      <c r="BF71" s="106" t="n">
        <f aca="false">$AS71*AM71</f>
        <v>0.98199983914787</v>
      </c>
      <c r="BG71" s="106" t="n">
        <f aca="false">$AS71*AN71</f>
        <v>0.0558861697076024</v>
      </c>
      <c r="BH71" s="106" t="n">
        <f aca="false">$AS71*AO71</f>
        <v>0.0852398798347715</v>
      </c>
      <c r="BI71" s="106" t="n">
        <f aca="false">$AS71*AP71</f>
        <v>0.00577897490405231</v>
      </c>
      <c r="BJ71" s="106" t="n">
        <f aca="false">$AS71*AQ71</f>
        <v>0</v>
      </c>
      <c r="BK71" s="106" t="n">
        <f aca="false">SUM(AT71,AV71,AX71,AZ71,BB71,BD71,BF71,BH71,BJ71)</f>
        <v>8.02648270438175</v>
      </c>
      <c r="BL71" s="106" t="n">
        <f aca="false">SUM(AU71,AW71,AY71,BA71,BC71,BE71,BG71,BI71,BJ71)</f>
        <v>0.267393693221492</v>
      </c>
      <c r="BM71" s="106" t="n">
        <f aca="false">AX71+AZ71</f>
        <v>0.778950851948188</v>
      </c>
      <c r="BN71" s="16" t="n">
        <v>12.5</v>
      </c>
      <c r="BO71" s="36" t="n">
        <f aca="false">L71+BS71</f>
        <v>0.9</v>
      </c>
      <c r="BP71" s="104" t="n">
        <v>0.23</v>
      </c>
      <c r="BQ71" s="16" t="n">
        <v>0.03</v>
      </c>
      <c r="BR71" s="36" t="n">
        <f aca="false">SQRT((BO71/BN71)^2+(BQ71/BP71)^2)*(BN71*BP71)</f>
        <v>0.428338651069455</v>
      </c>
      <c r="BS71" s="36" t="n">
        <v>0.2</v>
      </c>
      <c r="BT71" s="126" t="n">
        <f aca="false">AX71+BF71+(BD71)</f>
        <v>3.01616846552821</v>
      </c>
    </row>
    <row r="72" s="16" customFormat="true" ht="13.8" hidden="false" customHeight="false" outlineLevel="0" collapsed="false">
      <c r="A72" s="16" t="s">
        <v>173</v>
      </c>
      <c r="B72" s="16" t="s">
        <v>180</v>
      </c>
      <c r="C72" s="16" t="s">
        <v>86</v>
      </c>
      <c r="D72" s="16" t="n">
        <v>14</v>
      </c>
      <c r="E72" s="16" t="n">
        <v>1800</v>
      </c>
      <c r="F72" s="16" t="s">
        <v>58</v>
      </c>
      <c r="G72" s="17" t="n">
        <v>55.3</v>
      </c>
      <c r="H72" s="105" t="n">
        <v>0.1</v>
      </c>
      <c r="I72" s="16" t="n">
        <v>12.9</v>
      </c>
      <c r="J72" s="16" t="n">
        <v>0.5</v>
      </c>
      <c r="K72" s="36" t="n">
        <f aca="false">'General version'!P74</f>
        <v>5.5</v>
      </c>
      <c r="L72" s="36" t="n">
        <f aca="false">'General version'!Q74</f>
        <v>0.3</v>
      </c>
      <c r="M72" s="36" t="n">
        <f aca="false">'General version'!R74</f>
        <v>0</v>
      </c>
      <c r="N72" s="36" t="n">
        <f aca="false">'General version'!S74</f>
        <v>0</v>
      </c>
      <c r="Q72" s="16" t="n">
        <v>8.1</v>
      </c>
      <c r="R72" s="16" t="n">
        <v>0.3</v>
      </c>
      <c r="S72" s="16" t="n">
        <v>11.4</v>
      </c>
      <c r="T72" s="16" t="n">
        <v>0.3</v>
      </c>
      <c r="U72" s="43" t="n">
        <v>5.8</v>
      </c>
      <c r="V72" s="43" t="n">
        <v>0.2</v>
      </c>
      <c r="Y72" s="37"/>
      <c r="AA72" s="106" t="n">
        <f aca="false">G72/(2*15.9994+28.0855)</f>
        <v>0.920373541840381</v>
      </c>
      <c r="AB72" s="106" t="n">
        <f aca="false">H72/(2*15.9994+28.0855)</f>
        <v>0.00166432828542564</v>
      </c>
      <c r="AC72" s="106" t="n">
        <f aca="false">(2*I72)/(2*26.981+3*15.9994)</f>
        <v>0.253039911651801</v>
      </c>
      <c r="AD72" s="106" t="n">
        <f aca="false">(2*J72)/(2*26.981+3*15.9994)</f>
        <v>0.00980774851363571</v>
      </c>
      <c r="AE72" s="106" t="n">
        <f aca="false">K72/(55.8452+15.9994)</f>
        <v>0.0765541181939909</v>
      </c>
      <c r="AF72" s="106" t="n">
        <f aca="false">L72/(55.8452+15.9994)</f>
        <v>0.00417567917421769</v>
      </c>
      <c r="AG72" s="106" t="n">
        <f aca="false">2*M72/(2*55.845+3*15.999)</f>
        <v>0</v>
      </c>
      <c r="AH72" s="106" t="n">
        <f aca="false">2*N72/(2*55.845+3*15.999)</f>
        <v>0</v>
      </c>
      <c r="AI72" s="106" t="n">
        <f aca="false">O72/(95.94+2*15.9994)</f>
        <v>0</v>
      </c>
      <c r="AJ72" s="106" t="n">
        <f aca="false">P72/(95.94+2*15.9994)</f>
        <v>0</v>
      </c>
      <c r="AK72" s="106" t="n">
        <f aca="false">Q72/(15.9994+24.3051)</f>
        <v>0.200970114999566</v>
      </c>
      <c r="AL72" s="106" t="n">
        <f aca="false">R72/(15.9994+24.3051)</f>
        <v>0.00744333759257651</v>
      </c>
      <c r="AM72" s="106" t="n">
        <f aca="false">S72/(40.078+15.9994)</f>
        <v>0.203290452125099</v>
      </c>
      <c r="AN72" s="106" t="n">
        <f aca="false">T72/(40.078+15.9994)</f>
        <v>0.00534974874013417</v>
      </c>
      <c r="AO72" s="106" t="n">
        <f aca="false">U72/(22.989+0.5*15.9994)</f>
        <v>0.187164998854421</v>
      </c>
      <c r="AP72" s="106" t="n">
        <f aca="false">V72/(22.989+0.5*15.9994)</f>
        <v>0.00645396547773866</v>
      </c>
      <c r="AQ72" s="106" t="n">
        <f aca="false">X72/(2*15.9994+186.207)</f>
        <v>0</v>
      </c>
      <c r="AR72" s="16" t="n">
        <v>6</v>
      </c>
      <c r="AS72" s="106" t="n">
        <f aca="false">AR72/(2*AA72+1.5*AC72+AE72+2*AI72+AK72+AM72+0.5*AO72+1.5*AG72+2*AQ72)</f>
        <v>2.14691778028177</v>
      </c>
      <c r="AT72" s="114" t="n">
        <f aca="false">$AS72*AA72</f>
        <v>1.97596632147802</v>
      </c>
      <c r="AU72" s="114" t="n">
        <f aca="false">$AS72*AB72</f>
        <v>0.00357317598820618</v>
      </c>
      <c r="AV72" s="106" t="n">
        <f aca="false">$AS72*AC72</f>
        <v>0.54325588544618</v>
      </c>
      <c r="AW72" s="106" t="n">
        <f aca="false">$AS72*AD72</f>
        <v>0.0210564296684566</v>
      </c>
      <c r="AX72" s="106" t="n">
        <f aca="false">$AS72*AE72</f>
        <v>0.164355397504471</v>
      </c>
      <c r="AY72" s="106" t="n">
        <f aca="false">$AS72*AF72</f>
        <v>0.00896483986388024</v>
      </c>
      <c r="AZ72" s="106" t="n">
        <f aca="false">$AS72*AG72</f>
        <v>0</v>
      </c>
      <c r="BA72" s="106" t="n">
        <f aca="false">$AS72*AH72</f>
        <v>0</v>
      </c>
      <c r="BB72" s="106" t="n">
        <f aca="false">$AS72*AI72</f>
        <v>0</v>
      </c>
      <c r="BC72" s="106" t="n">
        <f aca="false">$AS72*AJ72</f>
        <v>0</v>
      </c>
      <c r="BD72" s="106" t="n">
        <f aca="false">$AS72*AK72</f>
        <v>0.431466313197839</v>
      </c>
      <c r="BE72" s="106" t="n">
        <f aca="false">$AS72*AL72</f>
        <v>0.0159802338221422</v>
      </c>
      <c r="BF72" s="106" t="n">
        <f aca="false">$AS72*AM72</f>
        <v>0.436447886228893</v>
      </c>
      <c r="BG72" s="106" t="n">
        <f aca="false">$AS72*AN72</f>
        <v>0.011485470690234</v>
      </c>
      <c r="BH72" s="106" t="n">
        <f aca="false">$AS72*AO72</f>
        <v>0.401827863886973</v>
      </c>
      <c r="BI72" s="106" t="n">
        <f aca="false">$AS72*AP72</f>
        <v>0.0138561332374818</v>
      </c>
      <c r="BJ72" s="106" t="n">
        <f aca="false">$AS72*AQ72</f>
        <v>0</v>
      </c>
      <c r="BK72" s="106" t="n">
        <f aca="false">SUM(AT72,AV72,AX72,AZ72,BB72,BD72,BF72,BH72,BJ72)</f>
        <v>3.95331966774238</v>
      </c>
      <c r="BL72" s="106" t="n">
        <f aca="false">SUM(AU72,AW72,AY72,BA72,BC72,BE72,BG72,BI72,BJ72)</f>
        <v>0.0749162832704011</v>
      </c>
      <c r="BM72" s="106"/>
      <c r="BO72" s="36" t="n">
        <f aca="false">L72+BS72</f>
        <v>0.3</v>
      </c>
      <c r="BP72" s="104"/>
      <c r="BR72" s="36"/>
      <c r="BS72" s="36"/>
      <c r="BT72" s="126"/>
    </row>
    <row r="73" s="16" customFormat="true" ht="13.8" hidden="false" customHeight="false" outlineLevel="0" collapsed="false">
      <c r="A73" s="16" t="s">
        <v>173</v>
      </c>
      <c r="B73" s="16" t="s">
        <v>181</v>
      </c>
      <c r="C73" s="16" t="s">
        <v>86</v>
      </c>
      <c r="D73" s="16" t="n">
        <v>14</v>
      </c>
      <c r="E73" s="16" t="n">
        <v>1800</v>
      </c>
      <c r="F73" s="16" t="s">
        <v>58</v>
      </c>
      <c r="G73" s="17" t="n">
        <v>99.7</v>
      </c>
      <c r="H73" s="105" t="n">
        <v>0.4</v>
      </c>
      <c r="I73" s="16" t="n">
        <v>0.18</v>
      </c>
      <c r="J73" s="16" t="n">
        <v>0.01</v>
      </c>
      <c r="K73" s="36" t="n">
        <f aca="false">'General version'!P75</f>
        <v>0.23</v>
      </c>
      <c r="L73" s="36" t="n">
        <f aca="false">'General version'!Q75</f>
        <v>0.05</v>
      </c>
      <c r="M73" s="36" t="n">
        <f aca="false">'General version'!R75</f>
        <v>0</v>
      </c>
      <c r="N73" s="36" t="n">
        <f aca="false">'General version'!S75</f>
        <v>0</v>
      </c>
      <c r="S73" s="16" t="n">
        <v>0.07</v>
      </c>
      <c r="T73" s="16" t="n">
        <v>0.01</v>
      </c>
      <c r="U73" s="43"/>
      <c r="V73" s="43"/>
      <c r="Y73" s="37"/>
      <c r="AA73" s="106" t="n">
        <f aca="false">G73/(2*15.9994+28.0855)</f>
        <v>1.65933530056937</v>
      </c>
      <c r="AB73" s="106" t="n">
        <f aca="false">H73/(2*15.9994+28.0855)</f>
        <v>0.00665731314170257</v>
      </c>
      <c r="AC73" s="106" t="n">
        <f aca="false">(2*I73)/(2*26.981+3*15.9994)</f>
        <v>0.00353078946490886</v>
      </c>
      <c r="AD73" s="106" t="n">
        <f aca="false">(2*J73)/(2*26.981+3*15.9994)</f>
        <v>0.000196154970272714</v>
      </c>
      <c r="AE73" s="106" t="n">
        <f aca="false">K73/(55.8452+15.9994)</f>
        <v>0.00320135403356689</v>
      </c>
      <c r="AF73" s="106" t="n">
        <f aca="false">L73/(55.8452+15.9994)</f>
        <v>0.000695946529036281</v>
      </c>
      <c r="AG73" s="106" t="n">
        <f aca="false">2*M73/(2*55.845+3*15.999)</f>
        <v>0</v>
      </c>
      <c r="AH73" s="106" t="n">
        <f aca="false">2*N73/(2*55.845+3*15.999)</f>
        <v>0</v>
      </c>
      <c r="AI73" s="106" t="n">
        <f aca="false">O73/(95.94+2*15.9994)</f>
        <v>0</v>
      </c>
      <c r="AJ73" s="106" t="n">
        <f aca="false">P73/(95.94+2*15.9994)</f>
        <v>0</v>
      </c>
      <c r="AK73" s="106" t="n">
        <f aca="false">Q73/(15.9994+24.3051)</f>
        <v>0</v>
      </c>
      <c r="AL73" s="106" t="n">
        <f aca="false">R73/(15.9994+24.3051)</f>
        <v>0</v>
      </c>
      <c r="AM73" s="106" t="n">
        <f aca="false">S73/(40.078+15.9994)</f>
        <v>0.00124827470603131</v>
      </c>
      <c r="AN73" s="106" t="n">
        <f aca="false">T73/(40.078+15.9994)</f>
        <v>0.000178324958004472</v>
      </c>
      <c r="AO73" s="106" t="n">
        <f aca="false">U73/(22.989+0.5*15.9994)</f>
        <v>0</v>
      </c>
      <c r="AP73" s="106" t="n">
        <f aca="false">V73/(22.989+0.5*15.9994)</f>
        <v>0</v>
      </c>
      <c r="AQ73" s="106" t="n">
        <f aca="false">X73/(2*15.9994+186.207)</f>
        <v>0</v>
      </c>
      <c r="AR73" s="16" t="n">
        <v>2</v>
      </c>
      <c r="AS73" s="106" t="n">
        <f aca="false">AR73/(2*AA73+1.5*AC73+AE73+2*AI73+AK73+AM73+0.5*AO73+1.5*AG73+2*AQ73)</f>
        <v>0.600886352904074</v>
      </c>
      <c r="AT73" s="114" t="n">
        <f aca="false">$AS73*AA73</f>
        <v>0.997071937004112</v>
      </c>
      <c r="AU73" s="114" t="n">
        <f aca="false">$AS73*AB73</f>
        <v>0.00400028861385802</v>
      </c>
      <c r="AV73" s="106" t="n">
        <f aca="false">$AS73*AC73</f>
        <v>0.00212160320444121</v>
      </c>
      <c r="AW73" s="106" t="n">
        <f aca="false">$AS73*AD73</f>
        <v>0.000117866844691178</v>
      </c>
      <c r="AX73" s="106" t="n">
        <f aca="false">$AS73*AE73</f>
        <v>0.00192364994958476</v>
      </c>
      <c r="AY73" s="106" t="n">
        <f aca="false">$AS73*AF73</f>
        <v>0.00041818477164886</v>
      </c>
      <c r="AZ73" s="106" t="n">
        <f aca="false">$AS73*AG73</f>
        <v>0</v>
      </c>
      <c r="BA73" s="106" t="n">
        <f aca="false">$AS73*AH73</f>
        <v>0</v>
      </c>
      <c r="BB73" s="106" t="n">
        <f aca="false">$AS73*AI73</f>
        <v>0</v>
      </c>
      <c r="BC73" s="106" t="n">
        <f aca="false">$AS73*AJ73</f>
        <v>0</v>
      </c>
      <c r="BD73" s="106" t="n">
        <f aca="false">$AS73*AK73</f>
        <v>0</v>
      </c>
      <c r="BE73" s="106" t="n">
        <f aca="false">$AS73*AL73</f>
        <v>0</v>
      </c>
      <c r="BF73" s="106" t="n">
        <f aca="false">$AS73*AM73</f>
        <v>0.000750071235529557</v>
      </c>
      <c r="BG73" s="106" t="n">
        <f aca="false">$AS73*AN73</f>
        <v>0.00010715303364708</v>
      </c>
      <c r="BH73" s="106" t="n">
        <f aca="false">$AS73*AO73</f>
        <v>0</v>
      </c>
      <c r="BI73" s="106" t="n">
        <f aca="false">$AS73*AP73</f>
        <v>0</v>
      </c>
      <c r="BJ73" s="106" t="n">
        <f aca="false">$AS73*AQ73</f>
        <v>0</v>
      </c>
      <c r="BK73" s="106" t="n">
        <f aca="false">SUM(AT73,AV73,AX73,AZ73,BB73,BD73,BF73,BH73,BJ73)</f>
        <v>1.00186726139367</v>
      </c>
      <c r="BL73" s="106" t="n">
        <f aca="false">SUM(AU73,AW73,AY73,BA73,BC73,BE73,BG73,BI73,BJ73)</f>
        <v>0.00464349326384514</v>
      </c>
      <c r="BM73" s="106"/>
      <c r="BO73" s="36" t="n">
        <f aca="false">L73+BS73</f>
        <v>0.05</v>
      </c>
      <c r="BP73" s="104"/>
      <c r="BR73" s="36"/>
      <c r="BS73" s="36"/>
      <c r="BT73" s="126"/>
    </row>
    <row r="74" s="16" customFormat="true" ht="13.8" hidden="false" customHeight="false" outlineLevel="0" collapsed="false">
      <c r="A74" s="16" t="s">
        <v>173</v>
      </c>
      <c r="B74" s="16" t="s">
        <v>58</v>
      </c>
      <c r="C74" s="16" t="s">
        <v>86</v>
      </c>
      <c r="D74" s="16" t="n">
        <v>14</v>
      </c>
      <c r="E74" s="16" t="n">
        <v>1800</v>
      </c>
      <c r="F74" s="16" t="s">
        <v>58</v>
      </c>
      <c r="G74" s="17"/>
      <c r="H74" s="105"/>
      <c r="K74" s="36" t="n">
        <f aca="false">'General version'!P76</f>
        <v>0</v>
      </c>
      <c r="L74" s="36" t="n">
        <f aca="false">'General version'!Q76</f>
        <v>0</v>
      </c>
      <c r="M74" s="36" t="n">
        <f aca="false">'General version'!R76</f>
        <v>0</v>
      </c>
      <c r="N74" s="36" t="n">
        <f aca="false">'General version'!S76</f>
        <v>0</v>
      </c>
      <c r="U74" s="43"/>
      <c r="V74" s="43"/>
      <c r="X74" s="16" t="n">
        <v>117.18</v>
      </c>
      <c r="Y74" s="37"/>
      <c r="AA74" s="106" t="n">
        <f aca="false">G74/(2*15.9994+28.0855)</f>
        <v>0</v>
      </c>
      <c r="AB74" s="106" t="n">
        <f aca="false">H74/(2*15.9994+28.0855)</f>
        <v>0</v>
      </c>
      <c r="AC74" s="106" t="n">
        <f aca="false">(2*I74)/(2*26.981+3*15.9994)</f>
        <v>0</v>
      </c>
      <c r="AD74" s="106" t="n">
        <f aca="false">(2*J74)/(2*26.981+3*15.9994)</f>
        <v>0</v>
      </c>
      <c r="AE74" s="106" t="n">
        <f aca="false">K74/(55.8452+15.9994)</f>
        <v>0</v>
      </c>
      <c r="AF74" s="106" t="n">
        <f aca="false">L74/(55.8452+15.9994)</f>
        <v>0</v>
      </c>
      <c r="AG74" s="106" t="n">
        <f aca="false">2*M74/(2*55.845+3*15.999)</f>
        <v>0</v>
      </c>
      <c r="AH74" s="106" t="n">
        <f aca="false">2*N74/(2*55.845+3*15.999)</f>
        <v>0</v>
      </c>
      <c r="AI74" s="106" t="n">
        <f aca="false">O74/(95.94+2*15.9994)</f>
        <v>0</v>
      </c>
      <c r="AJ74" s="106" t="n">
        <f aca="false">P74/(95.94+2*15.9994)</f>
        <v>0</v>
      </c>
      <c r="AK74" s="106" t="n">
        <f aca="false">Q74/(15.9994+24.3051)</f>
        <v>0</v>
      </c>
      <c r="AL74" s="106" t="n">
        <f aca="false">R74/(15.9994+24.3051)</f>
        <v>0</v>
      </c>
      <c r="AM74" s="106" t="n">
        <f aca="false">S74/(40.078+15.9994)</f>
        <v>0</v>
      </c>
      <c r="AN74" s="106" t="n">
        <f aca="false">T74/(40.078+15.9994)</f>
        <v>0</v>
      </c>
      <c r="AO74" s="106" t="n">
        <f aca="false">U74/(22.989+0.5*15.9994)</f>
        <v>0</v>
      </c>
      <c r="AP74" s="106" t="n">
        <f aca="false">V74/(22.989+0.5*15.9994)</f>
        <v>0</v>
      </c>
      <c r="AQ74" s="106" t="n">
        <f aca="false">X74/(2*15.9994+186.207)</f>
        <v>0.537015972994302</v>
      </c>
      <c r="AR74" s="16" t="n">
        <v>2</v>
      </c>
      <c r="AS74" s="106" t="n">
        <f aca="false">AR74/(2*AA74+1.5*AC74+AE74+2*AI74+AK74+AM74+0.5*AO74+1.5*AG74+2*AQ74)</f>
        <v>1.86214200375491</v>
      </c>
      <c r="AT74" s="114" t="n">
        <f aca="false">$AS74*AA74</f>
        <v>0</v>
      </c>
      <c r="AU74" s="114" t="n">
        <f aca="false">$AS74*AB74</f>
        <v>0</v>
      </c>
      <c r="AV74" s="106" t="n">
        <f aca="false">$AS74*AC74</f>
        <v>0</v>
      </c>
      <c r="AW74" s="106" t="n">
        <f aca="false">$AS74*AD74</f>
        <v>0</v>
      </c>
      <c r="AX74" s="106" t="n">
        <f aca="false">$AS74*AE74</f>
        <v>0</v>
      </c>
      <c r="AY74" s="106" t="n">
        <f aca="false">$AS74*AF74</f>
        <v>0</v>
      </c>
      <c r="AZ74" s="106" t="n">
        <f aca="false">$AS74*AG74</f>
        <v>0</v>
      </c>
      <c r="BA74" s="106" t="n">
        <f aca="false">$AS74*AH74</f>
        <v>0</v>
      </c>
      <c r="BB74" s="106" t="n">
        <f aca="false">$AS74*AI74</f>
        <v>0</v>
      </c>
      <c r="BC74" s="106" t="n">
        <f aca="false">$AS74*AJ74</f>
        <v>0</v>
      </c>
      <c r="BD74" s="106" t="n">
        <f aca="false">$AS74*AK74</f>
        <v>0</v>
      </c>
      <c r="BE74" s="106" t="n">
        <f aca="false">$AS74*AL74</f>
        <v>0</v>
      </c>
      <c r="BF74" s="106" t="n">
        <f aca="false">$AS74*AM74</f>
        <v>0</v>
      </c>
      <c r="BG74" s="106" t="n">
        <f aca="false">$AS74*AN74</f>
        <v>0</v>
      </c>
      <c r="BH74" s="106" t="n">
        <f aca="false">$AS74*AO74</f>
        <v>0</v>
      </c>
      <c r="BI74" s="106" t="n">
        <f aca="false">$AS74*AP74</f>
        <v>0</v>
      </c>
      <c r="BJ74" s="106" t="n">
        <f aca="false">$AS74*AQ74</f>
        <v>1</v>
      </c>
      <c r="BK74" s="106" t="n">
        <f aca="false">SUM(AT74,AV74,AX74,AZ74,BB74,BD74,BF74,BH74,BJ74)</f>
        <v>1</v>
      </c>
      <c r="BL74" s="106" t="n">
        <f aca="false">SUM(AU74,AW74,AY74,BA74,BC74,BE74,BG74,BI74,BJ74)</f>
        <v>1</v>
      </c>
      <c r="BM74" s="106"/>
      <c r="BO74" s="36" t="n">
        <f aca="false">L74+BS74</f>
        <v>0</v>
      </c>
      <c r="BP74" s="104"/>
      <c r="BR74" s="36"/>
      <c r="BS74" s="36"/>
      <c r="BT74" s="126"/>
    </row>
    <row r="75" s="16" customFormat="true" ht="13.8" hidden="false" customHeight="false" outlineLevel="0" collapsed="false">
      <c r="A75" s="16" t="s">
        <v>173</v>
      </c>
      <c r="B75" s="16" t="s">
        <v>160</v>
      </c>
      <c r="C75" s="16" t="s">
        <v>86</v>
      </c>
      <c r="D75" s="16" t="n">
        <v>14</v>
      </c>
      <c r="E75" s="16" t="n">
        <v>1800</v>
      </c>
      <c r="F75" s="16" t="s">
        <v>58</v>
      </c>
      <c r="G75" s="17"/>
      <c r="H75" s="105"/>
      <c r="K75" s="36" t="n">
        <f aca="false">'General version'!P77</f>
        <v>0</v>
      </c>
      <c r="L75" s="36" t="n">
        <f aca="false">'General version'!Q77</f>
        <v>0</v>
      </c>
      <c r="M75" s="36" t="n">
        <f aca="false">'General version'!R77</f>
        <v>0</v>
      </c>
      <c r="N75" s="36" t="n">
        <f aca="false">'General version'!S77</f>
        <v>0</v>
      </c>
      <c r="U75" s="43"/>
      <c r="V75" s="43"/>
      <c r="X75" s="16" t="n">
        <v>100</v>
      </c>
      <c r="Y75" s="37"/>
      <c r="AA75" s="106" t="n">
        <f aca="false">G75/(2*15.9994+28.0855)</f>
        <v>0</v>
      </c>
      <c r="AB75" s="106" t="n">
        <f aca="false">H75/(2*15.9994+28.0855)</f>
        <v>0</v>
      </c>
      <c r="AC75" s="106" t="n">
        <f aca="false">(2*I75)/(2*26.981+3*15.9994)</f>
        <v>0</v>
      </c>
      <c r="AD75" s="106" t="n">
        <f aca="false">(2*J75)/(2*26.981+3*15.9994)</f>
        <v>0</v>
      </c>
      <c r="AE75" s="106" t="n">
        <f aca="false">K75/(55.8452+15.9994)</f>
        <v>0</v>
      </c>
      <c r="AF75" s="106" t="n">
        <f aca="false">L75/(55.8452+15.9994)</f>
        <v>0</v>
      </c>
      <c r="AG75" s="106" t="n">
        <f aca="false">2*M75/(2*55.845+3*15.999)</f>
        <v>0</v>
      </c>
      <c r="AH75" s="106" t="n">
        <f aca="false">2*N75/(2*55.845+3*15.999)</f>
        <v>0</v>
      </c>
      <c r="AI75" s="106" t="n">
        <f aca="false">O75/(95.94+2*15.9994)</f>
        <v>0</v>
      </c>
      <c r="AJ75" s="106" t="n">
        <f aca="false">P75/(95.94+2*15.9994)</f>
        <v>0</v>
      </c>
      <c r="AK75" s="106" t="n">
        <f aca="false">Q75/(15.9994+24.3051)</f>
        <v>0</v>
      </c>
      <c r="AL75" s="106" t="n">
        <f aca="false">R75/(15.9994+24.3051)</f>
        <v>0</v>
      </c>
      <c r="AM75" s="106" t="n">
        <f aca="false">S75/(40.078+15.9994)</f>
        <v>0</v>
      </c>
      <c r="AN75" s="106" t="n">
        <f aca="false">T75/(40.078+15.9994)</f>
        <v>0</v>
      </c>
      <c r="AO75" s="106" t="n">
        <f aca="false">U75/(22.989+0.5*15.9994)</f>
        <v>0</v>
      </c>
      <c r="AP75" s="106" t="n">
        <f aca="false">V75/(22.989+0.5*15.9994)</f>
        <v>0</v>
      </c>
      <c r="AQ75" s="106" t="n">
        <f aca="false">X75/(2*15.9994+186.207)</f>
        <v>0.458282960397936</v>
      </c>
      <c r="AR75" s="16" t="n">
        <v>2</v>
      </c>
      <c r="AS75" s="106" t="n">
        <f aca="false">AR75/(2*AA75+1.5*AC75+AE75+2*AI75+AK75+AM75+0.5*AO75+1.5*AG75+2*AQ75)</f>
        <v>2.182058</v>
      </c>
      <c r="AT75" s="114" t="n">
        <f aca="false">$AS75*AA75</f>
        <v>0</v>
      </c>
      <c r="AU75" s="114" t="n">
        <f aca="false">$AS75*AB75</f>
        <v>0</v>
      </c>
      <c r="AV75" s="106" t="n">
        <f aca="false">$AS75*AC75</f>
        <v>0</v>
      </c>
      <c r="AW75" s="106" t="n">
        <f aca="false">$AS75*AD75</f>
        <v>0</v>
      </c>
      <c r="AX75" s="106" t="n">
        <f aca="false">$AS75*AE75</f>
        <v>0</v>
      </c>
      <c r="AY75" s="106" t="n">
        <f aca="false">$AS75*AF75</f>
        <v>0</v>
      </c>
      <c r="AZ75" s="106" t="n">
        <f aca="false">$AS75*AG75</f>
        <v>0</v>
      </c>
      <c r="BA75" s="106" t="n">
        <f aca="false">$AS75*AH75</f>
        <v>0</v>
      </c>
      <c r="BB75" s="106" t="n">
        <f aca="false">$AS75*AI75</f>
        <v>0</v>
      </c>
      <c r="BC75" s="106" t="n">
        <f aca="false">$AS75*AJ75</f>
        <v>0</v>
      </c>
      <c r="BD75" s="106" t="n">
        <f aca="false">$AS75*AK75</f>
        <v>0</v>
      </c>
      <c r="BE75" s="106" t="n">
        <f aca="false">$AS75*AL75</f>
        <v>0</v>
      </c>
      <c r="BF75" s="106" t="n">
        <f aca="false">$AS75*AM75</f>
        <v>0</v>
      </c>
      <c r="BG75" s="106" t="n">
        <f aca="false">$AS75*AN75</f>
        <v>0</v>
      </c>
      <c r="BH75" s="106" t="n">
        <f aca="false">$AS75*AO75</f>
        <v>0</v>
      </c>
      <c r="BI75" s="106" t="n">
        <f aca="false">$AS75*AP75</f>
        <v>0</v>
      </c>
      <c r="BJ75" s="106" t="n">
        <f aca="false">$AS75*AQ75</f>
        <v>1</v>
      </c>
      <c r="BK75" s="106" t="n">
        <f aca="false">SUM(AT75,AV75,AX75,AZ75,BB75,BD75,BF75,BH75,BJ75)</f>
        <v>1</v>
      </c>
      <c r="BL75" s="106" t="n">
        <f aca="false">SUM(AU75,AW75,AY75,BA75,BC75,BE75,BG75,BI75,BJ75)</f>
        <v>1</v>
      </c>
      <c r="BM75" s="106"/>
      <c r="BO75" s="36" t="n">
        <f aca="false">L75+BS75</f>
        <v>0</v>
      </c>
      <c r="BP75" s="104"/>
      <c r="BR75" s="36"/>
      <c r="BS75" s="36"/>
      <c r="BT75" s="126"/>
    </row>
    <row r="76" s="16" customFormat="true" ht="13.8" hidden="false" customHeight="false" outlineLevel="0" collapsed="false">
      <c r="G76" s="17"/>
      <c r="H76" s="105"/>
      <c r="K76" s="36" t="n">
        <f aca="false">'General version'!P78</f>
        <v>0</v>
      </c>
      <c r="L76" s="36" t="n">
        <f aca="false">'General version'!Q78</f>
        <v>0</v>
      </c>
      <c r="M76" s="36" t="n">
        <f aca="false">'General version'!R78</f>
        <v>0</v>
      </c>
      <c r="N76" s="36" t="n">
        <f aca="false">'General version'!S78</f>
        <v>0</v>
      </c>
      <c r="U76" s="43"/>
      <c r="V76" s="43"/>
      <c r="Y76" s="37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 t="n">
        <f aca="false">X76/(2*15.9994+186.207)</f>
        <v>0</v>
      </c>
      <c r="AS76" s="106" t="e">
        <f aca="false">AR76/(2*AA76+1.5*AC76+AE76+2*AI76+AK76+AM76+0.5*AO76+1.5*AG76+2*AQ76)</f>
        <v>#DIV/0!</v>
      </c>
      <c r="AT76" s="114"/>
      <c r="AU76" s="114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 t="e">
        <f aca="false">$AS76*AQ76</f>
        <v>#DIV/0!</v>
      </c>
      <c r="BK76" s="106" t="e">
        <f aca="false">SUM(AT76,AV76,AX76,AZ76,BB76,BD76,BF76,BH76,BJ76)</f>
        <v>#DIV/0!</v>
      </c>
      <c r="BL76" s="106" t="n">
        <f aca="false">SUM(AU76,AW76,AY76,BA76,BC76,BE76,BG76,BI76,BJ76)</f>
        <v>0</v>
      </c>
      <c r="BM76" s="106"/>
      <c r="BO76" s="36" t="n">
        <f aca="false">L76+BS76</f>
        <v>0</v>
      </c>
      <c r="BP76" s="104"/>
      <c r="BR76" s="36"/>
      <c r="BS76" s="36"/>
      <c r="BT76" s="126"/>
    </row>
    <row r="77" s="16" customFormat="true" ht="13.8" hidden="false" customHeight="false" outlineLevel="0" collapsed="false">
      <c r="A77" s="16" t="s">
        <v>175</v>
      </c>
      <c r="B77" s="16" t="s">
        <v>158</v>
      </c>
      <c r="C77" s="16" t="s">
        <v>86</v>
      </c>
      <c r="D77" s="16" t="n">
        <v>14</v>
      </c>
      <c r="E77" s="16" t="n">
        <v>1600</v>
      </c>
      <c r="F77" s="16" t="s">
        <v>65</v>
      </c>
      <c r="G77" s="17" t="n">
        <v>40.9</v>
      </c>
      <c r="H77" s="105" t="n">
        <v>0.08</v>
      </c>
      <c r="I77" s="16" t="n">
        <v>21.1</v>
      </c>
      <c r="J77" s="16" t="n">
        <v>0.1</v>
      </c>
      <c r="K77" s="36" t="n">
        <f aca="false">'General version'!P79</f>
        <v>13.43</v>
      </c>
      <c r="L77" s="36" t="n">
        <f aca="false">'General version'!Q79</f>
        <v>0.64</v>
      </c>
      <c r="M77" s="36" t="n">
        <f aca="false">'General version'!R79</f>
        <v>0</v>
      </c>
      <c r="N77" s="36" t="n">
        <f aca="false">'General version'!S79</f>
        <v>0</v>
      </c>
      <c r="Q77" s="16" t="n">
        <v>9.13</v>
      </c>
      <c r="R77" s="16" t="n">
        <v>0.1</v>
      </c>
      <c r="S77" s="16" t="n">
        <v>14.2</v>
      </c>
      <c r="T77" s="16" t="n">
        <v>0.1</v>
      </c>
      <c r="U77" s="16" t="n">
        <v>0.7</v>
      </c>
      <c r="V77" s="16" t="n">
        <v>0.06</v>
      </c>
      <c r="Y77" s="37" t="n">
        <f aca="false">K77+M77</f>
        <v>13.43</v>
      </c>
      <c r="AA77" s="106" t="n">
        <f aca="false">G77/(2*15.9994+28.0855)</f>
        <v>0.680710268739088</v>
      </c>
      <c r="AB77" s="106" t="n">
        <f aca="false">H77/(2*15.9994+28.0855)</f>
        <v>0.00133146262834051</v>
      </c>
      <c r="AC77" s="106" t="n">
        <f aca="false">(2*I77)/(2*26.981+3*15.9994)</f>
        <v>0.413886987275427</v>
      </c>
      <c r="AD77" s="106" t="n">
        <f aca="false">(2*J77)/(2*26.981+3*15.9994)</f>
        <v>0.00196154970272714</v>
      </c>
      <c r="AE77" s="106" t="n">
        <f aca="false">K77/(55.8452+15.9994)</f>
        <v>0.186931237699145</v>
      </c>
      <c r="AF77" s="106" t="n">
        <f aca="false">L77/(55.8452+15.9994)</f>
        <v>0.0089081155716644</v>
      </c>
      <c r="AG77" s="106" t="n">
        <f aca="false">2*M77/(2*55.845+3*15.999)</f>
        <v>0</v>
      </c>
      <c r="AH77" s="106" t="n">
        <f aca="false">2*N77/(2*55.845+3*15.999)</f>
        <v>0</v>
      </c>
      <c r="AI77" s="106" t="n">
        <f aca="false">O77/(95.94+2*15.9994)</f>
        <v>0</v>
      </c>
      <c r="AJ77" s="106" t="n">
        <f aca="false">P77/(95.94+2*15.9994)</f>
        <v>0</v>
      </c>
      <c r="AK77" s="106" t="n">
        <f aca="false">Q77/(15.9994+24.3051)</f>
        <v>0.226525574067412</v>
      </c>
      <c r="AL77" s="106" t="n">
        <f aca="false">R77/(15.9994+24.3051)</f>
        <v>0.00248111253085884</v>
      </c>
      <c r="AM77" s="106" t="n">
        <f aca="false">S77/(40.078+15.9994)</f>
        <v>0.253221440366351</v>
      </c>
      <c r="AN77" s="106" t="n">
        <f aca="false">T77/(40.078+15.9994)</f>
        <v>0.00178324958004472</v>
      </c>
      <c r="AO77" s="106" t="n">
        <f aca="false">U77/(22.989+0.5*15.9994)</f>
        <v>0.0225888791720853</v>
      </c>
      <c r="AP77" s="106" t="n">
        <f aca="false">V77/(22.989+0.5*15.9994)</f>
        <v>0.0019361896433216</v>
      </c>
      <c r="AQ77" s="106" t="n">
        <f aca="false">X77/(2*15.9994+186.207)</f>
        <v>0</v>
      </c>
      <c r="AR77" s="16" t="n">
        <v>12</v>
      </c>
      <c r="AS77" s="106" t="n">
        <f aca="false">AR77/(2*AA77+1.5*AC77+AE77+2*AI77+AK77+AM77+0.5*AO77+1.5*AG77+2*AQ77)</f>
        <v>4.5108988219275</v>
      </c>
      <c r="AT77" s="114" t="n">
        <f aca="false">$AS77*AA77</f>
        <v>3.0706151493291</v>
      </c>
      <c r="AU77" s="114" t="n">
        <f aca="false">$AS77*AB77</f>
        <v>0.00600609320162172</v>
      </c>
      <c r="AV77" s="106" t="n">
        <f aca="false">$AS77*AC77</f>
        <v>1.86700232331184</v>
      </c>
      <c r="AW77" s="106" t="n">
        <f aca="false">$AS77*AD77</f>
        <v>0.0088483522431841</v>
      </c>
      <c r="AX77" s="106" t="n">
        <f aca="false">$AS77*AE77</f>
        <v>0.843227899918522</v>
      </c>
      <c r="AY77" s="106" t="n">
        <f aca="false">$AS77*AF77</f>
        <v>0.0401836080378149</v>
      </c>
      <c r="AZ77" s="106" t="n">
        <f aca="false">$AS77*AG77</f>
        <v>0</v>
      </c>
      <c r="BA77" s="106" t="n">
        <f aca="false">$AS77*AH77</f>
        <v>0</v>
      </c>
      <c r="BB77" s="106" t="n">
        <f aca="false">$AS77*AI77</f>
        <v>0</v>
      </c>
      <c r="BC77" s="106" t="n">
        <f aca="false">$AS77*AJ77</f>
        <v>0</v>
      </c>
      <c r="BD77" s="106" t="n">
        <f aca="false">$AS77*AK77</f>
        <v>1.02183394519714</v>
      </c>
      <c r="BE77" s="106" t="n">
        <f aca="false">$AS77*AL77</f>
        <v>0.0111920475925207</v>
      </c>
      <c r="BF77" s="106" t="n">
        <f aca="false">$AS77*AM77</f>
        <v>1.14225629703536</v>
      </c>
      <c r="BG77" s="106" t="n">
        <f aca="false">$AS77*AN77</f>
        <v>0.00804405842982645</v>
      </c>
      <c r="BH77" s="106" t="n">
        <f aca="false">$AS77*AO77</f>
        <v>0.101896148446022</v>
      </c>
      <c r="BI77" s="106" t="n">
        <f aca="false">$AS77*AP77</f>
        <v>0.00873395558108761</v>
      </c>
      <c r="BJ77" s="106" t="n">
        <f aca="false">$AS77*AQ77</f>
        <v>0</v>
      </c>
      <c r="BK77" s="106" t="n">
        <f aca="false">SUM(AT77,AV77,AX77,AZ77,BB77,BD77,BF77,BH77,BJ77)</f>
        <v>8.04683176323798</v>
      </c>
      <c r="BL77" s="106" t="n">
        <f aca="false">SUM(AU77,AW77,AY77,BA77,BC77,BE77,BG77,BI77,BJ77)</f>
        <v>0.0830081150860555</v>
      </c>
      <c r="BM77" s="106" t="n">
        <f aca="false">AX77+AZ77</f>
        <v>0.843227899918522</v>
      </c>
      <c r="BN77" s="16" t="n">
        <v>13.43</v>
      </c>
      <c r="BO77" s="36" t="n">
        <f aca="false">L77+BS77</f>
        <v>0.88</v>
      </c>
      <c r="BP77" s="116" t="n">
        <v>0.21</v>
      </c>
      <c r="BQ77" s="16" t="n">
        <v>0.02</v>
      </c>
      <c r="BR77" s="36" t="n">
        <f aca="false">SQRT((BO77/BN77)^2+(BQ77/BP77)^2)*(BN77*BP77)</f>
        <v>0.32603220699802</v>
      </c>
      <c r="BS77" s="36" t="n">
        <v>0.24</v>
      </c>
      <c r="BT77" s="126" t="n">
        <f aca="false">AX77+BF77+(BD77)</f>
        <v>3.00731814215102</v>
      </c>
    </row>
    <row r="78" s="16" customFormat="true" ht="13.8" hidden="false" customHeight="false" outlineLevel="0" collapsed="false">
      <c r="A78" s="16" t="s">
        <v>175</v>
      </c>
      <c r="B78" s="16" t="s">
        <v>180</v>
      </c>
      <c r="C78" s="16" t="s">
        <v>86</v>
      </c>
      <c r="D78" s="16" t="n">
        <v>14</v>
      </c>
      <c r="E78" s="16" t="n">
        <v>1600</v>
      </c>
      <c r="F78" s="16" t="s">
        <v>65</v>
      </c>
      <c r="G78" s="17" t="n">
        <v>54.86</v>
      </c>
      <c r="H78" s="105" t="n">
        <v>0.06</v>
      </c>
      <c r="I78" s="16" t="n">
        <v>12.8</v>
      </c>
      <c r="J78" s="16" t="n">
        <v>0.1</v>
      </c>
      <c r="K78" s="36" t="n">
        <f aca="false">'General version'!P80</f>
        <v>4.81</v>
      </c>
      <c r="L78" s="36" t="n">
        <f aca="false">'General version'!Q80</f>
        <v>0.12</v>
      </c>
      <c r="M78" s="36" t="n">
        <f aca="false">'General version'!R80</f>
        <v>0</v>
      </c>
      <c r="N78" s="36" t="n">
        <f aca="false">'General version'!S80</f>
        <v>0</v>
      </c>
      <c r="Q78" s="16" t="n">
        <v>8.2</v>
      </c>
      <c r="R78" s="16" t="n">
        <v>0.02</v>
      </c>
      <c r="S78" s="16" t="n">
        <v>12.24</v>
      </c>
      <c r="T78" s="16" t="n">
        <v>0.07</v>
      </c>
      <c r="U78" s="16" t="n">
        <v>6.41</v>
      </c>
      <c r="V78" s="16" t="n">
        <v>0.07</v>
      </c>
      <c r="Y78" s="37"/>
      <c r="AA78" s="106" t="n">
        <f aca="false">G78/(2*15.9994+28.0855)</f>
        <v>0.913050497384508</v>
      </c>
      <c r="AB78" s="106" t="n">
        <f aca="false">H78/(2*15.9994+28.0855)</f>
        <v>0.000998596971255386</v>
      </c>
      <c r="AC78" s="106" t="n">
        <f aca="false">(2*I78)/(2*26.981+3*15.9994)</f>
        <v>0.251078361949074</v>
      </c>
      <c r="AD78" s="106" t="n">
        <f aca="false">(2*J78)/(2*26.981+3*15.9994)</f>
        <v>0.00196154970272714</v>
      </c>
      <c r="AE78" s="106" t="n">
        <f aca="false">K78/(55.8452+15.9994)</f>
        <v>0.0669500560932902</v>
      </c>
      <c r="AF78" s="106" t="n">
        <f aca="false">L78/(55.8452+15.9994)</f>
        <v>0.00167027166968707</v>
      </c>
      <c r="AG78" s="106" t="n">
        <f aca="false">2*M78/(2*55.845+3*15.999)</f>
        <v>0</v>
      </c>
      <c r="AH78" s="106" t="n">
        <f aca="false">2*N78/(2*55.845+3*15.999)</f>
        <v>0</v>
      </c>
      <c r="AI78" s="106" t="n">
        <f aca="false">O78/(95.94+2*15.9994)</f>
        <v>0</v>
      </c>
      <c r="AJ78" s="106" t="n">
        <f aca="false">P78/(95.94+2*15.9994)</f>
        <v>0</v>
      </c>
      <c r="AK78" s="106" t="n">
        <f aca="false">Q78/(15.9994+24.3051)</f>
        <v>0.203451227530425</v>
      </c>
      <c r="AL78" s="106" t="n">
        <f aca="false">R78/(15.9994+24.3051)</f>
        <v>0.000496222506171767</v>
      </c>
      <c r="AM78" s="106" t="n">
        <f aca="false">S78/(40.078+15.9994)</f>
        <v>0.218269748597474</v>
      </c>
      <c r="AN78" s="106" t="n">
        <f aca="false">T78/(40.078+15.9994)</f>
        <v>0.00124827470603131</v>
      </c>
      <c r="AO78" s="106" t="n">
        <f aca="false">U78/(22.989+0.5*15.9994)</f>
        <v>0.206849593561524</v>
      </c>
      <c r="AP78" s="106" t="n">
        <f aca="false">V78/(22.989+0.5*15.9994)</f>
        <v>0.00225888791720853</v>
      </c>
      <c r="AQ78" s="106" t="n">
        <f aca="false">X78/(2*15.9994+186.207)</f>
        <v>0</v>
      </c>
      <c r="AR78" s="16" t="n">
        <v>6</v>
      </c>
      <c r="AS78" s="106" t="n">
        <f aca="false">AR78/(2*AA78+1.5*AC78+AE78+2*AI78+AK78+AM78+0.5*AO78+1.5*AG78+2*AQ78)</f>
        <v>2.14683310330059</v>
      </c>
      <c r="AT78" s="114" t="n">
        <f aca="false">$AS78*AA78</f>
        <v>1.96016703277013</v>
      </c>
      <c r="AU78" s="114" t="n">
        <f aca="false">$AS78*AB78</f>
        <v>0.00214382103474677</v>
      </c>
      <c r="AV78" s="106" t="n">
        <f aca="false">$AS78*AC78</f>
        <v>0.53902333895476</v>
      </c>
      <c r="AW78" s="106" t="n">
        <f aca="false">$AS78*AD78</f>
        <v>0.00421111983558407</v>
      </c>
      <c r="AX78" s="106" t="n">
        <f aca="false">$AS78*AE78</f>
        <v>0.143730596688907</v>
      </c>
      <c r="AY78" s="106" t="n">
        <f aca="false">$AS78*AF78</f>
        <v>0.00358579451198936</v>
      </c>
      <c r="AZ78" s="106" t="n">
        <f aca="false">$AS78*AG78</f>
        <v>0</v>
      </c>
      <c r="BA78" s="106" t="n">
        <f aca="false">$AS78*AH78</f>
        <v>0</v>
      </c>
      <c r="BB78" s="106" t="n">
        <f aca="false">$AS78*AI78</f>
        <v>0</v>
      </c>
      <c r="BC78" s="106" t="n">
        <f aca="false">$AS78*AJ78</f>
        <v>0</v>
      </c>
      <c r="BD78" s="106" t="n">
        <f aca="false">$AS78*AK78</f>
        <v>0.436775830169456</v>
      </c>
      <c r="BE78" s="106" t="n">
        <f aca="false">$AS78*AL78</f>
        <v>0.00106530690285233</v>
      </c>
      <c r="BF78" s="106" t="n">
        <f aca="false">$AS78*AM78</f>
        <v>0.468588721738156</v>
      </c>
      <c r="BG78" s="106" t="n">
        <f aca="false">$AS78*AN78</f>
        <v>0.00267983746092082</v>
      </c>
      <c r="BH78" s="106" t="n">
        <f aca="false">$AS78*AO78</f>
        <v>0.444071554862153</v>
      </c>
      <c r="BI78" s="106" t="n">
        <f aca="false">$AS78*AP78</f>
        <v>0.004849455357309</v>
      </c>
      <c r="BJ78" s="106" t="n">
        <f aca="false">$AS78*AQ78</f>
        <v>0</v>
      </c>
      <c r="BK78" s="106" t="n">
        <f aca="false">SUM(AT78,AV78,AX78,AZ78,BB78,BD78,BF78,BH78,BJ78)</f>
        <v>3.99235707518356</v>
      </c>
      <c r="BL78" s="106" t="n">
        <f aca="false">SUM(AU78,AW78,AY78,BA78,BC78,BE78,BG78,BI78,BJ78)</f>
        <v>0.0185353351034024</v>
      </c>
      <c r="BM78" s="106"/>
      <c r="BO78" s="36" t="n">
        <f aca="false">L78+BS78</f>
        <v>0.12</v>
      </c>
      <c r="BP78" s="116"/>
      <c r="BR78" s="36"/>
      <c r="BS78" s="36"/>
      <c r="BT78" s="126"/>
    </row>
    <row r="79" s="16" customFormat="true" ht="13.8" hidden="false" customHeight="false" outlineLevel="0" collapsed="false">
      <c r="A79" s="16" t="s">
        <v>175</v>
      </c>
      <c r="B79" s="16" t="s">
        <v>65</v>
      </c>
      <c r="C79" s="16" t="s">
        <v>86</v>
      </c>
      <c r="D79" s="16" t="n">
        <v>14</v>
      </c>
      <c r="E79" s="16" t="n">
        <v>1600</v>
      </c>
      <c r="F79" s="16" t="s">
        <v>65</v>
      </c>
      <c r="G79" s="17"/>
      <c r="H79" s="105"/>
      <c r="K79" s="36" t="n">
        <f aca="false">'General version'!P81</f>
        <v>0</v>
      </c>
      <c r="L79" s="36" t="n">
        <f aca="false">'General version'!Q81</f>
        <v>0</v>
      </c>
      <c r="M79" s="36" t="n">
        <f aca="false">'General version'!R81</f>
        <v>0</v>
      </c>
      <c r="N79" s="36" t="n">
        <f aca="false">'General version'!S81</f>
        <v>0</v>
      </c>
      <c r="O79" s="16" t="n">
        <v>133.35</v>
      </c>
      <c r="Y79" s="37"/>
      <c r="AA79" s="106" t="n">
        <f aca="false">G79/(2*15.9994+28.0855)</f>
        <v>0</v>
      </c>
      <c r="AB79" s="106" t="n">
        <f aca="false">H79/(2*15.9994+28.0855)</f>
        <v>0</v>
      </c>
      <c r="AC79" s="106" t="n">
        <f aca="false">(2*I79)/(2*26.981+3*15.9994)</f>
        <v>0</v>
      </c>
      <c r="AD79" s="106" t="n">
        <f aca="false">(2*J79)/(2*26.981+3*15.9994)</f>
        <v>0</v>
      </c>
      <c r="AE79" s="106" t="n">
        <f aca="false">K79/(55.8452+15.9994)</f>
        <v>0</v>
      </c>
      <c r="AF79" s="106" t="n">
        <f aca="false">L79/(55.8452+15.9994)</f>
        <v>0</v>
      </c>
      <c r="AG79" s="106" t="n">
        <f aca="false">2*M79/(2*55.845+3*15.999)</f>
        <v>0</v>
      </c>
      <c r="AH79" s="106" t="n">
        <f aca="false">2*N79/(2*55.845+3*15.999)</f>
        <v>0</v>
      </c>
      <c r="AI79" s="106" t="n">
        <f aca="false">O79/(95.94+2*15.9994)</f>
        <v>1.04229522240321</v>
      </c>
      <c r="AJ79" s="106" t="n">
        <f aca="false">P79/(95.94+2*15.9994)</f>
        <v>0</v>
      </c>
      <c r="AK79" s="106" t="n">
        <f aca="false">Q79/(15.9994+24.3051)</f>
        <v>0</v>
      </c>
      <c r="AL79" s="106" t="n">
        <f aca="false">R79/(15.9994+24.3051)</f>
        <v>0</v>
      </c>
      <c r="AM79" s="106" t="n">
        <f aca="false">S79/(40.078+15.9994)</f>
        <v>0</v>
      </c>
      <c r="AN79" s="106" t="n">
        <f aca="false">T79/(40.078+15.9994)</f>
        <v>0</v>
      </c>
      <c r="AO79" s="106" t="n">
        <f aca="false">U79/(22.989+0.5*15.9994)</f>
        <v>0</v>
      </c>
      <c r="AP79" s="106" t="n">
        <f aca="false">V79/(22.989+0.5*15.9994)</f>
        <v>0</v>
      </c>
      <c r="AQ79" s="106" t="n">
        <f aca="false">X79/(2*15.9994+186.207)</f>
        <v>0</v>
      </c>
      <c r="AR79" s="16" t="n">
        <v>1</v>
      </c>
      <c r="AS79" s="106" t="n">
        <f aca="false">AR79/(2*AA79+1.5*AC79+AE79+2*AI79+AK79+AM79+0.5*AO79+1.5*AG79+2*AQ79)</f>
        <v>0.479710536182977</v>
      </c>
      <c r="AT79" s="114" t="n">
        <f aca="false">$AS79*AA79</f>
        <v>0</v>
      </c>
      <c r="AU79" s="114" t="n">
        <f aca="false">$AS79*AB79</f>
        <v>0</v>
      </c>
      <c r="AV79" s="106" t="n">
        <f aca="false">$AS79*AC79</f>
        <v>0</v>
      </c>
      <c r="AW79" s="106" t="n">
        <f aca="false">$AS79*AD79</f>
        <v>0</v>
      </c>
      <c r="AX79" s="106" t="n">
        <f aca="false">$AS79*AE79</f>
        <v>0</v>
      </c>
      <c r="AY79" s="106" t="n">
        <f aca="false">$AS79*AF79</f>
        <v>0</v>
      </c>
      <c r="AZ79" s="106" t="n">
        <f aca="false">$AS79*AG79</f>
        <v>0</v>
      </c>
      <c r="BA79" s="106" t="n">
        <f aca="false">$AS79*AH79</f>
        <v>0</v>
      </c>
      <c r="BB79" s="106" t="n">
        <f aca="false">$AS79*AI79</f>
        <v>0.5</v>
      </c>
      <c r="BC79" s="106" t="n">
        <f aca="false">$AS79*AJ79</f>
        <v>0</v>
      </c>
      <c r="BD79" s="106" t="n">
        <f aca="false">$AS79*AK79</f>
        <v>0</v>
      </c>
      <c r="BE79" s="106" t="n">
        <f aca="false">$AS79*AL79</f>
        <v>0</v>
      </c>
      <c r="BF79" s="106" t="n">
        <f aca="false">$AS79*AM79</f>
        <v>0</v>
      </c>
      <c r="BG79" s="106" t="n">
        <f aca="false">$AS79*AN79</f>
        <v>0</v>
      </c>
      <c r="BH79" s="106" t="n">
        <f aca="false">$AS79*AO79</f>
        <v>0</v>
      </c>
      <c r="BI79" s="106" t="n">
        <f aca="false">$AS79*AP79</f>
        <v>0</v>
      </c>
      <c r="BJ79" s="106" t="n">
        <f aca="false">$AS79*AQ79</f>
        <v>0</v>
      </c>
      <c r="BK79" s="106" t="n">
        <f aca="false">SUM(AT79,AV79,AX79,AZ79,BB79,BD79,BF79,BH79,BJ79)</f>
        <v>0.5</v>
      </c>
      <c r="BL79" s="106" t="n">
        <f aca="false">SUM(AU79,AW79,AY79,BA79,BC79,BE79,BG79,BI79,BJ79)</f>
        <v>0</v>
      </c>
      <c r="BM79" s="106"/>
      <c r="BO79" s="36" t="n">
        <f aca="false">L79+BS79</f>
        <v>0</v>
      </c>
      <c r="BP79" s="116"/>
      <c r="BR79" s="36"/>
      <c r="BS79" s="36"/>
      <c r="BT79" s="126"/>
    </row>
    <row r="80" s="16" customFormat="true" ht="13.8" hidden="false" customHeight="false" outlineLevel="0" collapsed="false">
      <c r="A80" s="16" t="s">
        <v>175</v>
      </c>
      <c r="B80" s="16" t="s">
        <v>156</v>
      </c>
      <c r="C80" s="16" t="s">
        <v>86</v>
      </c>
      <c r="D80" s="16" t="n">
        <v>14</v>
      </c>
      <c r="E80" s="16" t="n">
        <v>1600</v>
      </c>
      <c r="F80" s="16" t="s">
        <v>65</v>
      </c>
      <c r="G80" s="17"/>
      <c r="H80" s="105"/>
      <c r="K80" s="36" t="n">
        <f aca="false">'General version'!P82</f>
        <v>0</v>
      </c>
      <c r="L80" s="36" t="n">
        <f aca="false">'General version'!Q82</f>
        <v>0</v>
      </c>
      <c r="M80" s="36" t="n">
        <f aca="false">'General version'!R82</f>
        <v>0</v>
      </c>
      <c r="N80" s="36" t="n">
        <f aca="false">'General version'!S82</f>
        <v>0</v>
      </c>
      <c r="O80" s="16" t="n">
        <v>100</v>
      </c>
      <c r="Y80" s="37"/>
      <c r="AA80" s="106" t="n">
        <f aca="false">G80/(2*15.9994+28.0855)</f>
        <v>0</v>
      </c>
      <c r="AB80" s="106" t="n">
        <f aca="false">H80/(2*15.9994+28.0855)</f>
        <v>0</v>
      </c>
      <c r="AC80" s="106" t="n">
        <f aca="false">(2*I80)/(2*26.981+3*15.9994)</f>
        <v>0</v>
      </c>
      <c r="AD80" s="106" t="n">
        <f aca="false">(2*J80)/(2*26.981+3*15.9994)</f>
        <v>0</v>
      </c>
      <c r="AE80" s="106" t="n">
        <f aca="false">K80/(55.8452+15.9994)</f>
        <v>0</v>
      </c>
      <c r="AF80" s="106" t="n">
        <f aca="false">L80/(55.8452+15.9994)</f>
        <v>0</v>
      </c>
      <c r="AG80" s="106" t="n">
        <f aca="false">2*M80/(2*55.845+3*15.999)</f>
        <v>0</v>
      </c>
      <c r="AH80" s="106" t="n">
        <f aca="false">2*N80/(2*55.845+3*15.999)</f>
        <v>0</v>
      </c>
      <c r="AI80" s="106" t="n">
        <f aca="false">O80/(95.94+2*15.9994)</f>
        <v>0.781623713838179</v>
      </c>
      <c r="AJ80" s="106" t="n">
        <f aca="false">P80/(95.94+2*15.9994)</f>
        <v>0</v>
      </c>
      <c r="AK80" s="106" t="n">
        <f aca="false">Q80/(15.9994+24.3051)</f>
        <v>0</v>
      </c>
      <c r="AL80" s="106" t="n">
        <f aca="false">R80/(15.9994+24.3051)</f>
        <v>0</v>
      </c>
      <c r="AM80" s="106" t="n">
        <f aca="false">S80/(40.078+15.9994)</f>
        <v>0</v>
      </c>
      <c r="AN80" s="106" t="n">
        <f aca="false">T80/(40.078+15.9994)</f>
        <v>0</v>
      </c>
      <c r="AO80" s="106" t="n">
        <f aca="false">U80/(22.989+0.5*15.9994)</f>
        <v>0</v>
      </c>
      <c r="AP80" s="106" t="n">
        <f aca="false">V80/(22.989+0.5*15.9994)</f>
        <v>0</v>
      </c>
      <c r="AQ80" s="106" t="n">
        <f aca="false">X80/(2*15.9994+186.207)</f>
        <v>0</v>
      </c>
      <c r="AR80" s="16" t="n">
        <v>2</v>
      </c>
      <c r="AS80" s="106" t="n">
        <f aca="false">AR80/(2*AA80+1.5*AC80+AE80+2*AI80+AK80+AM80+0.5*AO80+1.5*AG80+2*AQ80)</f>
        <v>1.279388</v>
      </c>
      <c r="AT80" s="114" t="n">
        <f aca="false">$AS80*AA80</f>
        <v>0</v>
      </c>
      <c r="AU80" s="114" t="n">
        <f aca="false">$AS80*AB80</f>
        <v>0</v>
      </c>
      <c r="AV80" s="106" t="n">
        <f aca="false">$AS80*AC80</f>
        <v>0</v>
      </c>
      <c r="AW80" s="106" t="n">
        <f aca="false">$AS80*AD80</f>
        <v>0</v>
      </c>
      <c r="AX80" s="106" t="n">
        <f aca="false">$AS80*AE80</f>
        <v>0</v>
      </c>
      <c r="AY80" s="106" t="n">
        <f aca="false">$AS80*AF80</f>
        <v>0</v>
      </c>
      <c r="AZ80" s="106" t="n">
        <f aca="false">$AS80*AG80</f>
        <v>0</v>
      </c>
      <c r="BA80" s="106" t="n">
        <f aca="false">$AS80*AH80</f>
        <v>0</v>
      </c>
      <c r="BB80" s="106" t="n">
        <f aca="false">$AS80*AI80</f>
        <v>1</v>
      </c>
      <c r="BC80" s="106" t="n">
        <f aca="false">$AS80*AJ80</f>
        <v>0</v>
      </c>
      <c r="BD80" s="106" t="n">
        <f aca="false">$AS80*AK80</f>
        <v>0</v>
      </c>
      <c r="BE80" s="106" t="n">
        <f aca="false">$AS80*AL80</f>
        <v>0</v>
      </c>
      <c r="BF80" s="106" t="n">
        <f aca="false">$AS80*AM80</f>
        <v>0</v>
      </c>
      <c r="BG80" s="106" t="n">
        <f aca="false">$AS80*AN80</f>
        <v>0</v>
      </c>
      <c r="BH80" s="106" t="n">
        <f aca="false">$AS80*AO80</f>
        <v>0</v>
      </c>
      <c r="BI80" s="106" t="n">
        <f aca="false">$AS80*AP80</f>
        <v>0</v>
      </c>
      <c r="BJ80" s="106" t="n">
        <f aca="false">$AS80*AQ80</f>
        <v>0</v>
      </c>
      <c r="BK80" s="106" t="n">
        <f aca="false">SUM(AT80,AV80,AX80,AZ80,BB80,BD80,BF80,BH80,BJ80)</f>
        <v>1</v>
      </c>
      <c r="BL80" s="106" t="n">
        <f aca="false">SUM(AU80,AW80,AY80,BA80,BC80,BE80,BG80,BI80,BJ80)</f>
        <v>0</v>
      </c>
      <c r="BM80" s="106"/>
      <c r="BO80" s="36" t="n">
        <f aca="false">L80+BS80</f>
        <v>0</v>
      </c>
      <c r="BP80" s="116"/>
      <c r="BR80" s="36"/>
      <c r="BS80" s="36"/>
      <c r="BT80" s="126"/>
    </row>
    <row r="81" s="16" customFormat="true" ht="13.8" hidden="false" customHeight="false" outlineLevel="0" collapsed="false">
      <c r="G81" s="17"/>
      <c r="H81" s="105"/>
      <c r="K81" s="36" t="n">
        <f aca="false">'General version'!P83</f>
        <v>0</v>
      </c>
      <c r="L81" s="36" t="n">
        <f aca="false">'General version'!Q83</f>
        <v>0</v>
      </c>
      <c r="M81" s="36" t="n">
        <f aca="false">'General version'!R83</f>
        <v>0</v>
      </c>
      <c r="N81" s="36" t="n">
        <f aca="false">'General version'!S83</f>
        <v>0</v>
      </c>
      <c r="U81" s="43"/>
      <c r="V81" s="43"/>
      <c r="Y81" s="37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 t="n">
        <f aca="false">X81/(2*15.9994+186.207)</f>
        <v>0</v>
      </c>
      <c r="AS81" s="106" t="e">
        <f aca="false">AR81/(2*AA81+1.5*AC81+AE81+2*AI81+AK81+AM81+0.5*AO81+1.5*AG81+2*AQ81)</f>
        <v>#DIV/0!</v>
      </c>
      <c r="AT81" s="114"/>
      <c r="AU81" s="114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 t="e">
        <f aca="false">$AS81*AQ81</f>
        <v>#DIV/0!</v>
      </c>
      <c r="BK81" s="106" t="e">
        <f aca="false">SUM(AT81,AV81,AX81,AZ81,BB81,BD81,BF81,BH81,BJ81)</f>
        <v>#DIV/0!</v>
      </c>
      <c r="BL81" s="106" t="n">
        <f aca="false">SUM(AU81,AW81,AY81,BA81,BC81,BE81,BG81,BI81,BJ81)</f>
        <v>0</v>
      </c>
      <c r="BM81" s="106"/>
      <c r="BO81" s="36" t="n">
        <f aca="false">L81+BS81</f>
        <v>0</v>
      </c>
      <c r="BP81" s="122"/>
      <c r="BQ81" s="123"/>
      <c r="BR81" s="36"/>
      <c r="BS81" s="36"/>
      <c r="BT81" s="126"/>
    </row>
    <row r="82" s="16" customFormat="true" ht="13.8" hidden="false" customHeight="false" outlineLevel="0" collapsed="false">
      <c r="A82" s="16" t="s">
        <v>182</v>
      </c>
      <c r="B82" s="16" t="s">
        <v>158</v>
      </c>
      <c r="C82" s="16" t="s">
        <v>86</v>
      </c>
      <c r="D82" s="16" t="n">
        <v>14</v>
      </c>
      <c r="E82" s="16" t="n">
        <v>1800</v>
      </c>
      <c r="F82" s="16" t="s">
        <v>69</v>
      </c>
      <c r="G82" s="17" t="n">
        <v>42.3</v>
      </c>
      <c r="H82" s="105" t="n">
        <v>0.5</v>
      </c>
      <c r="I82" s="16" t="n">
        <v>18</v>
      </c>
      <c r="J82" s="16" t="n">
        <v>0.6</v>
      </c>
      <c r="K82" s="36" t="n">
        <f aca="false">'General version'!P84</f>
        <v>19.8</v>
      </c>
      <c r="L82" s="36" t="n">
        <f aca="false">'General version'!Q84</f>
        <v>1.8</v>
      </c>
      <c r="M82" s="36" t="n">
        <f aca="false">'General version'!R84</f>
        <v>0</v>
      </c>
      <c r="N82" s="36" t="n">
        <f aca="false">'General version'!S84</f>
        <v>0</v>
      </c>
      <c r="Q82" s="16" t="n">
        <v>7.5</v>
      </c>
      <c r="R82" s="16" t="n">
        <v>0.4</v>
      </c>
      <c r="S82" s="16" t="n">
        <v>10.5</v>
      </c>
      <c r="T82" s="16" t="n">
        <v>0.7</v>
      </c>
      <c r="U82" s="43" t="n">
        <v>1</v>
      </c>
      <c r="V82" s="43" t="n">
        <v>0.1</v>
      </c>
      <c r="Y82" s="37" t="n">
        <f aca="false">K82+M82</f>
        <v>19.8</v>
      </c>
      <c r="AA82" s="106" t="n">
        <f aca="false">G82/(2*15.9994+28.0855)</f>
        <v>0.704010864735047</v>
      </c>
      <c r="AB82" s="106" t="n">
        <f aca="false">H82/(2*15.9994+28.0855)</f>
        <v>0.00832164142712822</v>
      </c>
      <c r="AC82" s="106" t="n">
        <f aca="false">(2*I82)/(2*26.981+3*15.9994)</f>
        <v>0.353078946490886</v>
      </c>
      <c r="AD82" s="106" t="n">
        <f aca="false">(2*J82)/(2*26.981+3*15.9994)</f>
        <v>0.0117692982163629</v>
      </c>
      <c r="AE82" s="106" t="n">
        <f aca="false">K82/(55.8452+15.9994)</f>
        <v>0.275594825498367</v>
      </c>
      <c r="AF82" s="106" t="n">
        <f aca="false">L82/(55.8452+15.9994)</f>
        <v>0.0250540750453061</v>
      </c>
      <c r="AG82" s="106" t="n">
        <f aca="false">2*M82/(2*55.845+3*15.999)</f>
        <v>0</v>
      </c>
      <c r="AH82" s="106" t="n">
        <f aca="false">2*N82/(2*55.845+3*15.999)</f>
        <v>0</v>
      </c>
      <c r="AI82" s="106" t="n">
        <f aca="false">O82/(95.94+2*15.9994)</f>
        <v>0</v>
      </c>
      <c r="AJ82" s="106" t="n">
        <f aca="false">P82/(95.94+2*15.9994)</f>
        <v>0</v>
      </c>
      <c r="AK82" s="106" t="n">
        <f aca="false">Q82/(15.9994+24.3051)</f>
        <v>0.186083439814413</v>
      </c>
      <c r="AL82" s="106" t="n">
        <f aca="false">R82/(15.9994+24.3051)</f>
        <v>0.00992445012343535</v>
      </c>
      <c r="AM82" s="106" t="n">
        <f aca="false">S82/(40.078+15.9994)</f>
        <v>0.187241205904696</v>
      </c>
      <c r="AN82" s="106" t="n">
        <f aca="false">T82/(40.078+15.9994)</f>
        <v>0.0124827470603131</v>
      </c>
      <c r="AO82" s="106" t="n">
        <f aca="false">U82/(22.989+0.5*15.9994)</f>
        <v>0.0322698273886933</v>
      </c>
      <c r="AP82" s="106" t="n">
        <f aca="false">V82/(22.989+0.5*15.9994)</f>
        <v>0.00322698273886933</v>
      </c>
      <c r="AQ82" s="106" t="n">
        <f aca="false">X82/(2*15.9994+186.207)</f>
        <v>0</v>
      </c>
      <c r="AR82" s="16" t="n">
        <v>12</v>
      </c>
      <c r="AS82" s="106" t="n">
        <f aca="false">AR82/(2*AA82+1.5*AC82+AE82+2*AI82+AK82+AM82+0.5*AO82+1.5*AG82+2*AQ82)</f>
        <v>4.61060637070321</v>
      </c>
      <c r="AT82" s="114" t="n">
        <f aca="false">$AS82*AA82</f>
        <v>3.24591697799168</v>
      </c>
      <c r="AU82" s="114" t="n">
        <f aca="false">$AS82*AB82</f>
        <v>0.0383678129786251</v>
      </c>
      <c r="AV82" s="106" t="n">
        <f aca="false">$AS82*AC82</f>
        <v>1.62790804005205</v>
      </c>
      <c r="AW82" s="106" t="n">
        <f aca="false">$AS82*AD82</f>
        <v>0.0542636013350685</v>
      </c>
      <c r="AX82" s="106" t="n">
        <f aca="false">$AS82*AE82</f>
        <v>1.27065925817561</v>
      </c>
      <c r="AY82" s="106" t="n">
        <f aca="false">$AS82*AF82</f>
        <v>0.115514478015965</v>
      </c>
      <c r="AZ82" s="106" t="n">
        <f aca="false">$AS82*AG82</f>
        <v>0</v>
      </c>
      <c r="BA82" s="106" t="n">
        <f aca="false">$AS82*AH82</f>
        <v>0</v>
      </c>
      <c r="BB82" s="106" t="n">
        <f aca="false">$AS82*AI82</f>
        <v>0</v>
      </c>
      <c r="BC82" s="106" t="n">
        <f aca="false">$AS82*AJ82</f>
        <v>0</v>
      </c>
      <c r="BD82" s="106" t="n">
        <f aca="false">$AS82*AK82</f>
        <v>0.857957493090698</v>
      </c>
      <c r="BE82" s="106" t="n">
        <f aca="false">$AS82*AL82</f>
        <v>0.0457577329648372</v>
      </c>
      <c r="BF82" s="106" t="n">
        <f aca="false">$AS82*AM82</f>
        <v>0.863295496802342</v>
      </c>
      <c r="BG82" s="106" t="n">
        <f aca="false">$AS82*AN82</f>
        <v>0.0575530331201562</v>
      </c>
      <c r="BH82" s="106" t="n">
        <f aca="false">$AS82*AO82</f>
        <v>0.148783471739802</v>
      </c>
      <c r="BI82" s="106" t="n">
        <f aca="false">$AS82*AP82</f>
        <v>0.0148783471739802</v>
      </c>
      <c r="BJ82" s="106" t="n">
        <f aca="false">$AS82*AQ82</f>
        <v>0</v>
      </c>
      <c r="BK82" s="106" t="n">
        <f aca="false">SUM(AT82,AV82,AX82,AZ82,BB82,BD82,BF82,BH82,BJ82)</f>
        <v>8.01452073785219</v>
      </c>
      <c r="BL82" s="106" t="n">
        <f aca="false">SUM(AU82,AW82,AY82,BA82,BC82,BE82,BG82,BI82,BJ82)</f>
        <v>0.326335005588632</v>
      </c>
      <c r="BM82" s="106" t="n">
        <f aca="false">AX82+AZ82</f>
        <v>1.27065925817561</v>
      </c>
      <c r="BN82" s="16" t="n">
        <v>19.8</v>
      </c>
      <c r="BO82" s="36" t="n">
        <f aca="false">L82+BS82</f>
        <v>2</v>
      </c>
      <c r="BP82" s="122" t="n">
        <v>0.09</v>
      </c>
      <c r="BQ82" s="123" t="n">
        <v>0.02</v>
      </c>
      <c r="BR82" s="36" t="n">
        <f aca="false">SQRT((BO82/BN82)^2+(BQ82/BP82)^2)*(BN82*BP82)</f>
        <v>0.434989655049405</v>
      </c>
      <c r="BS82" s="36" t="n">
        <v>0.2</v>
      </c>
      <c r="BT82" s="126" t="n">
        <f aca="false">AX82+BF82+(BD82)</f>
        <v>2.99191224806865</v>
      </c>
    </row>
    <row r="83" s="16" customFormat="true" ht="13.8" hidden="false" customHeight="false" outlineLevel="0" collapsed="false">
      <c r="A83" s="16" t="s">
        <v>182</v>
      </c>
      <c r="B83" s="16" t="s">
        <v>180</v>
      </c>
      <c r="C83" s="16" t="s">
        <v>86</v>
      </c>
      <c r="D83" s="16" t="n">
        <v>14</v>
      </c>
      <c r="E83" s="16" t="n">
        <v>1800</v>
      </c>
      <c r="F83" s="16" t="s">
        <v>69</v>
      </c>
      <c r="G83" s="17" t="n">
        <v>54</v>
      </c>
      <c r="H83" s="105" t="n">
        <v>1.6</v>
      </c>
      <c r="I83" s="16" t="n">
        <v>12.4</v>
      </c>
      <c r="J83" s="16" t="n">
        <v>0.8</v>
      </c>
      <c r="K83" s="36" t="n">
        <f aca="false">'General version'!P85</f>
        <v>7.3</v>
      </c>
      <c r="L83" s="36" t="n">
        <f aca="false">'General version'!Q85</f>
        <v>1.4</v>
      </c>
      <c r="M83" s="36" t="n">
        <f aca="false">'General version'!R85</f>
        <v>0</v>
      </c>
      <c r="N83" s="36" t="n">
        <f aca="false">'General version'!S85</f>
        <v>0</v>
      </c>
      <c r="Q83" s="16" t="n">
        <v>7.9</v>
      </c>
      <c r="R83" s="16" t="n">
        <v>0.1</v>
      </c>
      <c r="S83" s="16" t="n">
        <v>12.1</v>
      </c>
      <c r="T83" s="16" t="n">
        <v>0.3</v>
      </c>
      <c r="U83" s="43" t="n">
        <v>5.5</v>
      </c>
      <c r="V83" s="43" t="n">
        <v>0.7</v>
      </c>
      <c r="Y83" s="37"/>
      <c r="AA83" s="106" t="n">
        <f aca="false">G83/(2*15.9994+28.0855)</f>
        <v>0.898737274129848</v>
      </c>
      <c r="AB83" s="106" t="n">
        <f aca="false">H83/(2*15.9994+28.0855)</f>
        <v>0.0266292525668103</v>
      </c>
      <c r="AC83" s="106" t="n">
        <f aca="false">(2*I83)/(2*26.981+3*15.9994)</f>
        <v>0.243232163138166</v>
      </c>
      <c r="AD83" s="106" t="n">
        <f aca="false">(2*J83)/(2*26.981+3*15.9994)</f>
        <v>0.0156923976218171</v>
      </c>
      <c r="AE83" s="106" t="n">
        <f aca="false">K83/(55.8452+15.9994)</f>
        <v>0.101608193239297</v>
      </c>
      <c r="AF83" s="106" t="n">
        <f aca="false">L83/(55.8452+15.9994)</f>
        <v>0.0194865028130159</v>
      </c>
      <c r="AG83" s="106" t="n">
        <f aca="false">2*M83/(2*55.845+3*15.999)</f>
        <v>0</v>
      </c>
      <c r="AH83" s="106" t="n">
        <f aca="false">2*N83/(2*55.845+3*15.999)</f>
        <v>0</v>
      </c>
      <c r="AI83" s="106" t="n">
        <f aca="false">O83/(95.94+2*15.9994)</f>
        <v>0</v>
      </c>
      <c r="AJ83" s="106" t="n">
        <f aca="false">P83/(95.94+2*15.9994)</f>
        <v>0</v>
      </c>
      <c r="AK83" s="106" t="n">
        <f aca="false">Q83/(15.9994+24.3051)</f>
        <v>0.196007889937848</v>
      </c>
      <c r="AL83" s="106" t="n">
        <f aca="false">R83/(15.9994+24.3051)</f>
        <v>0.00248111253085884</v>
      </c>
      <c r="AM83" s="106" t="n">
        <f aca="false">S83/(40.078+15.9994)</f>
        <v>0.215773199185412</v>
      </c>
      <c r="AN83" s="106" t="n">
        <f aca="false">T83/(40.078+15.9994)</f>
        <v>0.00534974874013417</v>
      </c>
      <c r="AO83" s="106" t="n">
        <f aca="false">U83/(22.989+0.5*15.9994)</f>
        <v>0.177484050637813</v>
      </c>
      <c r="AP83" s="106" t="n">
        <f aca="false">V83/(22.989+0.5*15.9994)</f>
        <v>0.0225888791720853</v>
      </c>
      <c r="AQ83" s="106" t="n">
        <f aca="false">X83/(2*15.9994+186.207)</f>
        <v>0</v>
      </c>
      <c r="AR83" s="16" t="n">
        <v>6</v>
      </c>
      <c r="AS83" s="106" t="n">
        <f aca="false">AR83/(2*AA83+1.5*AC83+AE83+2*AI83+AK83+AM83+0.5*AO83+1.5*AG83+2*AQ83)</f>
        <v>2.17041042518763</v>
      </c>
      <c r="AT83" s="114" t="n">
        <f aca="false">$AS83*AA83</f>
        <v>1.95062874927614</v>
      </c>
      <c r="AU83" s="114" t="n">
        <f aca="false">$AS83*AB83</f>
        <v>0.0577964073859596</v>
      </c>
      <c r="AV83" s="106" t="n">
        <f aca="false">$AS83*AC83</f>
        <v>0.527913622616013</v>
      </c>
      <c r="AW83" s="106" t="n">
        <f aca="false">$AS83*AD83</f>
        <v>0.0340589433945815</v>
      </c>
      <c r="AX83" s="106" t="n">
        <f aca="false">$AS83*AE83</f>
        <v>0.22053148189105</v>
      </c>
      <c r="AY83" s="106" t="n">
        <f aca="false">$AS83*AF83</f>
        <v>0.0422937088558177</v>
      </c>
      <c r="AZ83" s="106" t="n">
        <f aca="false">$AS83*AG83</f>
        <v>0</v>
      </c>
      <c r="BA83" s="106" t="n">
        <f aca="false">$AS83*AH83</f>
        <v>0</v>
      </c>
      <c r="BB83" s="106" t="n">
        <f aca="false">$AS83*AI83</f>
        <v>0</v>
      </c>
      <c r="BC83" s="106" t="n">
        <f aca="false">$AS83*AJ83</f>
        <v>0</v>
      </c>
      <c r="BD83" s="106" t="n">
        <f aca="false">$AS83*AK83</f>
        <v>0.425417567740135</v>
      </c>
      <c r="BE83" s="106" t="n">
        <f aca="false">$AS83*AL83</f>
        <v>0.00538503250303969</v>
      </c>
      <c r="BF83" s="106" t="n">
        <f aca="false">$AS83*AM83</f>
        <v>0.468316400988105</v>
      </c>
      <c r="BG83" s="106" t="n">
        <f aca="false">$AS83*AN83</f>
        <v>0.0116111504377216</v>
      </c>
      <c r="BH83" s="106" t="n">
        <f aca="false">$AS83*AO83</f>
        <v>0.385213233808839</v>
      </c>
      <c r="BI83" s="106" t="n">
        <f aca="false">$AS83*AP83</f>
        <v>0.0490271388483977</v>
      </c>
      <c r="BJ83" s="106" t="n">
        <f aca="false">$AS83*AQ83</f>
        <v>0</v>
      </c>
      <c r="BK83" s="106" t="n">
        <f aca="false">SUM(AT83,AV83,AX83,AZ83,BB83,BD83,BF83,BH83,BJ83)</f>
        <v>3.97802105632028</v>
      </c>
      <c r="BL83" s="106" t="n">
        <f aca="false">SUM(AU83,AW83,AY83,BA83,BC83,BE83,BG83,BI83,BJ83)</f>
        <v>0.200172381425518</v>
      </c>
      <c r="BM83" s="106"/>
      <c r="BO83" s="36" t="n">
        <f aca="false">L83+BS83</f>
        <v>1.4</v>
      </c>
      <c r="BP83" s="122"/>
      <c r="BQ83" s="123"/>
      <c r="BR83" s="36"/>
      <c r="BS83" s="36"/>
      <c r="BT83" s="126"/>
    </row>
    <row r="84" s="16" customFormat="true" ht="13.8" hidden="false" customHeight="false" outlineLevel="0" collapsed="false">
      <c r="A84" s="16" t="s">
        <v>182</v>
      </c>
      <c r="B84" s="16" t="s">
        <v>168</v>
      </c>
      <c r="C84" s="16" t="s">
        <v>86</v>
      </c>
      <c r="D84" s="16" t="n">
        <v>14</v>
      </c>
      <c r="E84" s="16" t="n">
        <v>1800</v>
      </c>
      <c r="F84" s="16" t="s">
        <v>69</v>
      </c>
      <c r="G84" s="17"/>
      <c r="H84" s="105"/>
      <c r="K84" s="36" t="n">
        <f aca="false">'General version'!P86</f>
        <v>128.65</v>
      </c>
      <c r="L84" s="36" t="n">
        <f aca="false">'General version'!Q86</f>
        <v>0</v>
      </c>
      <c r="M84" s="36" t="n">
        <f aca="false">'General version'!R86</f>
        <v>0</v>
      </c>
      <c r="N84" s="36" t="n">
        <f aca="false">'General version'!S86</f>
        <v>0</v>
      </c>
      <c r="U84" s="43"/>
      <c r="V84" s="43"/>
      <c r="Y84" s="37"/>
      <c r="AA84" s="106" t="n">
        <f aca="false">G84/(2*15.9994+28.0855)</f>
        <v>0</v>
      </c>
      <c r="AB84" s="106" t="n">
        <f aca="false">H84/(2*15.9994+28.0855)</f>
        <v>0</v>
      </c>
      <c r="AC84" s="106" t="n">
        <f aca="false">(2*I84)/(2*26.981+3*15.9994)</f>
        <v>0</v>
      </c>
      <c r="AD84" s="106" t="n">
        <f aca="false">(2*J84)/(2*26.981+3*15.9994)</f>
        <v>0</v>
      </c>
      <c r="AE84" s="106" t="n">
        <f aca="false">K84/(55.8452+15.9994)</f>
        <v>1.79067041921035</v>
      </c>
      <c r="AF84" s="106" t="n">
        <f aca="false">L84/(55.8452+15.9994)</f>
        <v>0</v>
      </c>
      <c r="AG84" s="106" t="n">
        <f aca="false">2*M84/(2*55.845+3*15.999)</f>
        <v>0</v>
      </c>
      <c r="AH84" s="106" t="n">
        <f aca="false">2*N84/(2*55.845+3*15.999)</f>
        <v>0</v>
      </c>
      <c r="AI84" s="106" t="n">
        <f aca="false">O84/(95.94+2*15.9994)</f>
        <v>0</v>
      </c>
      <c r="AJ84" s="106" t="n">
        <f aca="false">P84/(95.94+2*15.9994)</f>
        <v>0</v>
      </c>
      <c r="AK84" s="106" t="n">
        <f aca="false">Q84/(15.9994+24.3051)</f>
        <v>0</v>
      </c>
      <c r="AL84" s="106" t="n">
        <f aca="false">R84/(15.9994+24.3051)</f>
        <v>0</v>
      </c>
      <c r="AM84" s="106" t="n">
        <f aca="false">S84/(40.078+15.9994)</f>
        <v>0</v>
      </c>
      <c r="AN84" s="106" t="n">
        <f aca="false">T84/(40.078+15.9994)</f>
        <v>0</v>
      </c>
      <c r="AO84" s="106" t="n">
        <f aca="false">U84/(22.989+0.5*15.9994)</f>
        <v>0</v>
      </c>
      <c r="AP84" s="106" t="n">
        <f aca="false">V84/(22.989+0.5*15.9994)</f>
        <v>0</v>
      </c>
      <c r="AQ84" s="106" t="n">
        <f aca="false">X84/(2*15.9994+186.207)</f>
        <v>0</v>
      </c>
      <c r="AR84" s="16" t="n">
        <v>1</v>
      </c>
      <c r="AS84" s="106" t="n">
        <f aca="false">AR84/(2*AA84+1.5*AC84+AE84+2*AI84+AK84+AM84+0.5*AO84+1.5*AG84+2*AQ84)</f>
        <v>0.558450058297707</v>
      </c>
      <c r="AT84" s="114" t="n">
        <f aca="false">$AS84*AA84</f>
        <v>0</v>
      </c>
      <c r="AU84" s="114" t="n">
        <f aca="false">$AS84*AB84</f>
        <v>0</v>
      </c>
      <c r="AV84" s="106" t="n">
        <f aca="false">$AS84*AC84</f>
        <v>0</v>
      </c>
      <c r="AW84" s="106" t="n">
        <f aca="false">$AS84*AD84</f>
        <v>0</v>
      </c>
      <c r="AX84" s="106" t="n">
        <f aca="false">$AS84*AE84</f>
        <v>1</v>
      </c>
      <c r="AY84" s="106" t="n">
        <f aca="false">$AS84*AF84</f>
        <v>0</v>
      </c>
      <c r="AZ84" s="106" t="n">
        <f aca="false">$AS84*AG84</f>
        <v>0</v>
      </c>
      <c r="BA84" s="106" t="n">
        <f aca="false">$AS84*AH84</f>
        <v>0</v>
      </c>
      <c r="BB84" s="106" t="n">
        <f aca="false">$AS84*AI84</f>
        <v>0</v>
      </c>
      <c r="BC84" s="106" t="n">
        <f aca="false">$AS84*AJ84</f>
        <v>0</v>
      </c>
      <c r="BD84" s="106" t="n">
        <f aca="false">$AS84*AK84</f>
        <v>0</v>
      </c>
      <c r="BE84" s="106" t="n">
        <f aca="false">$AS84*AL84</f>
        <v>0</v>
      </c>
      <c r="BF84" s="106" t="n">
        <f aca="false">$AS84*AM84</f>
        <v>0</v>
      </c>
      <c r="BG84" s="106" t="n">
        <f aca="false">$AS84*AN84</f>
        <v>0</v>
      </c>
      <c r="BH84" s="106" t="n">
        <f aca="false">$AS84*AO84</f>
        <v>0</v>
      </c>
      <c r="BI84" s="106" t="n">
        <f aca="false">$AS84*AP84</f>
        <v>0</v>
      </c>
      <c r="BJ84" s="106" t="n">
        <f aca="false">$AS84*AQ84</f>
        <v>0</v>
      </c>
      <c r="BK84" s="106" t="n">
        <f aca="false">SUM(AT84,AV84,AX84,AZ84,BB84,BD84,BF84,BH84,BJ84)</f>
        <v>1</v>
      </c>
      <c r="BL84" s="106" t="n">
        <f aca="false">SUM(AU84,AW84,AY84,BA84,BC84,BE84,BG84,BI84,BJ84)</f>
        <v>0</v>
      </c>
      <c r="BM84" s="106"/>
      <c r="BO84" s="36" t="n">
        <f aca="false">L84+BS84</f>
        <v>0</v>
      </c>
      <c r="BP84" s="122"/>
      <c r="BQ84" s="123"/>
      <c r="BR84" s="36"/>
      <c r="BS84" s="36"/>
      <c r="BT84" s="126"/>
    </row>
    <row r="85" s="16" customFormat="true" ht="13.8" hidden="false" customHeight="false" outlineLevel="0" collapsed="false">
      <c r="G85" s="17"/>
      <c r="H85" s="105"/>
      <c r="K85" s="36" t="n">
        <f aca="false">'General version'!P87</f>
        <v>0</v>
      </c>
      <c r="L85" s="36" t="n">
        <f aca="false">'General version'!Q87</f>
        <v>0</v>
      </c>
      <c r="M85" s="36" t="n">
        <f aca="false">'General version'!R87</f>
        <v>0</v>
      </c>
      <c r="N85" s="36" t="n">
        <f aca="false">'General version'!S87</f>
        <v>0</v>
      </c>
      <c r="U85" s="43"/>
      <c r="V85" s="43"/>
      <c r="Y85" s="37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 t="n">
        <f aca="false">X85/(2*15.9994+186.207)</f>
        <v>0</v>
      </c>
      <c r="AS85" s="106" t="e">
        <f aca="false">AR85/(2*AA85+1.5*AC85+AE85+2*AI85+AK85+AM85+0.5*AO85+1.5*AG85+2*AQ85)</f>
        <v>#DIV/0!</v>
      </c>
      <c r="AT85" s="114"/>
      <c r="AU85" s="114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 t="e">
        <f aca="false">$AS85*AQ85</f>
        <v>#DIV/0!</v>
      </c>
      <c r="BK85" s="106" t="e">
        <f aca="false">SUM(AT85,AV85,AX85,AZ85,BB85,BD85,BF85,BH85,BJ85)</f>
        <v>#DIV/0!</v>
      </c>
      <c r="BL85" s="106" t="n">
        <f aca="false">SUM(AU85,AW85,AY85,BA85,BC85,BE85,BG85,BI85,BJ85)</f>
        <v>0</v>
      </c>
      <c r="BM85" s="106"/>
      <c r="BO85" s="36" t="n">
        <f aca="false">L85+BS85</f>
        <v>0</v>
      </c>
      <c r="BP85" s="122"/>
      <c r="BQ85" s="123"/>
      <c r="BR85" s="36"/>
      <c r="BS85" s="36"/>
      <c r="BT85" s="126"/>
    </row>
    <row r="86" s="122" customFormat="true" ht="13.8" hidden="false" customHeight="false" outlineLevel="0" collapsed="false">
      <c r="A86" s="16" t="s">
        <v>163</v>
      </c>
      <c r="B86" s="16" t="s">
        <v>158</v>
      </c>
      <c r="C86" s="16" t="s">
        <v>105</v>
      </c>
      <c r="D86" s="16" t="n">
        <v>20</v>
      </c>
      <c r="E86" s="16" t="n">
        <v>1800</v>
      </c>
      <c r="F86" s="16" t="s">
        <v>65</v>
      </c>
      <c r="G86" s="17" t="n">
        <v>52.1</v>
      </c>
      <c r="H86" s="105" t="n">
        <v>0.55</v>
      </c>
      <c r="I86" s="16" t="n">
        <v>7.3</v>
      </c>
      <c r="J86" s="16" t="n">
        <v>0.9</v>
      </c>
      <c r="K86" s="36" t="n">
        <f aca="false">'General version'!P88</f>
        <v>6.4</v>
      </c>
      <c r="L86" s="36" t="n">
        <f aca="false">'General version'!Q88</f>
        <v>1</v>
      </c>
      <c r="M86" s="36" t="n">
        <f aca="false">'General version'!R88</f>
        <v>0</v>
      </c>
      <c r="N86" s="36" t="n">
        <f aca="false">'General version'!S88</f>
        <v>0</v>
      </c>
      <c r="O86" s="16"/>
      <c r="P86" s="16"/>
      <c r="Q86" s="16" t="n">
        <v>29.6</v>
      </c>
      <c r="R86" s="16" t="n">
        <v>1</v>
      </c>
      <c r="S86" s="16" t="n">
        <v>4.1</v>
      </c>
      <c r="T86" s="16" t="n">
        <v>0.5</v>
      </c>
      <c r="U86" s="16" t="n">
        <v>0.34</v>
      </c>
      <c r="V86" s="16" t="n">
        <v>0.09</v>
      </c>
      <c r="W86" s="16"/>
      <c r="X86" s="16"/>
      <c r="Y86" s="37" t="n">
        <f aca="false">K86+M86</f>
        <v>6.4</v>
      </c>
      <c r="Z86" s="16"/>
      <c r="AA86" s="106" t="n">
        <f aca="false">G86/(2*15.9994+28.0855)</f>
        <v>0.86711503670676</v>
      </c>
      <c r="AB86" s="106" t="n">
        <f aca="false">H86/(2*15.9994+28.0855)</f>
        <v>0.00915380556984104</v>
      </c>
      <c r="AC86" s="106" t="n">
        <f aca="false">(2*I86)/(2*26.981+3*15.9994)</f>
        <v>0.143193128299081</v>
      </c>
      <c r="AD86" s="106" t="n">
        <f aca="false">(2*J86)/(2*26.981+3*15.9994)</f>
        <v>0.0176539473245443</v>
      </c>
      <c r="AE86" s="106" t="n">
        <f aca="false">K86/(55.8452+15.9994)</f>
        <v>0.089081155716644</v>
      </c>
      <c r="AF86" s="106" t="n">
        <f aca="false">L86/(55.8452+15.9994)</f>
        <v>0.0139189305807256</v>
      </c>
      <c r="AG86" s="106" t="n">
        <f aca="false">2*M86/(2*55.845+3*15.999)</f>
        <v>0</v>
      </c>
      <c r="AH86" s="106" t="n">
        <f aca="false">2*N86/(2*55.845+3*15.999)</f>
        <v>0</v>
      </c>
      <c r="AI86" s="106" t="n">
        <f aca="false">O86/(95.94+2*15.9994)</f>
        <v>0</v>
      </c>
      <c r="AJ86" s="106" t="n">
        <f aca="false">P86/(95.94+2*15.9994)</f>
        <v>0</v>
      </c>
      <c r="AK86" s="106" t="n">
        <f aca="false">Q86/(15.9994+24.3051)</f>
        <v>0.734409309134216</v>
      </c>
      <c r="AL86" s="106" t="n">
        <f aca="false">R86/(15.9994+24.3051)</f>
        <v>0.0248111253085884</v>
      </c>
      <c r="AM86" s="106" t="n">
        <f aca="false">S86/(40.078+15.9994)</f>
        <v>0.0731132327818337</v>
      </c>
      <c r="AN86" s="106" t="n">
        <f aca="false">T86/(40.078+15.9994)</f>
        <v>0.00891624790022362</v>
      </c>
      <c r="AO86" s="106" t="n">
        <f aca="false">U86/(22.989+0.5*15.9994)</f>
        <v>0.0109717413121557</v>
      </c>
      <c r="AP86" s="106" t="n">
        <f aca="false">V86/(22.989+0.5*15.9994)</f>
        <v>0.0029042844649824</v>
      </c>
      <c r="AQ86" s="106" t="n">
        <f aca="false">X86/(2*15.9994+186.207)</f>
        <v>0</v>
      </c>
      <c r="AR86" s="16" t="n">
        <v>12</v>
      </c>
      <c r="AS86" s="106" t="n">
        <f aca="false">AR86/(2*AA86+1.5*AC86+AE86+2*AI86+AK86+AM86+0.5*AO86+1.5*AG86+2*AQ86)</f>
        <v>4.20888804798281</v>
      </c>
      <c r="AT86" s="114" t="n">
        <f aca="false">$AS86*AA86</f>
        <v>3.64959011422126</v>
      </c>
      <c r="AU86" s="114" t="n">
        <f aca="false">$AS86*AB86</f>
        <v>0.0385273428564624</v>
      </c>
      <c r="AV86" s="106" t="n">
        <f aca="false">$AS86*AC86</f>
        <v>0.602683846251272</v>
      </c>
      <c r="AW86" s="106" t="n">
        <f aca="false">$AS86*AD86</f>
        <v>0.0743034878939925</v>
      </c>
      <c r="AX86" s="106" t="n">
        <f aca="false">$AS86*AE86</f>
        <v>0.374932611596278</v>
      </c>
      <c r="AY86" s="106" t="n">
        <f aca="false">$AS86*AF86</f>
        <v>0.0585832205619185</v>
      </c>
      <c r="AZ86" s="106" t="n">
        <f aca="false">$AS86*AG86</f>
        <v>0</v>
      </c>
      <c r="BA86" s="106" t="n">
        <f aca="false">$AS86*AH86</f>
        <v>0</v>
      </c>
      <c r="BB86" s="106" t="n">
        <f aca="false">$AS86*AI86</f>
        <v>0</v>
      </c>
      <c r="BC86" s="106" t="n">
        <f aca="false">$AS86*AJ86</f>
        <v>0</v>
      </c>
      <c r="BD86" s="106" t="n">
        <f aca="false">$AS86*AK86</f>
        <v>3.09104656354231</v>
      </c>
      <c r="BE86" s="106" t="n">
        <f aca="false">$AS86*AL86</f>
        <v>0.104427248768321</v>
      </c>
      <c r="BF86" s="106" t="n">
        <f aca="false">$AS86*AM86</f>
        <v>0.307725411604844</v>
      </c>
      <c r="BG86" s="106" t="n">
        <f aca="false">$AS86*AN86</f>
        <v>0.037527489220103</v>
      </c>
      <c r="BH86" s="106" t="n">
        <f aca="false">$AS86*AO86</f>
        <v>0.0461788308742914</v>
      </c>
      <c r="BI86" s="106" t="n">
        <f aca="false">$AS86*AP86</f>
        <v>0.0122238081726066</v>
      </c>
      <c r="BJ86" s="106" t="n">
        <f aca="false">$AS86*AQ86</f>
        <v>0</v>
      </c>
      <c r="BK86" s="106" t="n">
        <f aca="false">SUM(AT86,AV86,AX86,AZ86,BB86,BD86,BF86,BH86,BJ86)</f>
        <v>8.07215737809026</v>
      </c>
      <c r="BL86" s="106" t="n">
        <f aca="false">SUM(AU86,AW86,AY86,BA86,BC86,BE86,BG86,BI86,BJ86)</f>
        <v>0.325592597473404</v>
      </c>
      <c r="BM86" s="106" t="n">
        <f aca="false">AX86+AZ86</f>
        <v>0.374932611596278</v>
      </c>
      <c r="BN86" s="75" t="n">
        <v>6.4</v>
      </c>
      <c r="BO86" s="36" t="n">
        <f aca="false">L86+BS86</f>
        <v>1.05</v>
      </c>
      <c r="BP86" s="104" t="n">
        <v>0.05</v>
      </c>
      <c r="BQ86" s="16" t="n">
        <v>0.02</v>
      </c>
      <c r="BR86" s="36" t="n">
        <f aca="false">SQRT((BO86/BN86)^2+(BQ86/BP86)^2)*(BN86*BP86)</f>
        <v>0.138348292363874</v>
      </c>
      <c r="BS86" s="36" t="n">
        <v>0.05</v>
      </c>
      <c r="BT86" s="126" t="n">
        <f aca="false">AX86+BF86+(BD86)</f>
        <v>3.77370458674343</v>
      </c>
    </row>
    <row r="87" s="124" customFormat="true" ht="13.8" hidden="false" customHeight="false" outlineLevel="0" collapsed="false">
      <c r="A87" s="16" t="s">
        <v>163</v>
      </c>
      <c r="B87" s="121" t="s">
        <v>159</v>
      </c>
      <c r="C87" s="16" t="s">
        <v>105</v>
      </c>
      <c r="D87" s="16" t="n">
        <v>20</v>
      </c>
      <c r="E87" s="16" t="n">
        <v>1800</v>
      </c>
      <c r="F87" s="16" t="s">
        <v>65</v>
      </c>
      <c r="G87" s="117" t="n">
        <v>40.3</v>
      </c>
      <c r="H87" s="113" t="n">
        <v>0.4</v>
      </c>
      <c r="I87" s="75" t="n">
        <v>0.09</v>
      </c>
      <c r="J87" s="75" t="n">
        <v>0.01</v>
      </c>
      <c r="K87" s="36" t="n">
        <f aca="false">'General version'!P89</f>
        <v>9.7</v>
      </c>
      <c r="L87" s="36" t="n">
        <f aca="false">'General version'!Q89</f>
        <v>0.1</v>
      </c>
      <c r="M87" s="36" t="n">
        <f aca="false">'General version'!R89</f>
        <v>0</v>
      </c>
      <c r="N87" s="36" t="n">
        <f aca="false">'General version'!S89</f>
        <v>0</v>
      </c>
      <c r="O87" s="75"/>
      <c r="P87" s="75"/>
      <c r="Q87" s="75" t="n">
        <v>50.5</v>
      </c>
      <c r="R87" s="75" t="n">
        <v>0.5</v>
      </c>
      <c r="S87" s="75"/>
      <c r="T87" s="75"/>
      <c r="U87" s="75"/>
      <c r="V87" s="75"/>
      <c r="W87" s="75"/>
      <c r="X87" s="75"/>
      <c r="Y87" s="37"/>
      <c r="Z87" s="75"/>
      <c r="AA87" s="106" t="n">
        <f aca="false">G87/(2*15.9994+28.0855)</f>
        <v>0.670724299026534</v>
      </c>
      <c r="AB87" s="106" t="n">
        <f aca="false">H87/(2*15.9994+28.0855)</f>
        <v>0.00665731314170257</v>
      </c>
      <c r="AC87" s="106" t="n">
        <f aca="false">(2*I87)/(2*26.981+3*15.9994)</f>
        <v>0.00176539473245443</v>
      </c>
      <c r="AD87" s="106" t="n">
        <f aca="false">(2*J87)/(2*26.981+3*15.9994)</f>
        <v>0.000196154970272714</v>
      </c>
      <c r="AE87" s="106" t="n">
        <f aca="false">K87/(55.8452+15.9994)</f>
        <v>0.135013626633039</v>
      </c>
      <c r="AF87" s="106" t="n">
        <f aca="false">L87/(55.8452+15.9994)</f>
        <v>0.00139189305807256</v>
      </c>
      <c r="AG87" s="106" t="n">
        <f aca="false">2*M87/(2*55.845+3*15.999)</f>
        <v>0</v>
      </c>
      <c r="AH87" s="106" t="n">
        <f aca="false">2*N87/(2*55.845+3*15.999)</f>
        <v>0</v>
      </c>
      <c r="AI87" s="106" t="n">
        <f aca="false">O87/(95.94+2*15.9994)</f>
        <v>0</v>
      </c>
      <c r="AJ87" s="106" t="n">
        <f aca="false">P87/(95.94+2*15.9994)</f>
        <v>0</v>
      </c>
      <c r="AK87" s="106" t="n">
        <f aca="false">Q87/(15.9994+24.3051)</f>
        <v>1.25296182808371</v>
      </c>
      <c r="AL87" s="106" t="n">
        <f aca="false">R87/(15.9994+24.3051)</f>
        <v>0.0124055626542942</v>
      </c>
      <c r="AM87" s="106" t="n">
        <f aca="false">S87/(40.078+15.9994)</f>
        <v>0</v>
      </c>
      <c r="AN87" s="106" t="n">
        <f aca="false">T87/(40.078+15.9994)</f>
        <v>0</v>
      </c>
      <c r="AO87" s="106" t="n">
        <f aca="false">U87/(22.989+0.5*15.9994)</f>
        <v>0</v>
      </c>
      <c r="AP87" s="106" t="n">
        <f aca="false">V87/(22.989+0.5*15.9994)</f>
        <v>0</v>
      </c>
      <c r="AQ87" s="106" t="n">
        <f aca="false">X87/(2*15.9994+186.207)</f>
        <v>0</v>
      </c>
      <c r="AR87" s="16" t="n">
        <v>4</v>
      </c>
      <c r="AS87" s="106" t="n">
        <f aca="false">AR87/(2*AA87+1.5*AC87+AE87+2*AI87+AK87+AM87+0.5*AO87+1.5*AG87+2*AQ87)</f>
        <v>1.46409018060265</v>
      </c>
      <c r="AT87" s="114" t="n">
        <f aca="false">$AS87*AA87</f>
        <v>0.982000860096346</v>
      </c>
      <c r="AU87" s="114" t="n">
        <f aca="false">$AS87*AB87</f>
        <v>0.00974690679996373</v>
      </c>
      <c r="AV87" s="106" t="n">
        <f aca="false">$AS87*AC87</f>
        <v>0.00258469709267417</v>
      </c>
      <c r="AW87" s="106" t="n">
        <f aca="false">$AS87*AD87</f>
        <v>0.000287188565852686</v>
      </c>
      <c r="AX87" s="106" t="n">
        <f aca="false">$AS87*AE87</f>
        <v>0.197672125000984</v>
      </c>
      <c r="AY87" s="106" t="n">
        <f aca="false">$AS87*AF87</f>
        <v>0.00203785695877304</v>
      </c>
      <c r="AZ87" s="106" t="n">
        <f aca="false">$AS87*AG87</f>
        <v>0</v>
      </c>
      <c r="BA87" s="106" t="n">
        <f aca="false">$AS87*AH87</f>
        <v>0</v>
      </c>
      <c r="BB87" s="106" t="n">
        <f aca="false">$AS87*AI87</f>
        <v>0</v>
      </c>
      <c r="BC87" s="106" t="n">
        <f aca="false">$AS87*AJ87</f>
        <v>0</v>
      </c>
      <c r="BD87" s="106" t="n">
        <f aca="false">$AS87*AK87</f>
        <v>1.83444910916731</v>
      </c>
      <c r="BE87" s="106" t="n">
        <f aca="false">$AS87*AL87</f>
        <v>0.0181628624670031</v>
      </c>
      <c r="BF87" s="106" t="n">
        <f aca="false">$AS87*AM87</f>
        <v>0</v>
      </c>
      <c r="BG87" s="106" t="n">
        <f aca="false">$AS87*AN87</f>
        <v>0</v>
      </c>
      <c r="BH87" s="106" t="n">
        <f aca="false">$AS87*AO87</f>
        <v>0</v>
      </c>
      <c r="BI87" s="106" t="n">
        <f aca="false">$AS87*AP87</f>
        <v>0</v>
      </c>
      <c r="BJ87" s="106" t="n">
        <f aca="false">$AS87*AQ87</f>
        <v>0</v>
      </c>
      <c r="BK87" s="106" t="n">
        <f aca="false">SUM(AT87,AV87,AX87,AZ87,BB87,BD87,BF87,BH87,BJ87)</f>
        <v>3.01670679135732</v>
      </c>
      <c r="BL87" s="106" t="n">
        <f aca="false">SUM(AU87,AW87,AY87,BA87,BC87,BE87,BG87,BI87,BJ87)</f>
        <v>0.0302348147915925</v>
      </c>
      <c r="BM87" s="119"/>
      <c r="BN87" s="75"/>
      <c r="BO87" s="36" t="n">
        <f aca="false">L87+BS87</f>
        <v>0.1</v>
      </c>
      <c r="BP87" s="90"/>
      <c r="BQ87" s="75"/>
      <c r="BR87" s="36"/>
      <c r="BS87" s="118"/>
      <c r="BT87" s="126"/>
    </row>
    <row r="88" s="124" customFormat="true" ht="13.8" hidden="false" customHeight="false" outlineLevel="0" collapsed="false">
      <c r="A88" s="16" t="s">
        <v>163</v>
      </c>
      <c r="B88" s="75" t="s">
        <v>170</v>
      </c>
      <c r="C88" s="16" t="s">
        <v>105</v>
      </c>
      <c r="D88" s="16" t="n">
        <v>20</v>
      </c>
      <c r="E88" s="16" t="n">
        <v>1800</v>
      </c>
      <c r="F88" s="16" t="s">
        <v>65</v>
      </c>
      <c r="G88" s="117" t="n">
        <v>56.4</v>
      </c>
      <c r="H88" s="113" t="n">
        <v>0.2</v>
      </c>
      <c r="I88" s="75" t="n">
        <v>1.2</v>
      </c>
      <c r="J88" s="75" t="n">
        <v>0.4</v>
      </c>
      <c r="K88" s="36" t="n">
        <f aca="false">'General version'!P90</f>
        <v>3.8</v>
      </c>
      <c r="L88" s="36" t="n">
        <f aca="false">'General version'!Q90</f>
        <v>0.5</v>
      </c>
      <c r="M88" s="36" t="n">
        <f aca="false">'General version'!R90</f>
        <v>0</v>
      </c>
      <c r="N88" s="36" t="n">
        <f aca="false">'General version'!S90</f>
        <v>0</v>
      </c>
      <c r="O88" s="75"/>
      <c r="P88" s="75"/>
      <c r="Q88" s="75" t="n">
        <v>34.9</v>
      </c>
      <c r="R88" s="75" t="n">
        <v>0.2</v>
      </c>
      <c r="S88" s="75" t="n">
        <v>2.4</v>
      </c>
      <c r="T88" s="75" t="n">
        <v>0.1</v>
      </c>
      <c r="U88" s="75" t="n">
        <v>0.14</v>
      </c>
      <c r="V88" s="75" t="n">
        <v>0.02</v>
      </c>
      <c r="W88" s="75"/>
      <c r="X88" s="75"/>
      <c r="Y88" s="37"/>
      <c r="Z88" s="75"/>
      <c r="AA88" s="106" t="n">
        <f aca="false">G88/(2*15.9994+28.0855)</f>
        <v>0.938681152980063</v>
      </c>
      <c r="AB88" s="106" t="n">
        <f aca="false">H88/(2*15.9994+28.0855)</f>
        <v>0.00332865657085129</v>
      </c>
      <c r="AC88" s="106" t="n">
        <f aca="false">(2*I88)/(2*26.981+3*15.9994)</f>
        <v>0.0235385964327257</v>
      </c>
      <c r="AD88" s="106" t="n">
        <f aca="false">(2*J88)/(2*26.981+3*15.9994)</f>
        <v>0.00784619881090857</v>
      </c>
      <c r="AE88" s="106" t="n">
        <f aca="false">K88/(55.8452+15.9994)</f>
        <v>0.0528919362067574</v>
      </c>
      <c r="AF88" s="106" t="n">
        <f aca="false">L88/(55.8452+15.9994)</f>
        <v>0.00695946529036281</v>
      </c>
      <c r="AG88" s="106" t="n">
        <f aca="false">2*M88/(2*55.845+3*15.999)</f>
        <v>0</v>
      </c>
      <c r="AH88" s="106" t="n">
        <f aca="false">2*N88/(2*55.845+3*15.999)</f>
        <v>0</v>
      </c>
      <c r="AI88" s="106" t="n">
        <f aca="false">O88/(95.94+2*15.9994)</f>
        <v>0</v>
      </c>
      <c r="AJ88" s="106" t="n">
        <f aca="false">P88/(95.94+2*15.9994)</f>
        <v>0</v>
      </c>
      <c r="AK88" s="106" t="n">
        <f aca="false">Q88/(15.9994+24.3051)</f>
        <v>0.865908273269734</v>
      </c>
      <c r="AL88" s="106" t="n">
        <f aca="false">R88/(15.9994+24.3051)</f>
        <v>0.00496222506171767</v>
      </c>
      <c r="AM88" s="106" t="n">
        <f aca="false">S88/(40.078+15.9994)</f>
        <v>0.0427979899210734</v>
      </c>
      <c r="AN88" s="106" t="n">
        <f aca="false">T88/(40.078+15.9994)</f>
        <v>0.00178324958004472</v>
      </c>
      <c r="AO88" s="106" t="n">
        <f aca="false">U88/(22.989+0.5*15.9994)</f>
        <v>0.00451777583441706</v>
      </c>
      <c r="AP88" s="106" t="n">
        <f aca="false">V88/(22.989+0.5*15.9994)</f>
        <v>0.000645396547773866</v>
      </c>
      <c r="AQ88" s="106" t="n">
        <f aca="false">X88/(2*15.9994+186.207)</f>
        <v>0</v>
      </c>
      <c r="AR88" s="16" t="n">
        <v>6</v>
      </c>
      <c r="AS88" s="106" t="n">
        <f aca="false">AR88/(2*AA88+1.5*AC88+AE88+2*AI88+AK88+AM88+0.5*AO88+1.5*AG88+2*AQ88)</f>
        <v>2.08584845524975</v>
      </c>
      <c r="AT88" s="114" t="n">
        <f aca="false">$AS88*AA88</f>
        <v>1.95794663291552</v>
      </c>
      <c r="AU88" s="114" t="n">
        <f aca="false">$AS88*AB88</f>
        <v>0.00694307316636708</v>
      </c>
      <c r="AV88" s="106" t="n">
        <f aca="false">$AS88*AC88</f>
        <v>0.0490979450079482</v>
      </c>
      <c r="AW88" s="106" t="n">
        <f aca="false">$AS88*AD88</f>
        <v>0.0163659816693161</v>
      </c>
      <c r="AX88" s="106" t="n">
        <f aca="false">$AS88*AE88</f>
        <v>0.110324563432033</v>
      </c>
      <c r="AY88" s="106" t="n">
        <f aca="false">$AS88*AF88</f>
        <v>0.0145163899252675</v>
      </c>
      <c r="AZ88" s="106" t="n">
        <f aca="false">$AS88*AG88</f>
        <v>0</v>
      </c>
      <c r="BA88" s="106" t="n">
        <f aca="false">$AS88*AH88</f>
        <v>0</v>
      </c>
      <c r="BB88" s="106" t="n">
        <f aca="false">$AS88*AI88</f>
        <v>0</v>
      </c>
      <c r="BC88" s="106" t="n">
        <f aca="false">$AS88*AJ88</f>
        <v>0</v>
      </c>
      <c r="BD88" s="106" t="n">
        <f aca="false">$AS88*AK88</f>
        <v>1.80615343418765</v>
      </c>
      <c r="BE88" s="106" t="n">
        <f aca="false">$AS88*AL88</f>
        <v>0.0103504494795854</v>
      </c>
      <c r="BF88" s="106" t="n">
        <f aca="false">$AS88*AM88</f>
        <v>0.0892701211646652</v>
      </c>
      <c r="BG88" s="106" t="n">
        <f aca="false">$AS88*AN88</f>
        <v>0.00371958838186105</v>
      </c>
      <c r="BH88" s="106" t="n">
        <f aca="false">$AS88*AO88</f>
        <v>0.00942339574538348</v>
      </c>
      <c r="BI88" s="106" t="n">
        <f aca="false">$AS88*AP88</f>
        <v>0.00134619939219764</v>
      </c>
      <c r="BJ88" s="106" t="n">
        <f aca="false">$AS88*AQ88</f>
        <v>0</v>
      </c>
      <c r="BK88" s="106" t="n">
        <f aca="false">SUM(AT88,AV88,AX88,AZ88,BB88,BD88,BF88,BH88,BJ88)</f>
        <v>4.0222160924532</v>
      </c>
      <c r="BL88" s="106" t="n">
        <f aca="false">SUM(AU88,AW88,AY88,BA88,BC88,BE88,BG88,BI88,BJ88)</f>
        <v>0.0532416820145948</v>
      </c>
      <c r="BM88" s="119"/>
      <c r="BN88" s="75"/>
      <c r="BO88" s="36" t="n">
        <f aca="false">L88+BS88</f>
        <v>0.5</v>
      </c>
      <c r="BP88" s="90"/>
      <c r="BQ88" s="75"/>
      <c r="BR88" s="36"/>
      <c r="BS88" s="118"/>
      <c r="BT88" s="126"/>
    </row>
    <row r="89" s="124" customFormat="true" ht="13.8" hidden="false" customHeight="false" outlineLevel="0" collapsed="false">
      <c r="A89" s="16" t="s">
        <v>163</v>
      </c>
      <c r="B89" s="16" t="s">
        <v>178</v>
      </c>
      <c r="C89" s="16" t="s">
        <v>105</v>
      </c>
      <c r="D89" s="16" t="n">
        <v>20</v>
      </c>
      <c r="E89" s="16" t="n">
        <v>1800</v>
      </c>
      <c r="F89" s="16" t="s">
        <v>65</v>
      </c>
      <c r="G89" s="17" t="n">
        <v>96.8</v>
      </c>
      <c r="H89" s="105" t="n">
        <v>0.7</v>
      </c>
      <c r="I89" s="16" t="n">
        <v>0.7</v>
      </c>
      <c r="J89" s="16" t="n">
        <v>0.2</v>
      </c>
      <c r="K89" s="36" t="n">
        <f aca="false">'General version'!P91</f>
        <v>0.1</v>
      </c>
      <c r="L89" s="36" t="n">
        <f aca="false">'General version'!Q91</f>
        <v>0.1</v>
      </c>
      <c r="M89" s="36" t="n">
        <f aca="false">'General version'!R91</f>
        <v>0</v>
      </c>
      <c r="N89" s="36" t="n">
        <f aca="false">'General version'!S91</f>
        <v>0</v>
      </c>
      <c r="O89" s="16"/>
      <c r="P89" s="16"/>
      <c r="Q89" s="16" t="n">
        <v>0.3</v>
      </c>
      <c r="R89" s="16" t="n">
        <v>0.5</v>
      </c>
      <c r="S89" s="16"/>
      <c r="T89" s="16"/>
      <c r="U89" s="16"/>
      <c r="V89" s="75"/>
      <c r="W89" s="75"/>
      <c r="X89" s="75"/>
      <c r="Y89" s="37"/>
      <c r="Z89" s="75"/>
      <c r="AA89" s="106" t="n">
        <f aca="false">G89/(2*15.9994+28.0855)</f>
        <v>1.61106978029202</v>
      </c>
      <c r="AB89" s="106" t="n">
        <f aca="false">H89/(2*15.9994+28.0855)</f>
        <v>0.0116502979979795</v>
      </c>
      <c r="AC89" s="106" t="n">
        <f aca="false">(2*I89)/(2*26.981+3*15.9994)</f>
        <v>0.01373084791909</v>
      </c>
      <c r="AD89" s="106" t="n">
        <f aca="false">(2*J89)/(2*26.981+3*15.9994)</f>
        <v>0.00392309940545428</v>
      </c>
      <c r="AE89" s="106" t="n">
        <f aca="false">K89/(55.8452+15.9994)</f>
        <v>0.00139189305807256</v>
      </c>
      <c r="AF89" s="106" t="n">
        <f aca="false">L89/(55.8452+15.9994)</f>
        <v>0.00139189305807256</v>
      </c>
      <c r="AG89" s="106" t="n">
        <f aca="false">2*M89/(2*55.845+3*15.999)</f>
        <v>0</v>
      </c>
      <c r="AH89" s="106" t="n">
        <f aca="false">2*N89/(2*55.845+3*15.999)</f>
        <v>0</v>
      </c>
      <c r="AI89" s="106" t="n">
        <f aca="false">O89/(95.94+2*15.9994)</f>
        <v>0</v>
      </c>
      <c r="AJ89" s="106" t="n">
        <f aca="false">P89/(95.94+2*15.9994)</f>
        <v>0</v>
      </c>
      <c r="AK89" s="106" t="n">
        <f aca="false">Q89/(15.9994+24.3051)</f>
        <v>0.00744333759257651</v>
      </c>
      <c r="AL89" s="106" t="n">
        <f aca="false">R89/(15.9994+24.3051)</f>
        <v>0.0124055626542942</v>
      </c>
      <c r="AM89" s="106" t="n">
        <f aca="false">S89/(40.078+15.9994)</f>
        <v>0</v>
      </c>
      <c r="AN89" s="106" t="n">
        <f aca="false">T89/(40.078+15.9994)</f>
        <v>0</v>
      </c>
      <c r="AO89" s="106" t="n">
        <f aca="false">U89/(22.989+0.5*15.9994)</f>
        <v>0</v>
      </c>
      <c r="AP89" s="106" t="n">
        <f aca="false">V89/(22.989+0.5*15.9994)</f>
        <v>0</v>
      </c>
      <c r="AQ89" s="106" t="n">
        <f aca="false">X89/(2*15.9994+186.207)</f>
        <v>0</v>
      </c>
      <c r="AR89" s="16" t="n">
        <v>2</v>
      </c>
      <c r="AS89" s="106" t="n">
        <f aca="false">AR89/(2*AA89+1.5*AC89+AE89+2*AI89+AK89+AM89+0.5*AO89+1.5*AG89+2*AQ89)</f>
        <v>0.615087279711805</v>
      </c>
      <c r="AT89" s="114" t="n">
        <f aca="false">$AS89*AA89</f>
        <v>0.990948528585716</v>
      </c>
      <c r="AU89" s="114" t="n">
        <f aca="false">$AS89*AB89</f>
        <v>0.0071659501034091</v>
      </c>
      <c r="AV89" s="106" t="n">
        <f aca="false">$AS89*AC89</f>
        <v>0.00844566989468957</v>
      </c>
      <c r="AW89" s="106" t="n">
        <f aca="false">$AS89*AD89</f>
        <v>0.00241304854133988</v>
      </c>
      <c r="AX89" s="106" t="n">
        <f aca="false">$AS89*AE89</f>
        <v>0.000856135714739598</v>
      </c>
      <c r="AY89" s="106" t="n">
        <f aca="false">$AS89*AF89</f>
        <v>0.000856135714739598</v>
      </c>
      <c r="AZ89" s="106" t="n">
        <f aca="false">$AS89*AG89</f>
        <v>0</v>
      </c>
      <c r="BA89" s="106" t="n">
        <f aca="false">$AS89*AH89</f>
        <v>0</v>
      </c>
      <c r="BB89" s="106" t="n">
        <f aca="false">$AS89*AI89</f>
        <v>0</v>
      </c>
      <c r="BC89" s="106" t="n">
        <f aca="false">$AS89*AJ89</f>
        <v>0</v>
      </c>
      <c r="BD89" s="106" t="n">
        <f aca="false">$AS89*AK89</f>
        <v>0.0045783022717945</v>
      </c>
      <c r="BE89" s="106" t="n">
        <f aca="false">$AS89*AL89</f>
        <v>0.00763050378632417</v>
      </c>
      <c r="BF89" s="106" t="n">
        <f aca="false">$AS89*AM89</f>
        <v>0</v>
      </c>
      <c r="BG89" s="106" t="n">
        <f aca="false">$AS89*AN89</f>
        <v>0</v>
      </c>
      <c r="BH89" s="106" t="n">
        <f aca="false">$AS89*AO89</f>
        <v>0</v>
      </c>
      <c r="BI89" s="106" t="n">
        <f aca="false">$AS89*AP89</f>
        <v>0</v>
      </c>
      <c r="BJ89" s="106" t="n">
        <f aca="false">$AS89*AQ89</f>
        <v>0</v>
      </c>
      <c r="BK89" s="106" t="n">
        <f aca="false">SUM(AT89,AV89,AX89,AZ89,BB89,BD89,BF89,BH89,BJ89)</f>
        <v>1.00482863646694</v>
      </c>
      <c r="BL89" s="106" t="n">
        <f aca="false">SUM(AU89,AW89,AY89,BA89,BC89,BE89,BG89,BI89,BJ89)</f>
        <v>0.0180656381458127</v>
      </c>
      <c r="BM89" s="119"/>
      <c r="BN89" s="75"/>
      <c r="BO89" s="36" t="n">
        <f aca="false">L89+BS89</f>
        <v>0.1</v>
      </c>
      <c r="BP89" s="90"/>
      <c r="BQ89" s="75"/>
      <c r="BR89" s="36"/>
      <c r="BS89" s="36"/>
      <c r="BT89" s="126"/>
    </row>
    <row r="90" s="122" customFormat="true" ht="13.9" hidden="false" customHeight="true" outlineLevel="0" collapsed="false">
      <c r="A90" s="16" t="s">
        <v>163</v>
      </c>
      <c r="B90" s="16" t="s">
        <v>65</v>
      </c>
      <c r="C90" s="16" t="s">
        <v>105</v>
      </c>
      <c r="D90" s="16" t="n">
        <v>20</v>
      </c>
      <c r="E90" s="16" t="n">
        <v>1800</v>
      </c>
      <c r="F90" s="16" t="s">
        <v>65</v>
      </c>
      <c r="G90" s="17"/>
      <c r="H90" s="105"/>
      <c r="I90" s="16"/>
      <c r="J90" s="16"/>
      <c r="K90" s="36" t="n">
        <f aca="false">'General version'!P92</f>
        <v>0</v>
      </c>
      <c r="L90" s="36" t="n">
        <f aca="false">'General version'!Q92</f>
        <v>0</v>
      </c>
      <c r="M90" s="36" t="n">
        <f aca="false">'General version'!R92</f>
        <v>0</v>
      </c>
      <c r="N90" s="36" t="n">
        <f aca="false">'General version'!S92</f>
        <v>0</v>
      </c>
      <c r="O90" s="16" t="n">
        <v>133.35</v>
      </c>
      <c r="P90" s="16"/>
      <c r="Q90" s="16"/>
      <c r="R90" s="16"/>
      <c r="S90" s="16"/>
      <c r="T90" s="16"/>
      <c r="U90" s="16"/>
      <c r="V90" s="16"/>
      <c r="W90" s="16"/>
      <c r="X90" s="16"/>
      <c r="Y90" s="37"/>
      <c r="Z90" s="16"/>
      <c r="AA90" s="106" t="n">
        <f aca="false">G90/(2*15.9994+28.0855)</f>
        <v>0</v>
      </c>
      <c r="AB90" s="106" t="n">
        <f aca="false">H90/(2*15.9994+28.0855)</f>
        <v>0</v>
      </c>
      <c r="AC90" s="106" t="n">
        <f aca="false">(2*I90)/(2*26.981+3*15.9994)</f>
        <v>0</v>
      </c>
      <c r="AD90" s="106" t="n">
        <f aca="false">(2*J90)/(2*26.981+3*15.9994)</f>
        <v>0</v>
      </c>
      <c r="AE90" s="106" t="n">
        <f aca="false">K90/(55.8452+15.9994)</f>
        <v>0</v>
      </c>
      <c r="AF90" s="106" t="n">
        <f aca="false">L90/(55.8452+15.9994)</f>
        <v>0</v>
      </c>
      <c r="AG90" s="106" t="n">
        <f aca="false">2*M90/(2*55.845+3*15.999)</f>
        <v>0</v>
      </c>
      <c r="AH90" s="106" t="n">
        <f aca="false">2*N90/(2*55.845+3*15.999)</f>
        <v>0</v>
      </c>
      <c r="AI90" s="106" t="n">
        <f aca="false">O90/(95.94+2*15.9994)</f>
        <v>1.04229522240321</v>
      </c>
      <c r="AJ90" s="106" t="n">
        <f aca="false">P90/(95.94+2*15.9994)</f>
        <v>0</v>
      </c>
      <c r="AK90" s="106" t="n">
        <f aca="false">Q90/(15.9994+24.3051)</f>
        <v>0</v>
      </c>
      <c r="AL90" s="106" t="n">
        <f aca="false">R90/(15.9994+24.3051)</f>
        <v>0</v>
      </c>
      <c r="AM90" s="106" t="n">
        <f aca="false">S90/(40.078+15.9994)</f>
        <v>0</v>
      </c>
      <c r="AN90" s="106" t="n">
        <f aca="false">T90/(40.078+15.9994)</f>
        <v>0</v>
      </c>
      <c r="AO90" s="106" t="n">
        <f aca="false">U90/(22.989+0.5*15.9994)</f>
        <v>0</v>
      </c>
      <c r="AP90" s="106" t="n">
        <f aca="false">V90/(22.989+0.5*15.9994)</f>
        <v>0</v>
      </c>
      <c r="AQ90" s="106" t="n">
        <f aca="false">X90/(2*15.9994+186.207)</f>
        <v>0</v>
      </c>
      <c r="AR90" s="16" t="n">
        <v>2</v>
      </c>
      <c r="AS90" s="106" t="n">
        <f aca="false">AR90/(2*AA90+1.5*AC90+AE90+2*AI90+AK90+AM90+0.5*AO90+1.5*AG90+2*AQ90)</f>
        <v>0.959421072365954</v>
      </c>
      <c r="AT90" s="114" t="n">
        <f aca="false">$AS90*AA90</f>
        <v>0</v>
      </c>
      <c r="AU90" s="114" t="n">
        <f aca="false">$AS90*AB90</f>
        <v>0</v>
      </c>
      <c r="AV90" s="106" t="n">
        <f aca="false">$AS90*AC90</f>
        <v>0</v>
      </c>
      <c r="AW90" s="106" t="n">
        <f aca="false">$AS90*AD90</f>
        <v>0</v>
      </c>
      <c r="AX90" s="106" t="n">
        <f aca="false">$AS90*AE90</f>
        <v>0</v>
      </c>
      <c r="AY90" s="106" t="n">
        <f aca="false">$AS90*AF90</f>
        <v>0</v>
      </c>
      <c r="AZ90" s="106" t="n">
        <f aca="false">$AS90*AG90</f>
        <v>0</v>
      </c>
      <c r="BA90" s="106" t="n">
        <f aca="false">$AS90*AH90</f>
        <v>0</v>
      </c>
      <c r="BB90" s="106" t="n">
        <f aca="false">$AS90*AI90</f>
        <v>1</v>
      </c>
      <c r="BC90" s="106" t="n">
        <f aca="false">$AS90*AJ90</f>
        <v>0</v>
      </c>
      <c r="BD90" s="106" t="n">
        <f aca="false">$AS90*AK90</f>
        <v>0</v>
      </c>
      <c r="BE90" s="106" t="n">
        <f aca="false">$AS90*AL90</f>
        <v>0</v>
      </c>
      <c r="BF90" s="106" t="n">
        <f aca="false">$AS90*AM90</f>
        <v>0</v>
      </c>
      <c r="BG90" s="106" t="n">
        <f aca="false">$AS90*AN90</f>
        <v>0</v>
      </c>
      <c r="BH90" s="106" t="n">
        <f aca="false">$AS90*AO90</f>
        <v>0</v>
      </c>
      <c r="BI90" s="106" t="n">
        <f aca="false">$AS90*AP90</f>
        <v>0</v>
      </c>
      <c r="BJ90" s="106" t="n">
        <f aca="false">$AS90*AQ90</f>
        <v>0</v>
      </c>
      <c r="BK90" s="106" t="n">
        <f aca="false">SUM(AT90,AV90,AX90,AZ90,BB90,BD90,BF90,BH90,BJ90)</f>
        <v>1</v>
      </c>
      <c r="BL90" s="106" t="n">
        <f aca="false">SUM(AU90,AW90,AY90,BA90,BC90,BE90,BG90,BI90,BJ90)</f>
        <v>0</v>
      </c>
      <c r="BM90" s="106"/>
      <c r="BN90" s="75"/>
      <c r="BO90" s="36" t="n">
        <f aca="false">L90+BS90</f>
        <v>0</v>
      </c>
      <c r="BP90" s="104"/>
      <c r="BQ90" s="16"/>
      <c r="BR90" s="36"/>
      <c r="BS90" s="36"/>
      <c r="BT90" s="126"/>
    </row>
    <row r="91" s="122" customFormat="true" ht="13.8" hidden="false" customHeight="false" outlineLevel="0" collapsed="false">
      <c r="A91" s="16" t="s">
        <v>163</v>
      </c>
      <c r="B91" s="16" t="s">
        <v>156</v>
      </c>
      <c r="C91" s="16" t="s">
        <v>105</v>
      </c>
      <c r="D91" s="16" t="n">
        <v>20</v>
      </c>
      <c r="E91" s="16" t="n">
        <v>1800</v>
      </c>
      <c r="F91" s="16" t="s">
        <v>65</v>
      </c>
      <c r="G91" s="17"/>
      <c r="H91" s="105"/>
      <c r="I91" s="16"/>
      <c r="J91" s="16"/>
      <c r="K91" s="36" t="n">
        <f aca="false">'General version'!P93</f>
        <v>0</v>
      </c>
      <c r="L91" s="36" t="n">
        <f aca="false">'General version'!Q93</f>
        <v>0</v>
      </c>
      <c r="M91" s="36" t="n">
        <f aca="false">'General version'!R93</f>
        <v>0</v>
      </c>
      <c r="N91" s="36" t="n">
        <f aca="false">'General version'!S93</f>
        <v>0</v>
      </c>
      <c r="O91" s="16" t="n">
        <v>100</v>
      </c>
      <c r="P91" s="16"/>
      <c r="Q91" s="16"/>
      <c r="R91" s="16"/>
      <c r="S91" s="16"/>
      <c r="T91" s="16"/>
      <c r="U91" s="16"/>
      <c r="V91" s="16"/>
      <c r="W91" s="16"/>
      <c r="X91" s="16"/>
      <c r="Y91" s="37"/>
      <c r="Z91" s="16"/>
      <c r="AA91" s="106" t="n">
        <f aca="false">G91/(2*15.9994+28.0855)</f>
        <v>0</v>
      </c>
      <c r="AB91" s="106" t="n">
        <f aca="false">H91/(2*15.9994+28.0855)</f>
        <v>0</v>
      </c>
      <c r="AC91" s="106" t="n">
        <f aca="false">(2*I91)/(2*26.981+3*15.9994)</f>
        <v>0</v>
      </c>
      <c r="AD91" s="106" t="n">
        <f aca="false">(2*J91)/(2*26.981+3*15.9994)</f>
        <v>0</v>
      </c>
      <c r="AE91" s="106" t="n">
        <f aca="false">K91/(55.8452+15.9994)</f>
        <v>0</v>
      </c>
      <c r="AF91" s="106" t="n">
        <f aca="false">L91/(55.8452+15.9994)</f>
        <v>0</v>
      </c>
      <c r="AG91" s="106" t="n">
        <f aca="false">2*M91/(2*55.845+3*15.999)</f>
        <v>0</v>
      </c>
      <c r="AH91" s="106" t="n">
        <f aca="false">2*N91/(2*55.845+3*15.999)</f>
        <v>0</v>
      </c>
      <c r="AI91" s="106" t="n">
        <f aca="false">O91/(95.94+2*15.9994)</f>
        <v>0.781623713838179</v>
      </c>
      <c r="AJ91" s="106" t="n">
        <f aca="false">P91/(95.94+2*15.9994)</f>
        <v>0</v>
      </c>
      <c r="AK91" s="106" t="n">
        <f aca="false">Q91/(15.9994+24.3051)</f>
        <v>0</v>
      </c>
      <c r="AL91" s="106" t="n">
        <f aca="false">R91/(15.9994+24.3051)</f>
        <v>0</v>
      </c>
      <c r="AM91" s="106" t="n">
        <f aca="false">S91/(40.078+15.9994)</f>
        <v>0</v>
      </c>
      <c r="AN91" s="106" t="n">
        <f aca="false">T91/(40.078+15.9994)</f>
        <v>0</v>
      </c>
      <c r="AO91" s="106" t="n">
        <f aca="false">U91/(22.989+0.5*15.9994)</f>
        <v>0</v>
      </c>
      <c r="AP91" s="106" t="n">
        <f aca="false">V91/(22.989+0.5*15.9994)</f>
        <v>0</v>
      </c>
      <c r="AQ91" s="106" t="n">
        <f aca="false">X91/(2*15.9994+186.207)</f>
        <v>0</v>
      </c>
      <c r="AR91" s="16" t="n">
        <v>2</v>
      </c>
      <c r="AS91" s="106" t="n">
        <f aca="false">AR91/(2*AA91+1.5*AC91+AE91+2*AI91+AK91+AM91+0.5*AO91+1.5*AG91+2*AQ91)</f>
        <v>1.279388</v>
      </c>
      <c r="AT91" s="114" t="n">
        <f aca="false">$AS91*AA91</f>
        <v>0</v>
      </c>
      <c r="AU91" s="114" t="n">
        <f aca="false">$AS91*AB91</f>
        <v>0</v>
      </c>
      <c r="AV91" s="106" t="n">
        <f aca="false">$AS91*AC91</f>
        <v>0</v>
      </c>
      <c r="AW91" s="106" t="n">
        <f aca="false">$AS91*AD91</f>
        <v>0</v>
      </c>
      <c r="AX91" s="106" t="n">
        <f aca="false">$AS91*AE91</f>
        <v>0</v>
      </c>
      <c r="AY91" s="106" t="n">
        <f aca="false">$AS91*AF91</f>
        <v>0</v>
      </c>
      <c r="AZ91" s="106" t="n">
        <f aca="false">$AS91*AG91</f>
        <v>0</v>
      </c>
      <c r="BA91" s="106" t="n">
        <f aca="false">$AS91*AH91</f>
        <v>0</v>
      </c>
      <c r="BB91" s="106" t="n">
        <f aca="false">$AS91*AI91</f>
        <v>1</v>
      </c>
      <c r="BC91" s="106" t="n">
        <f aca="false">$AS91*AJ91</f>
        <v>0</v>
      </c>
      <c r="BD91" s="106" t="n">
        <f aca="false">$AS91*AK91</f>
        <v>0</v>
      </c>
      <c r="BE91" s="106" t="n">
        <f aca="false">$AS91*AL91</f>
        <v>0</v>
      </c>
      <c r="BF91" s="106" t="n">
        <f aca="false">$AS91*AM91</f>
        <v>0</v>
      </c>
      <c r="BG91" s="106" t="n">
        <f aca="false">$AS91*AN91</f>
        <v>0</v>
      </c>
      <c r="BH91" s="106" t="n">
        <f aca="false">$AS91*AO91</f>
        <v>0</v>
      </c>
      <c r="BI91" s="106" t="n">
        <f aca="false">$AS91*AP91</f>
        <v>0</v>
      </c>
      <c r="BJ91" s="106" t="n">
        <f aca="false">$AS91*AQ91</f>
        <v>0</v>
      </c>
      <c r="BK91" s="106" t="n">
        <f aca="false">SUM(AT91,AV91,AX91,AZ91,BB91,BD91,BF91,BH91,BJ91)</f>
        <v>1</v>
      </c>
      <c r="BL91" s="106" t="n">
        <f aca="false">SUM(AU91,AW91,AY91,BA91,BC91,BE91,BG91,BI91,BJ91)</f>
        <v>0</v>
      </c>
      <c r="BM91" s="106"/>
      <c r="BN91" s="75"/>
      <c r="BO91" s="36" t="n">
        <f aca="false">L91+BS91</f>
        <v>0</v>
      </c>
      <c r="BP91" s="104"/>
      <c r="BQ91" s="16"/>
      <c r="BR91" s="36"/>
      <c r="BS91" s="36"/>
      <c r="BT91" s="126"/>
    </row>
    <row r="92" s="122" customFormat="true" ht="13.8" hidden="false" customHeight="false" outlineLevel="0" collapsed="false">
      <c r="A92" s="16"/>
      <c r="B92" s="16"/>
      <c r="C92" s="16"/>
      <c r="D92" s="16"/>
      <c r="E92" s="16"/>
      <c r="F92" s="16"/>
      <c r="G92" s="17"/>
      <c r="H92" s="105"/>
      <c r="I92" s="16"/>
      <c r="J92" s="16"/>
      <c r="K92" s="36" t="n">
        <f aca="false">'General version'!P94</f>
        <v>0</v>
      </c>
      <c r="L92" s="36" t="n">
        <f aca="false">'General version'!Q94</f>
        <v>0</v>
      </c>
      <c r="M92" s="36" t="n">
        <f aca="false">'General version'!R94</f>
        <v>0</v>
      </c>
      <c r="N92" s="36" t="n">
        <f aca="false">'General version'!S94</f>
        <v>0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37"/>
      <c r="Z92" s="1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 t="n">
        <f aca="false">X92/(2*15.9994+186.207)</f>
        <v>0</v>
      </c>
      <c r="AR92" s="16"/>
      <c r="AS92" s="106" t="e">
        <f aca="false">AR92/(2*AA92+1.5*AC92+AE92+2*AI92+AK92+AM92+0.5*AO92+1.5*AG92+2*AQ92)</f>
        <v>#DIV/0!</v>
      </c>
      <c r="AT92" s="114"/>
      <c r="AU92" s="114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 t="e">
        <f aca="false">$AS92*AQ92</f>
        <v>#DIV/0!</v>
      </c>
      <c r="BK92" s="106" t="e">
        <f aca="false">SUM(AT92,AV92,AX92,AZ92,BB92,BD92,BF92,BH92,BJ92)</f>
        <v>#DIV/0!</v>
      </c>
      <c r="BL92" s="106" t="n">
        <f aca="false">SUM(AU92,AW92,AY92,BA92,BC92,BE92,BG92,BI92,BJ92)</f>
        <v>0</v>
      </c>
      <c r="BM92" s="106"/>
      <c r="BN92" s="75"/>
      <c r="BO92" s="36" t="n">
        <f aca="false">L92+BS92</f>
        <v>0</v>
      </c>
      <c r="BP92" s="104"/>
      <c r="BQ92" s="16"/>
      <c r="BR92" s="36"/>
      <c r="BS92" s="36"/>
      <c r="BT92" s="126"/>
    </row>
    <row r="93" s="16" customFormat="true" ht="13.8" hidden="false" customHeight="false" outlineLevel="0" collapsed="false">
      <c r="A93" s="16" t="s">
        <v>165</v>
      </c>
      <c r="B93" s="16" t="s">
        <v>158</v>
      </c>
      <c r="C93" s="16" t="s">
        <v>105</v>
      </c>
      <c r="D93" s="16" t="n">
        <v>20</v>
      </c>
      <c r="E93" s="16" t="n">
        <v>1800</v>
      </c>
      <c r="F93" s="16" t="s">
        <v>69</v>
      </c>
      <c r="G93" s="17" t="n">
        <v>48.2</v>
      </c>
      <c r="H93" s="105" t="n">
        <v>0.9</v>
      </c>
      <c r="I93" s="16" t="n">
        <v>13.4</v>
      </c>
      <c r="J93" s="16" t="n">
        <v>2</v>
      </c>
      <c r="K93" s="36" t="n">
        <f aca="false">'General version'!P95</f>
        <v>8.1</v>
      </c>
      <c r="L93" s="36" t="n">
        <f aca="false">'General version'!Q95</f>
        <v>1.6</v>
      </c>
      <c r="M93" s="36" t="n">
        <f aca="false">'General version'!R95</f>
        <v>0</v>
      </c>
      <c r="N93" s="36" t="n">
        <f aca="false">'General version'!S95</f>
        <v>0</v>
      </c>
      <c r="Q93" s="16" t="n">
        <v>23.8</v>
      </c>
      <c r="R93" s="16" t="n">
        <v>0.9</v>
      </c>
      <c r="S93" s="16" t="n">
        <v>5.4</v>
      </c>
      <c r="T93" s="16" t="n">
        <v>0.7</v>
      </c>
      <c r="U93" s="16" t="n">
        <v>0.7</v>
      </c>
      <c r="V93" s="16" t="n">
        <v>0.1</v>
      </c>
      <c r="Y93" s="37" t="n">
        <f aca="false">K93+M93</f>
        <v>8.1</v>
      </c>
      <c r="AA93" s="106" t="n">
        <f aca="false">G93/(2*15.9994+28.0855)</f>
        <v>0.80220623357516</v>
      </c>
      <c r="AB93" s="106" t="n">
        <f aca="false">H93/(2*15.9994+28.0855)</f>
        <v>0.0149789545688308</v>
      </c>
      <c r="AC93" s="106" t="n">
        <f aca="false">(2*I93)/(2*26.981+3*15.9994)</f>
        <v>0.262847660165437</v>
      </c>
      <c r="AD93" s="106" t="n">
        <f aca="false">(2*J93)/(2*26.981+3*15.9994)</f>
        <v>0.0392309940545428</v>
      </c>
      <c r="AE93" s="106" t="n">
        <f aca="false">K93/(55.8452+15.9994)</f>
        <v>0.112743337703878</v>
      </c>
      <c r="AF93" s="106" t="n">
        <f aca="false">L93/(55.8452+15.9994)</f>
        <v>0.022270288929161</v>
      </c>
      <c r="AG93" s="106" t="n">
        <f aca="false">2*M93/(2*55.845+3*15.999)</f>
        <v>0</v>
      </c>
      <c r="AH93" s="106" t="n">
        <f aca="false">2*N93/(2*55.845+3*15.999)</f>
        <v>0</v>
      </c>
      <c r="AI93" s="106" t="n">
        <f aca="false">O93/(95.94+2*15.9994)</f>
        <v>0</v>
      </c>
      <c r="AJ93" s="106" t="n">
        <f aca="false">P93/(95.94+2*15.9994)</f>
        <v>0</v>
      </c>
      <c r="AK93" s="106" t="n">
        <f aca="false">Q93/(15.9994+24.3051)</f>
        <v>0.590504782344403</v>
      </c>
      <c r="AL93" s="106" t="n">
        <f aca="false">R93/(15.9994+24.3051)</f>
        <v>0.0223300127777295</v>
      </c>
      <c r="AM93" s="106" t="n">
        <f aca="false">S93/(40.078+15.9994)</f>
        <v>0.0962954773224151</v>
      </c>
      <c r="AN93" s="106" t="n">
        <f aca="false">T93/(40.078+15.9994)</f>
        <v>0.0124827470603131</v>
      </c>
      <c r="AO93" s="106" t="n">
        <f aca="false">U93/(22.989+0.5*15.9994)</f>
        <v>0.0225888791720853</v>
      </c>
      <c r="AP93" s="106" t="n">
        <f aca="false">V93/(22.989+0.5*15.9994)</f>
        <v>0.00322698273886933</v>
      </c>
      <c r="AQ93" s="106" t="n">
        <f aca="false">X93/(2*15.9994+186.207)</f>
        <v>0</v>
      </c>
      <c r="AR93" s="16" t="n">
        <v>12</v>
      </c>
      <c r="AS93" s="106" t="n">
        <f aca="false">AR93/(2*AA93+1.5*AC93+AE93+2*AI93+AK93+AM93+0.5*AO93+1.5*AG93+2*AQ93)</f>
        <v>4.27118920019489</v>
      </c>
      <c r="AT93" s="114" t="n">
        <f aca="false">$AS93*AA93</f>
        <v>3.42637460117524</v>
      </c>
      <c r="AU93" s="114" t="n">
        <f aca="false">$AS93*AB93</f>
        <v>0.0639779489846</v>
      </c>
      <c r="AV93" s="106" t="n">
        <f aca="false">$AS93*AC93</f>
        <v>1.12267208739511</v>
      </c>
      <c r="AW93" s="106" t="n">
        <f aca="false">$AS93*AD93</f>
        <v>0.167562998118673</v>
      </c>
      <c r="AX93" s="106" t="n">
        <f aca="false">$AS93*AE93</f>
        <v>0.481548126394727</v>
      </c>
      <c r="AY93" s="106" t="n">
        <f aca="false">$AS93*AF93</f>
        <v>0.0951206175594523</v>
      </c>
      <c r="AZ93" s="106" t="n">
        <f aca="false">$AS93*AG93</f>
        <v>0</v>
      </c>
      <c r="BA93" s="106" t="n">
        <f aca="false">$AS93*AH93</f>
        <v>0</v>
      </c>
      <c r="BB93" s="106" t="n">
        <f aca="false">$AS93*AI93</f>
        <v>0</v>
      </c>
      <c r="BC93" s="106" t="n">
        <f aca="false">$AS93*AJ93</f>
        <v>0</v>
      </c>
      <c r="BD93" s="106" t="n">
        <f aca="false">$AS93*AK93</f>
        <v>2.52215764901285</v>
      </c>
      <c r="BE93" s="106" t="n">
        <f aca="false">$AS93*AL93</f>
        <v>0.0953757094164523</v>
      </c>
      <c r="BF93" s="106" t="n">
        <f aca="false">$AS93*AM93</f>
        <v>0.411296202767111</v>
      </c>
      <c r="BG93" s="106" t="n">
        <f aca="false">$AS93*AN93</f>
        <v>0.0533161744327737</v>
      </c>
      <c r="BH93" s="106" t="n">
        <f aca="false">$AS93*AO93</f>
        <v>0.0964813767643181</v>
      </c>
      <c r="BI93" s="106" t="n">
        <f aca="false">$AS93*AP93</f>
        <v>0.013783053823474</v>
      </c>
      <c r="BJ93" s="106" t="n">
        <f aca="false">$AS93*AQ93</f>
        <v>0</v>
      </c>
      <c r="BK93" s="106" t="n">
        <f aca="false">SUM(AT93,AV93,AX93,AZ93,BB93,BD93,BF93,BH93,BJ93)</f>
        <v>8.06053004350936</v>
      </c>
      <c r="BL93" s="106" t="n">
        <f aca="false">SUM(AU93,AW93,AY93,BA93,BC93,BE93,BG93,BI93,BJ93)</f>
        <v>0.489136502335426</v>
      </c>
      <c r="BM93" s="106" t="n">
        <f aca="false">AX93+AZ93</f>
        <v>0.481548126394727</v>
      </c>
      <c r="BN93" s="16" t="n">
        <v>8.1</v>
      </c>
      <c r="BO93" s="36" t="n">
        <f aca="false">L93+BS93</f>
        <v>1.8</v>
      </c>
      <c r="BP93" s="104" t="n">
        <v>0.08</v>
      </c>
      <c r="BQ93" s="16" t="n">
        <v>0.02</v>
      </c>
      <c r="BR93" s="36" t="n">
        <f aca="false">SQRT((BO93/BN93)^2+(BQ93/BP93)^2)*(BN93*BP93)</f>
        <v>0.216748702418261</v>
      </c>
      <c r="BS93" s="36" t="n">
        <v>0.2</v>
      </c>
      <c r="BT93" s="126" t="n">
        <f aca="false">AX93+BF93+(BD93)</f>
        <v>3.41500197817469</v>
      </c>
    </row>
    <row r="94" s="16" customFormat="true" ht="13.8" hidden="false" customHeight="false" outlineLevel="0" collapsed="false">
      <c r="A94" s="16" t="s">
        <v>165</v>
      </c>
      <c r="B94" s="16" t="s">
        <v>159</v>
      </c>
      <c r="C94" s="16" t="s">
        <v>105</v>
      </c>
      <c r="D94" s="16" t="n">
        <v>20</v>
      </c>
      <c r="E94" s="16" t="n">
        <v>1800</v>
      </c>
      <c r="F94" s="16" t="s">
        <v>69</v>
      </c>
      <c r="G94" s="17" t="n">
        <v>37.7</v>
      </c>
      <c r="H94" s="105" t="n">
        <v>0.3</v>
      </c>
      <c r="I94" s="16" t="n">
        <v>0.12</v>
      </c>
      <c r="J94" s="16" t="n">
        <v>0.04</v>
      </c>
      <c r="K94" s="36" t="n">
        <f aca="false">'General version'!P96</f>
        <v>23.2</v>
      </c>
      <c r="L94" s="36" t="n">
        <f aca="false">'General version'!Q96</f>
        <v>0.3</v>
      </c>
      <c r="M94" s="36" t="n">
        <f aca="false">'General version'!R96</f>
        <v>0</v>
      </c>
      <c r="N94" s="36" t="n">
        <f aca="false">'General version'!S96</f>
        <v>0</v>
      </c>
      <c r="Q94" s="16" t="n">
        <v>38.8</v>
      </c>
      <c r="R94" s="16" t="n">
        <v>0.3</v>
      </c>
      <c r="S94" s="16" t="n">
        <v>0.09</v>
      </c>
      <c r="T94" s="16" t="n">
        <v>0.07</v>
      </c>
      <c r="U94" s="16" t="n">
        <v>0.09</v>
      </c>
      <c r="V94" s="16" t="n">
        <v>0.01</v>
      </c>
      <c r="Y94" s="37"/>
      <c r="AA94" s="106" t="n">
        <f aca="false">G94/(2*15.9994+28.0855)</f>
        <v>0.627451763605468</v>
      </c>
      <c r="AB94" s="106" t="n">
        <f aca="false">H94/(2*15.9994+28.0855)</f>
        <v>0.00499298485627693</v>
      </c>
      <c r="AC94" s="106" t="n">
        <f aca="false">(2*I94)/(2*26.981+3*15.9994)</f>
        <v>0.00235385964327257</v>
      </c>
      <c r="AD94" s="106" t="n">
        <f aca="false">(2*J94)/(2*26.981+3*15.9994)</f>
        <v>0.000784619881090857</v>
      </c>
      <c r="AE94" s="106" t="n">
        <f aca="false">K94/(55.8452+15.9994)</f>
        <v>0.322919189472834</v>
      </c>
      <c r="AF94" s="106" t="n">
        <f aca="false">L94/(55.8452+15.9994)</f>
        <v>0.00417567917421769</v>
      </c>
      <c r="AG94" s="106" t="n">
        <f aca="false">2*M94/(2*55.845+3*15.999)</f>
        <v>0</v>
      </c>
      <c r="AH94" s="106" t="n">
        <f aca="false">2*N94/(2*55.845+3*15.999)</f>
        <v>0</v>
      </c>
      <c r="AI94" s="106" t="n">
        <f aca="false">O94/(95.94+2*15.9994)</f>
        <v>0</v>
      </c>
      <c r="AJ94" s="106" t="n">
        <f aca="false">P94/(95.94+2*15.9994)</f>
        <v>0</v>
      </c>
      <c r="AK94" s="106" t="n">
        <f aca="false">Q94/(15.9994+24.3051)</f>
        <v>0.962671661973229</v>
      </c>
      <c r="AL94" s="106" t="n">
        <f aca="false">R94/(15.9994+24.3051)</f>
        <v>0.00744333759257651</v>
      </c>
      <c r="AM94" s="106" t="n">
        <f aca="false">S94/(40.078+15.9994)</f>
        <v>0.00160492462204025</v>
      </c>
      <c r="AN94" s="106" t="n">
        <f aca="false">T94/(40.078+15.9994)</f>
        <v>0.00124827470603131</v>
      </c>
      <c r="AO94" s="106" t="n">
        <f aca="false">U94/(22.989+0.5*15.9994)</f>
        <v>0.0029042844649824</v>
      </c>
      <c r="AP94" s="106" t="n">
        <f aca="false">V94/(22.989+0.5*15.9994)</f>
        <v>0.000322698273886933</v>
      </c>
      <c r="AQ94" s="106" t="n">
        <f aca="false">X94/(2*15.9994+186.207)</f>
        <v>0</v>
      </c>
      <c r="AR94" s="16" t="n">
        <v>4</v>
      </c>
      <c r="AS94" s="106" t="n">
        <f aca="false">AR94/(2*AA94+1.5*AC94+AE94+2*AI94+AK94+AM94+0.5*AO94+1.5*AG94+2*AQ94)</f>
        <v>1.57042436442458</v>
      </c>
      <c r="AT94" s="114" t="n">
        <f aca="false">$AS94*AA94</f>
        <v>0.985365537067195</v>
      </c>
      <c r="AU94" s="114" t="n">
        <f aca="false">$AS94*AB94</f>
        <v>0.00784110506950023</v>
      </c>
      <c r="AV94" s="106" t="n">
        <f aca="false">$AS94*AC94</f>
        <v>0.00369655853423098</v>
      </c>
      <c r="AW94" s="106" t="n">
        <f aca="false">$AS94*AD94</f>
        <v>0.00123218617807699</v>
      </c>
      <c r="AX94" s="106" t="n">
        <f aca="false">$AS94*AE94</f>
        <v>0.507120162888375</v>
      </c>
      <c r="AY94" s="106" t="n">
        <f aca="false">$AS94*AF94</f>
        <v>0.00655758831321175</v>
      </c>
      <c r="AZ94" s="106" t="n">
        <f aca="false">$AS94*AG94</f>
        <v>0</v>
      </c>
      <c r="BA94" s="106" t="n">
        <f aca="false">$AS94*AH94</f>
        <v>0</v>
      </c>
      <c r="BB94" s="106" t="n">
        <f aca="false">$AS94*AI94</f>
        <v>0</v>
      </c>
      <c r="BC94" s="106" t="n">
        <f aca="false">$AS94*AJ94</f>
        <v>0</v>
      </c>
      <c r="BD94" s="106" t="n">
        <f aca="false">$AS94*AK94</f>
        <v>1.51180303290386</v>
      </c>
      <c r="BE94" s="106" t="n">
        <f aca="false">$AS94*AL94</f>
        <v>0.0116891987080195</v>
      </c>
      <c r="BF94" s="106" t="n">
        <f aca="false">$AS94*AM94</f>
        <v>0.00252041272951691</v>
      </c>
      <c r="BG94" s="106" t="n">
        <f aca="false">$AS94*AN94</f>
        <v>0.00196032101184649</v>
      </c>
      <c r="BH94" s="106" t="n">
        <f aca="false">$AS94*AO94</f>
        <v>0.00456095908502815</v>
      </c>
      <c r="BI94" s="106" t="n">
        <f aca="false">$AS94*AP94</f>
        <v>0.000506773231669794</v>
      </c>
      <c r="BJ94" s="106" t="n">
        <f aca="false">$AS94*AQ94</f>
        <v>0</v>
      </c>
      <c r="BK94" s="106" t="n">
        <f aca="false">SUM(AT94,AV94,AX94,AZ94,BB94,BD94,BF94,BH94,BJ94)</f>
        <v>3.0150666632082</v>
      </c>
      <c r="BL94" s="106" t="n">
        <f aca="false">SUM(AU94,AW94,AY94,BA94,BC94,BE94,BG94,BI94,BJ94)</f>
        <v>0.0297871725123248</v>
      </c>
      <c r="BM94" s="106"/>
      <c r="BO94" s="36" t="n">
        <f aca="false">L94+BS94</f>
        <v>0.3</v>
      </c>
      <c r="BP94" s="104"/>
      <c r="BR94" s="36"/>
      <c r="BS94" s="36"/>
      <c r="BT94" s="126"/>
    </row>
    <row r="95" s="16" customFormat="true" ht="13.8" hidden="false" customHeight="false" outlineLevel="0" collapsed="false">
      <c r="A95" s="16" t="s">
        <v>165</v>
      </c>
      <c r="B95" s="16" t="s">
        <v>162</v>
      </c>
      <c r="C95" s="16" t="s">
        <v>105</v>
      </c>
      <c r="D95" s="16" t="n">
        <v>20</v>
      </c>
      <c r="E95" s="16" t="n">
        <v>1800</v>
      </c>
      <c r="F95" s="16" t="s">
        <v>69</v>
      </c>
      <c r="G95" s="17" t="n">
        <v>40</v>
      </c>
      <c r="H95" s="105" t="n">
        <v>1</v>
      </c>
      <c r="I95" s="16" t="n">
        <v>0.33</v>
      </c>
      <c r="J95" s="16" t="n">
        <v>0.21</v>
      </c>
      <c r="K95" s="36" t="n">
        <f aca="false">'General version'!P97</f>
        <v>14</v>
      </c>
      <c r="L95" s="36" t="n">
        <f aca="false">'General version'!Q97</f>
        <v>1</v>
      </c>
      <c r="M95" s="36" t="n">
        <f aca="false">'General version'!R97</f>
        <v>0</v>
      </c>
      <c r="N95" s="36" t="n">
        <f aca="false">'General version'!S97</f>
        <v>0</v>
      </c>
      <c r="Q95" s="16" t="n">
        <v>45</v>
      </c>
      <c r="R95" s="16" t="n">
        <v>1</v>
      </c>
      <c r="S95" s="16" t="n">
        <v>0.35</v>
      </c>
      <c r="T95" s="16" t="n">
        <v>0.37</v>
      </c>
      <c r="U95" s="16" t="n">
        <v>0.14</v>
      </c>
      <c r="V95" s="16" t="n">
        <v>0.03</v>
      </c>
      <c r="Y95" s="37"/>
      <c r="AA95" s="106" t="n">
        <f aca="false">G95/(2*15.9994+28.0855)</f>
        <v>0.665731314170257</v>
      </c>
      <c r="AB95" s="106" t="n">
        <f aca="false">H95/(2*15.9994+28.0855)</f>
        <v>0.0166432828542564</v>
      </c>
      <c r="AC95" s="106" t="n">
        <f aca="false">(2*I95)/(2*26.981+3*15.9994)</f>
        <v>0.00647311401899957</v>
      </c>
      <c r="AD95" s="106" t="n">
        <f aca="false">(2*J95)/(2*26.981+3*15.9994)</f>
        <v>0.004119254375727</v>
      </c>
      <c r="AE95" s="106" t="n">
        <f aca="false">K95/(55.8452+15.9994)</f>
        <v>0.194865028130159</v>
      </c>
      <c r="AF95" s="106" t="n">
        <f aca="false">L95/(55.8452+15.9994)</f>
        <v>0.0139189305807256</v>
      </c>
      <c r="AG95" s="106" t="n">
        <f aca="false">2*M95/(2*55.845+3*15.999)</f>
        <v>0</v>
      </c>
      <c r="AH95" s="106" t="n">
        <f aca="false">2*N95/(2*55.845+3*15.999)</f>
        <v>0</v>
      </c>
      <c r="AI95" s="106" t="n">
        <f aca="false">O95/(95.94+2*15.9994)</f>
        <v>0</v>
      </c>
      <c r="AJ95" s="106" t="n">
        <f aca="false">P95/(95.94+2*15.9994)</f>
        <v>0</v>
      </c>
      <c r="AK95" s="106" t="n">
        <f aca="false">Q95/(15.9994+24.3051)</f>
        <v>1.11650063888648</v>
      </c>
      <c r="AL95" s="106" t="n">
        <f aca="false">R95/(15.9994+24.3051)</f>
        <v>0.0248111253085884</v>
      </c>
      <c r="AM95" s="106" t="n">
        <f aca="false">S95/(40.078+15.9994)</f>
        <v>0.00624137353015653</v>
      </c>
      <c r="AN95" s="106" t="n">
        <f aca="false">T95/(40.078+15.9994)</f>
        <v>0.00659802344616548</v>
      </c>
      <c r="AO95" s="106" t="n">
        <f aca="false">U95/(22.989+0.5*15.9994)</f>
        <v>0.00451777583441706</v>
      </c>
      <c r="AP95" s="106" t="n">
        <f aca="false">V95/(22.989+0.5*15.9994)</f>
        <v>0.000968094821660799</v>
      </c>
      <c r="AQ95" s="106" t="n">
        <f aca="false">X95/(2*15.9994+186.207)</f>
        <v>0</v>
      </c>
      <c r="AR95" s="16" t="n">
        <v>4</v>
      </c>
      <c r="AS95" s="106" t="n">
        <f aca="false">AR95/(2*AA95+1.5*AC95+AE95+2*AI95+AK95+AM95+0.5*AO95+1.5*AG95+2*AQ95)</f>
        <v>1.50317269333532</v>
      </c>
      <c r="AT95" s="114" t="n">
        <f aca="false">$AS95*AA95</f>
        <v>1.00070913255897</v>
      </c>
      <c r="AU95" s="114" t="n">
        <f aca="false">$AS95*AB95</f>
        <v>0.0250177283139742</v>
      </c>
      <c r="AV95" s="106" t="n">
        <f aca="false">$AS95*AC95</f>
        <v>0.0097302082342062</v>
      </c>
      <c r="AW95" s="106" t="n">
        <f aca="false">$AS95*AD95</f>
        <v>0.00619195069449486</v>
      </c>
      <c r="AX95" s="106" t="n">
        <f aca="false">$AS95*AE95</f>
        <v>0.292915789171274</v>
      </c>
      <c r="AY95" s="106" t="n">
        <f aca="false">$AS95*AF95</f>
        <v>0.0209225563693767</v>
      </c>
      <c r="AZ95" s="106" t="n">
        <f aca="false">$AS95*AG95</f>
        <v>0</v>
      </c>
      <c r="BA95" s="106" t="n">
        <f aca="false">$AS95*AH95</f>
        <v>0</v>
      </c>
      <c r="BB95" s="106" t="n">
        <f aca="false">$AS95*AI95</f>
        <v>0</v>
      </c>
      <c r="BC95" s="106" t="n">
        <f aca="false">$AS95*AJ95</f>
        <v>0</v>
      </c>
      <c r="BD95" s="106" t="n">
        <f aca="false">$AS95*AK95</f>
        <v>1.67829327246559</v>
      </c>
      <c r="BE95" s="106" t="n">
        <f aca="false">$AS95*AL95</f>
        <v>0.0372954060547909</v>
      </c>
      <c r="BF95" s="106" t="n">
        <f aca="false">$AS95*AM95</f>
        <v>0.00938186225943717</v>
      </c>
      <c r="BG95" s="106" t="n">
        <f aca="false">$AS95*AN95</f>
        <v>0.00991796867426215</v>
      </c>
      <c r="BH95" s="106" t="n">
        <f aca="false">$AS95*AO95</f>
        <v>0.00679099726890592</v>
      </c>
      <c r="BI95" s="106" t="n">
        <f aca="false">$AS95*AP95</f>
        <v>0.00145521370047984</v>
      </c>
      <c r="BJ95" s="106" t="n">
        <f aca="false">$AS95*AQ95</f>
        <v>0</v>
      </c>
      <c r="BK95" s="106" t="n">
        <f aca="false">SUM(AT95,AV95,AX95,AZ95,BB95,BD95,BF95,BH95,BJ95)</f>
        <v>2.99782126195838</v>
      </c>
      <c r="BL95" s="106" t="n">
        <f aca="false">SUM(AU95,AW95,AY95,BA95,BC95,BE95,BG95,BI95,BJ95)</f>
        <v>0.100800823807379</v>
      </c>
      <c r="BM95" s="106"/>
      <c r="BO95" s="36" t="n">
        <f aca="false">L95+BS95</f>
        <v>1</v>
      </c>
      <c r="BP95" s="104"/>
      <c r="BR95" s="36"/>
      <c r="BS95" s="36"/>
      <c r="BT95" s="126"/>
    </row>
    <row r="96" s="16" customFormat="true" ht="13.8" hidden="false" customHeight="false" outlineLevel="0" collapsed="false">
      <c r="A96" s="16" t="s">
        <v>165</v>
      </c>
      <c r="B96" s="16" t="s">
        <v>168</v>
      </c>
      <c r="C96" s="16" t="s">
        <v>105</v>
      </c>
      <c r="D96" s="16" t="n">
        <v>20</v>
      </c>
      <c r="E96" s="16" t="n">
        <v>1800</v>
      </c>
      <c r="F96" s="16" t="s">
        <v>69</v>
      </c>
      <c r="G96" s="17"/>
      <c r="H96" s="105"/>
      <c r="K96" s="36" t="n">
        <f aca="false">'General version'!P98</f>
        <v>128.65</v>
      </c>
      <c r="L96" s="36" t="n">
        <f aca="false">'General version'!Q98</f>
        <v>0</v>
      </c>
      <c r="M96" s="36" t="n">
        <f aca="false">'General version'!R98</f>
        <v>0</v>
      </c>
      <c r="N96" s="36" t="n">
        <f aca="false">'General version'!S98</f>
        <v>0</v>
      </c>
      <c r="Y96" s="37"/>
      <c r="AA96" s="106" t="n">
        <f aca="false">G96/(2*15.9994+28.0855)</f>
        <v>0</v>
      </c>
      <c r="AB96" s="106" t="n">
        <f aca="false">H96/(2*15.9994+28.0855)</f>
        <v>0</v>
      </c>
      <c r="AC96" s="106" t="n">
        <f aca="false">(2*I96)/(2*26.981+3*15.9994)</f>
        <v>0</v>
      </c>
      <c r="AD96" s="106" t="n">
        <f aca="false">(2*J96)/(2*26.981+3*15.9994)</f>
        <v>0</v>
      </c>
      <c r="AE96" s="106" t="n">
        <f aca="false">K96/(55.8452+15.9994)</f>
        <v>1.79067041921035</v>
      </c>
      <c r="AF96" s="106" t="n">
        <f aca="false">L96/(55.8452+15.9994)</f>
        <v>0</v>
      </c>
      <c r="AG96" s="106" t="n">
        <f aca="false">2*M96/(2*55.845+3*15.999)</f>
        <v>0</v>
      </c>
      <c r="AH96" s="106" t="n">
        <f aca="false">2*N96/(2*55.845+3*15.999)</f>
        <v>0</v>
      </c>
      <c r="AI96" s="106" t="n">
        <f aca="false">O96/(95.94+2*15.9994)</f>
        <v>0</v>
      </c>
      <c r="AJ96" s="106" t="n">
        <f aca="false">P96/(95.94+2*15.9994)</f>
        <v>0</v>
      </c>
      <c r="AK96" s="106" t="n">
        <f aca="false">Q96/(15.9994+24.3051)</f>
        <v>0</v>
      </c>
      <c r="AL96" s="106" t="n">
        <f aca="false">R96/(15.9994+24.3051)</f>
        <v>0</v>
      </c>
      <c r="AM96" s="106" t="n">
        <f aca="false">S96/(40.078+15.9994)</f>
        <v>0</v>
      </c>
      <c r="AN96" s="106" t="n">
        <f aca="false">T96/(40.078+15.9994)</f>
        <v>0</v>
      </c>
      <c r="AO96" s="106" t="n">
        <f aca="false">U96/(22.989+0.5*15.9994)</f>
        <v>0</v>
      </c>
      <c r="AP96" s="106" t="n">
        <f aca="false">V96/(22.989+0.5*15.9994)</f>
        <v>0</v>
      </c>
      <c r="AQ96" s="106" t="n">
        <f aca="false">X96/(2*15.9994+186.207)</f>
        <v>0</v>
      </c>
      <c r="AR96" s="16" t="n">
        <v>1</v>
      </c>
      <c r="AS96" s="106" t="n">
        <f aca="false">AR96/(2*AA96+1.5*AC96+AE96+2*AI96+AK96+AM96+0.5*AO96+1.5*AG96+2*AQ96)</f>
        <v>0.558450058297707</v>
      </c>
      <c r="AT96" s="114" t="n">
        <f aca="false">$AS96*AA96</f>
        <v>0</v>
      </c>
      <c r="AU96" s="114" t="n">
        <f aca="false">$AS96*AB96</f>
        <v>0</v>
      </c>
      <c r="AV96" s="106" t="n">
        <f aca="false">$AS96*AC96</f>
        <v>0</v>
      </c>
      <c r="AW96" s="106" t="n">
        <f aca="false">$AS96*AD96</f>
        <v>0</v>
      </c>
      <c r="AX96" s="106" t="n">
        <f aca="false">$AS96*AE96</f>
        <v>1</v>
      </c>
      <c r="AY96" s="106" t="n">
        <f aca="false">$AS96*AF96</f>
        <v>0</v>
      </c>
      <c r="AZ96" s="106" t="n">
        <f aca="false">$AS96*AG96</f>
        <v>0</v>
      </c>
      <c r="BA96" s="106" t="n">
        <f aca="false">$AS96*AH96</f>
        <v>0</v>
      </c>
      <c r="BB96" s="106" t="n">
        <f aca="false">$AS96*AI96</f>
        <v>0</v>
      </c>
      <c r="BC96" s="106" t="n">
        <f aca="false">$AS96*AJ96</f>
        <v>0</v>
      </c>
      <c r="BD96" s="106" t="n">
        <f aca="false">$AS96*AK96</f>
        <v>0</v>
      </c>
      <c r="BE96" s="106" t="n">
        <f aca="false">$AS96*AL96</f>
        <v>0</v>
      </c>
      <c r="BF96" s="106" t="n">
        <f aca="false">$AS96*AM96</f>
        <v>0</v>
      </c>
      <c r="BG96" s="106" t="n">
        <f aca="false">$AS96*AN96</f>
        <v>0</v>
      </c>
      <c r="BH96" s="106" t="n">
        <f aca="false">$AS96*AO96</f>
        <v>0</v>
      </c>
      <c r="BI96" s="106" t="n">
        <f aca="false">$AS96*AP96</f>
        <v>0</v>
      </c>
      <c r="BJ96" s="106" t="n">
        <f aca="false">$AS96*AQ96</f>
        <v>0</v>
      </c>
      <c r="BK96" s="106" t="n">
        <f aca="false">SUM(AT96,AV96,AX96,AZ96,BB96,BD96,BF96,BH96,BJ96)</f>
        <v>1</v>
      </c>
      <c r="BL96" s="106" t="n">
        <f aca="false">SUM(AU96,AW96,AY96,BA96,BC96,BE96,BG96,BI96,BJ96)</f>
        <v>0</v>
      </c>
      <c r="BM96" s="106"/>
      <c r="BO96" s="36" t="n">
        <f aca="false">L96+BS96</f>
        <v>0</v>
      </c>
      <c r="BP96" s="104"/>
      <c r="BR96" s="36"/>
      <c r="BS96" s="36"/>
      <c r="BT96" s="126"/>
    </row>
    <row r="97" s="16" customFormat="true" ht="13.8" hidden="false" customHeight="false" outlineLevel="0" collapsed="false">
      <c r="G97" s="17"/>
      <c r="H97" s="105"/>
      <c r="K97" s="36" t="n">
        <f aca="false">'General version'!P99</f>
        <v>0</v>
      </c>
      <c r="L97" s="36" t="n">
        <f aca="false">'General version'!Q99</f>
        <v>0</v>
      </c>
      <c r="M97" s="36" t="n">
        <f aca="false">'General version'!R99</f>
        <v>0</v>
      </c>
      <c r="N97" s="36" t="n">
        <f aca="false">'General version'!S99</f>
        <v>0</v>
      </c>
      <c r="Y97" s="37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 t="n">
        <f aca="false">X97/(2*15.9994+186.207)</f>
        <v>0</v>
      </c>
      <c r="AS97" s="106" t="e">
        <f aca="false">AR97/(2*AA97+1.5*AC97+AE97+2*AI97+AK97+AM97+0.5*AO97+1.5*AG97+2*AQ97)</f>
        <v>#DIV/0!</v>
      </c>
      <c r="AT97" s="114"/>
      <c r="AU97" s="114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 t="e">
        <f aca="false">$AS97*AQ97</f>
        <v>#DIV/0!</v>
      </c>
      <c r="BK97" s="106" t="e">
        <f aca="false">SUM(AT97,AV97,AX97,AZ97,BB97,BD97,BF97,BH97,BJ97)</f>
        <v>#DIV/0!</v>
      </c>
      <c r="BL97" s="106" t="n">
        <f aca="false">SUM(AU97,AW97,AY97,BA97,BC97,BE97,BG97,BI97,BJ97)</f>
        <v>0</v>
      </c>
      <c r="BM97" s="106"/>
      <c r="BO97" s="36" t="n">
        <f aca="false">L97+BS97</f>
        <v>0</v>
      </c>
      <c r="BP97" s="104"/>
      <c r="BR97" s="36"/>
      <c r="BS97" s="36"/>
      <c r="BT97" s="126"/>
    </row>
    <row r="98" s="104" customFormat="true" ht="13.8" hidden="false" customHeight="false" outlineLevel="0" collapsed="false">
      <c r="A98" s="16" t="s">
        <v>169</v>
      </c>
      <c r="B98" s="16" t="s">
        <v>158</v>
      </c>
      <c r="C98" s="16" t="s">
        <v>105</v>
      </c>
      <c r="D98" s="16" t="n">
        <v>17</v>
      </c>
      <c r="E98" s="16" t="n">
        <v>1600</v>
      </c>
      <c r="F98" s="16" t="s">
        <v>65</v>
      </c>
      <c r="G98" s="17" t="n">
        <v>46</v>
      </c>
      <c r="H98" s="105" t="n">
        <v>1</v>
      </c>
      <c r="I98" s="16" t="n">
        <v>17.4</v>
      </c>
      <c r="J98" s="16" t="n">
        <v>1.8</v>
      </c>
      <c r="K98" s="36" t="n">
        <f aca="false">'General version'!P100</f>
        <v>11.3</v>
      </c>
      <c r="L98" s="36" t="n">
        <f aca="false">'General version'!Q100</f>
        <v>0.32</v>
      </c>
      <c r="M98" s="36" t="n">
        <f aca="false">'General version'!R100</f>
        <v>0</v>
      </c>
      <c r="N98" s="36" t="n">
        <f aca="false">'General version'!S100</f>
        <v>0</v>
      </c>
      <c r="O98" s="16"/>
      <c r="P98" s="16"/>
      <c r="Q98" s="16" t="n">
        <v>20.4</v>
      </c>
      <c r="R98" s="16" t="n">
        <v>0.5</v>
      </c>
      <c r="S98" s="16" t="n">
        <v>4.7</v>
      </c>
      <c r="T98" s="16" t="n">
        <v>0.5</v>
      </c>
      <c r="U98" s="16" t="n">
        <v>0.5</v>
      </c>
      <c r="V98" s="16" t="n">
        <v>0.05</v>
      </c>
      <c r="W98" s="16"/>
      <c r="X98" s="16"/>
      <c r="Y98" s="37" t="n">
        <f aca="false">K98+M98</f>
        <v>11.3</v>
      </c>
      <c r="Z98" s="16"/>
      <c r="AA98" s="106" t="n">
        <f aca="false">G98/(2*15.9994+28.0855)</f>
        <v>0.765591011295796</v>
      </c>
      <c r="AB98" s="106" t="n">
        <f aca="false">H98/(2*15.9994+28.0855)</f>
        <v>0.0166432828542564</v>
      </c>
      <c r="AC98" s="106" t="n">
        <f aca="false">(2*I98)/(2*26.981+3*15.9994)</f>
        <v>0.341309648274523</v>
      </c>
      <c r="AD98" s="106" t="n">
        <f aca="false">(2*J98)/(2*26.981+3*15.9994)</f>
        <v>0.0353078946490886</v>
      </c>
      <c r="AE98" s="106" t="n">
        <f aca="false">K98/(55.8452+15.9994)</f>
        <v>0.1572839155622</v>
      </c>
      <c r="AF98" s="106" t="n">
        <f aca="false">L98/(55.8452+15.9994)</f>
        <v>0.0044540577858322</v>
      </c>
      <c r="AG98" s="106" t="n">
        <f aca="false">2*M98/(2*55.845+3*15.999)</f>
        <v>0</v>
      </c>
      <c r="AH98" s="106" t="n">
        <f aca="false">2*N98/(2*55.845+3*15.999)</f>
        <v>0</v>
      </c>
      <c r="AI98" s="106" t="n">
        <f aca="false">O98/(95.94+2*15.9994)</f>
        <v>0</v>
      </c>
      <c r="AJ98" s="106" t="n">
        <f aca="false">P98/(95.94+2*15.9994)</f>
        <v>0</v>
      </c>
      <c r="AK98" s="106" t="n">
        <f aca="false">Q98/(15.9994+24.3051)</f>
        <v>0.506146956295203</v>
      </c>
      <c r="AL98" s="106" t="n">
        <f aca="false">R98/(15.9994+24.3051)</f>
        <v>0.0124055626542942</v>
      </c>
      <c r="AM98" s="106" t="n">
        <f aca="false">S98/(40.078+15.9994)</f>
        <v>0.083812730262102</v>
      </c>
      <c r="AN98" s="106" t="n">
        <f aca="false">T98/(40.078+15.9994)</f>
        <v>0.00891624790022362</v>
      </c>
      <c r="AO98" s="106" t="n">
        <f aca="false">U98/(22.989+0.5*15.9994)</f>
        <v>0.0161349136943466</v>
      </c>
      <c r="AP98" s="106" t="n">
        <f aca="false">V98/(22.989+0.5*15.9994)</f>
        <v>0.00161349136943467</v>
      </c>
      <c r="AQ98" s="106" t="n">
        <f aca="false">X98/(2*15.9994+186.207)</f>
        <v>0</v>
      </c>
      <c r="AR98" s="16" t="n">
        <v>12</v>
      </c>
      <c r="AS98" s="106" t="n">
        <f aca="false">AR98/(2*AA98+1.5*AC98+AE98+2*AI98+AK98+AM98+0.5*AO98+1.5*AG98+2*AQ98)</f>
        <v>4.28807647376181</v>
      </c>
      <c r="AT98" s="114" t="n">
        <f aca="false">$AS98*AA98</f>
        <v>3.28291280406101</v>
      </c>
      <c r="AU98" s="114" t="n">
        <f aca="false">$AS98*AB98</f>
        <v>0.0713676696535003</v>
      </c>
      <c r="AV98" s="106" t="n">
        <f aca="false">$AS98*AC98</f>
        <v>1.4635618730339</v>
      </c>
      <c r="AW98" s="106" t="n">
        <f aca="false">$AS98*AD98</f>
        <v>0.151402952382817</v>
      </c>
      <c r="AX98" s="106" t="n">
        <f aca="false">$AS98*AE98</f>
        <v>0.674445458023406</v>
      </c>
      <c r="AY98" s="106" t="n">
        <f aca="false">$AS98*AF98</f>
        <v>0.0190993404042027</v>
      </c>
      <c r="AZ98" s="106" t="n">
        <f aca="false">$AS98*AG98</f>
        <v>0</v>
      </c>
      <c r="BA98" s="106" t="n">
        <f aca="false">$AS98*AH98</f>
        <v>0</v>
      </c>
      <c r="BB98" s="106" t="n">
        <f aca="false">$AS98*AI98</f>
        <v>0</v>
      </c>
      <c r="BC98" s="106" t="n">
        <f aca="false">$AS98*AJ98</f>
        <v>0</v>
      </c>
      <c r="BD98" s="106" t="n">
        <f aca="false">$AS98*AK98</f>
        <v>2.1703968555556</v>
      </c>
      <c r="BE98" s="106" t="n">
        <f aca="false">$AS98*AL98</f>
        <v>0.053196001361657</v>
      </c>
      <c r="BF98" s="106" t="n">
        <f aca="false">$AS98*AM98</f>
        <v>0.359395396838664</v>
      </c>
      <c r="BG98" s="106" t="n">
        <f aca="false">$AS98*AN98</f>
        <v>0.038233552855177</v>
      </c>
      <c r="BH98" s="106" t="n">
        <f aca="false">$AS98*AO98</f>
        <v>0.0691877438189051</v>
      </c>
      <c r="BI98" s="106" t="n">
        <f aca="false">$AS98*AP98</f>
        <v>0.00691877438189051</v>
      </c>
      <c r="BJ98" s="106" t="n">
        <f aca="false">$AS98*AQ98</f>
        <v>0</v>
      </c>
      <c r="BK98" s="106" t="n">
        <f aca="false">SUM(AT98,AV98,AX98,AZ98,BB98,BD98,BF98,BH98,BJ98)</f>
        <v>8.01990013133149</v>
      </c>
      <c r="BL98" s="106" t="n">
        <f aca="false">SUM(AU98,AW98,AY98,BA98,BC98,BE98,BG98,BI98,BJ98)</f>
        <v>0.340218291039244</v>
      </c>
      <c r="BM98" s="106" t="n">
        <f aca="false">AX98+AZ98</f>
        <v>0.674445458023406</v>
      </c>
      <c r="BN98" s="16" t="n">
        <v>11.3</v>
      </c>
      <c r="BO98" s="36" t="n">
        <f aca="false">L98+BS98</f>
        <v>0.37</v>
      </c>
      <c r="BP98" s="104" t="n">
        <v>0.1</v>
      </c>
      <c r="BQ98" s="16" t="n">
        <v>0.04</v>
      </c>
      <c r="BR98" s="36" t="n">
        <f aca="false">SQRT((BO98/BN98)^2+(BQ98/BP98)^2)*(BN98*BP98)</f>
        <v>0.453511852105323</v>
      </c>
      <c r="BS98" s="36" t="n">
        <v>0.05</v>
      </c>
      <c r="BT98" s="126" t="n">
        <f aca="false">AX98+BF98+(BD98)</f>
        <v>3.20423771041767</v>
      </c>
    </row>
    <row r="99" s="104" customFormat="true" ht="13.8" hidden="false" customHeight="false" outlineLevel="0" collapsed="false">
      <c r="A99" s="16" t="s">
        <v>169</v>
      </c>
      <c r="B99" s="16" t="s">
        <v>174</v>
      </c>
      <c r="C99" s="16" t="s">
        <v>105</v>
      </c>
      <c r="D99" s="16" t="n">
        <v>17</v>
      </c>
      <c r="E99" s="16" t="n">
        <v>1600</v>
      </c>
      <c r="F99" s="16" t="s">
        <v>65</v>
      </c>
      <c r="G99" s="17" t="n">
        <v>36.9</v>
      </c>
      <c r="H99" s="105" t="n">
        <v>0.2</v>
      </c>
      <c r="I99" s="16" t="n">
        <v>0.06</v>
      </c>
      <c r="J99" s="16" t="n">
        <v>0.05</v>
      </c>
      <c r="K99" s="36" t="n">
        <f aca="false">'General version'!P101</f>
        <v>31.8</v>
      </c>
      <c r="L99" s="36" t="n">
        <f aca="false">'General version'!Q101</f>
        <v>0.2</v>
      </c>
      <c r="M99" s="36" t="n">
        <f aca="false">'General version'!R101</f>
        <v>0</v>
      </c>
      <c r="N99" s="36" t="n">
        <f aca="false">'General version'!S101</f>
        <v>0</v>
      </c>
      <c r="O99" s="16"/>
      <c r="P99" s="16"/>
      <c r="Q99" s="16" t="n">
        <v>31.3</v>
      </c>
      <c r="R99" s="16" t="n">
        <v>0.2</v>
      </c>
      <c r="S99" s="16" t="n">
        <v>0.05</v>
      </c>
      <c r="T99" s="16" t="n">
        <v>0.02</v>
      </c>
      <c r="U99" s="16" t="n">
        <v>0.07</v>
      </c>
      <c r="V99" s="16" t="n">
        <v>0.02</v>
      </c>
      <c r="W99" s="16"/>
      <c r="X99" s="16"/>
      <c r="Y99" s="37"/>
      <c r="Z99" s="16"/>
      <c r="AA99" s="106" t="n">
        <f aca="false">G99/(2*15.9994+28.0855)</f>
        <v>0.614137137322063</v>
      </c>
      <c r="AB99" s="106" t="n">
        <f aca="false">H99/(2*15.9994+28.0855)</f>
        <v>0.00332865657085129</v>
      </c>
      <c r="AC99" s="106" t="n">
        <f aca="false">(2*I99)/(2*26.981+3*15.9994)</f>
        <v>0.00117692982163629</v>
      </c>
      <c r="AD99" s="106" t="n">
        <f aca="false">(2*J99)/(2*26.981+3*15.9994)</f>
        <v>0.000980774851363571</v>
      </c>
      <c r="AE99" s="106" t="n">
        <f aca="false">K99/(55.8452+15.9994)</f>
        <v>0.442621992467075</v>
      </c>
      <c r="AF99" s="106" t="n">
        <f aca="false">L99/(55.8452+15.9994)</f>
        <v>0.00278378611614512</v>
      </c>
      <c r="AG99" s="106" t="n">
        <f aca="false">2*M99/(2*55.845+3*15.999)</f>
        <v>0</v>
      </c>
      <c r="AH99" s="106" t="n">
        <f aca="false">2*N99/(2*55.845+3*15.999)</f>
        <v>0</v>
      </c>
      <c r="AI99" s="106" t="n">
        <f aca="false">O99/(95.94+2*15.9994)</f>
        <v>0</v>
      </c>
      <c r="AJ99" s="106" t="n">
        <f aca="false">P99/(95.94+2*15.9994)</f>
        <v>0</v>
      </c>
      <c r="AK99" s="106" t="n">
        <f aca="false">Q99/(15.9994+24.3051)</f>
        <v>0.776588222158816</v>
      </c>
      <c r="AL99" s="106" t="n">
        <f aca="false">R99/(15.9994+24.3051)</f>
        <v>0.00496222506171767</v>
      </c>
      <c r="AM99" s="106" t="n">
        <f aca="false">S99/(40.078+15.9994)</f>
        <v>0.000891624790022362</v>
      </c>
      <c r="AN99" s="106" t="n">
        <f aca="false">T99/(40.078+15.9994)</f>
        <v>0.000356649916008945</v>
      </c>
      <c r="AO99" s="106" t="n">
        <f aca="false">U99/(22.989+0.5*15.9994)</f>
        <v>0.00225888791720853</v>
      </c>
      <c r="AP99" s="106" t="n">
        <f aca="false">V99/(22.989+0.5*15.9994)</f>
        <v>0.000645396547773866</v>
      </c>
      <c r="AQ99" s="106" t="n">
        <f aca="false">X99/(2*15.9994+186.207)</f>
        <v>0</v>
      </c>
      <c r="AR99" s="16" t="n">
        <v>4</v>
      </c>
      <c r="AS99" s="106" t="n">
        <f aca="false">AR99/(2*AA99+1.5*AC99+AE99+2*AI99+AK99+AM99+0.5*AO99+1.5*AG99+2*AQ99)</f>
        <v>1.63180655141805</v>
      </c>
      <c r="AT99" s="114" t="n">
        <f aca="false">$AS99*AA99</f>
        <v>1.00215300415127</v>
      </c>
      <c r="AU99" s="114" t="n">
        <f aca="false">$AS99*AB99</f>
        <v>0.00543172359973586</v>
      </c>
      <c r="AV99" s="106" t="n">
        <f aca="false">$AS99*AC99</f>
        <v>0.00192052179350537</v>
      </c>
      <c r="AW99" s="106" t="n">
        <f aca="false">$AS99*AD99</f>
        <v>0.00160043482792114</v>
      </c>
      <c r="AX99" s="106" t="n">
        <f aca="false">$AS99*AE99</f>
        <v>0.722273467109482</v>
      </c>
      <c r="AY99" s="106" t="n">
        <f aca="false">$AS99*AF99</f>
        <v>0.00454260042207222</v>
      </c>
      <c r="AZ99" s="106" t="n">
        <f aca="false">$AS99*AG99</f>
        <v>0</v>
      </c>
      <c r="BA99" s="106" t="n">
        <f aca="false">$AS99*AH99</f>
        <v>0</v>
      </c>
      <c r="BB99" s="106" t="n">
        <f aca="false">$AS99*AI99</f>
        <v>0</v>
      </c>
      <c r="BC99" s="106" t="n">
        <f aca="false">$AS99*AJ99</f>
        <v>0</v>
      </c>
      <c r="BD99" s="106" t="n">
        <f aca="false">$AS99*AK99</f>
        <v>1.26724174867285</v>
      </c>
      <c r="BE99" s="106" t="n">
        <f aca="false">$AS99*AL99</f>
        <v>0.00809739136532173</v>
      </c>
      <c r="BF99" s="106" t="n">
        <f aca="false">$AS99*AM99</f>
        <v>0.00145495917376523</v>
      </c>
      <c r="BG99" s="106" t="n">
        <f aca="false">$AS99*AN99</f>
        <v>0.000581983669506093</v>
      </c>
      <c r="BH99" s="106" t="n">
        <f aca="false">$AS99*AO99</f>
        <v>0.00368606810221995</v>
      </c>
      <c r="BI99" s="106" t="n">
        <f aca="false">$AS99*AP99</f>
        <v>0.00105316231491999</v>
      </c>
      <c r="BJ99" s="106" t="n">
        <f aca="false">$AS99*AQ99</f>
        <v>0</v>
      </c>
      <c r="BK99" s="106" t="n">
        <f aca="false">SUM(AT99,AV99,AX99,AZ99,BB99,BD99,BF99,BH99,BJ99)</f>
        <v>2.99872976900309</v>
      </c>
      <c r="BL99" s="106" t="n">
        <f aca="false">SUM(AU99,AW99,AY99,BA99,BC99,BE99,BG99,BI99,BJ99)</f>
        <v>0.021307296199477</v>
      </c>
      <c r="BM99" s="106"/>
      <c r="BN99" s="16"/>
      <c r="BO99" s="36" t="n">
        <f aca="false">L99+BS99</f>
        <v>0.2</v>
      </c>
      <c r="BQ99" s="16"/>
      <c r="BR99" s="36"/>
      <c r="BS99" s="36"/>
      <c r="BT99" s="126"/>
    </row>
    <row r="100" s="90" customFormat="true" ht="13.8" hidden="false" customHeight="false" outlineLevel="0" collapsed="false">
      <c r="A100" s="16" t="s">
        <v>169</v>
      </c>
      <c r="B100" s="75" t="s">
        <v>159</v>
      </c>
      <c r="C100" s="16" t="s">
        <v>105</v>
      </c>
      <c r="D100" s="16" t="n">
        <v>17</v>
      </c>
      <c r="E100" s="16" t="n">
        <v>1600</v>
      </c>
      <c r="F100" s="16" t="s">
        <v>65</v>
      </c>
      <c r="G100" s="117" t="n">
        <v>38.2</v>
      </c>
      <c r="H100" s="113" t="n">
        <v>0.2</v>
      </c>
      <c r="I100" s="75" t="n">
        <v>0.14</v>
      </c>
      <c r="J100" s="75" t="n">
        <v>0.02</v>
      </c>
      <c r="K100" s="36" t="n">
        <f aca="false">'General version'!P102</f>
        <v>24.2</v>
      </c>
      <c r="L100" s="36" t="n">
        <f aca="false">'General version'!Q102</f>
        <v>0.27</v>
      </c>
      <c r="M100" s="36" t="n">
        <f aca="false">'General version'!R102</f>
        <v>0</v>
      </c>
      <c r="N100" s="36" t="n">
        <f aca="false">'General version'!S102</f>
        <v>0</v>
      </c>
      <c r="O100" s="75"/>
      <c r="P100" s="75"/>
      <c r="Q100" s="75" t="n">
        <v>37.2</v>
      </c>
      <c r="R100" s="75" t="n">
        <v>0.2</v>
      </c>
      <c r="S100" s="75" t="n">
        <v>0.05</v>
      </c>
      <c r="T100" s="75" t="n">
        <v>0.02</v>
      </c>
      <c r="U100" s="75" t="n">
        <v>0.18</v>
      </c>
      <c r="V100" s="75" t="n">
        <v>0.02</v>
      </c>
      <c r="W100" s="75"/>
      <c r="X100" s="75"/>
      <c r="Y100" s="37"/>
      <c r="Z100" s="75"/>
      <c r="AA100" s="106" t="n">
        <f aca="false">G100/(2*15.9994+28.0855)</f>
        <v>0.635773405032596</v>
      </c>
      <c r="AB100" s="106" t="n">
        <f aca="false">H100/(2*15.9994+28.0855)</f>
        <v>0.00332865657085129</v>
      </c>
      <c r="AC100" s="106" t="n">
        <f aca="false">(2*I100)/(2*26.981+3*15.9994)</f>
        <v>0.002746169583818</v>
      </c>
      <c r="AD100" s="106" t="n">
        <f aca="false">(2*J100)/(2*26.981+3*15.9994)</f>
        <v>0.000392309940545428</v>
      </c>
      <c r="AE100" s="106" t="n">
        <f aca="false">K100/(55.8452+15.9994)</f>
        <v>0.33683812005356</v>
      </c>
      <c r="AF100" s="106" t="n">
        <f aca="false">L100/(55.8452+15.9994)</f>
        <v>0.00375811125679592</v>
      </c>
      <c r="AG100" s="106" t="n">
        <f aca="false">2*M100/(2*55.845+3*15.999)</f>
        <v>0</v>
      </c>
      <c r="AH100" s="106" t="n">
        <f aca="false">2*N100/(2*55.845+3*15.999)</f>
        <v>0</v>
      </c>
      <c r="AI100" s="106" t="n">
        <f aca="false">O100/(95.94+2*15.9994)</f>
        <v>0</v>
      </c>
      <c r="AJ100" s="106" t="n">
        <f aca="false">P100/(95.94+2*15.9994)</f>
        <v>0</v>
      </c>
      <c r="AK100" s="106" t="n">
        <f aca="false">Q100/(15.9994+24.3051)</f>
        <v>0.922973861479488</v>
      </c>
      <c r="AL100" s="106" t="n">
        <f aca="false">R100/(15.9994+24.3051)</f>
        <v>0.00496222506171767</v>
      </c>
      <c r="AM100" s="106" t="n">
        <f aca="false">S100/(40.078+15.9994)</f>
        <v>0.000891624790022362</v>
      </c>
      <c r="AN100" s="106" t="n">
        <f aca="false">T100/(40.078+15.9994)</f>
        <v>0.000356649916008945</v>
      </c>
      <c r="AO100" s="106" t="n">
        <f aca="false">U100/(22.989+0.5*15.9994)</f>
        <v>0.00580856892996479</v>
      </c>
      <c r="AP100" s="106" t="n">
        <f aca="false">V100/(22.989+0.5*15.9994)</f>
        <v>0.000645396547773866</v>
      </c>
      <c r="AQ100" s="106" t="n">
        <f aca="false">X100/(2*15.9994+186.207)</f>
        <v>0</v>
      </c>
      <c r="AR100" s="16" t="n">
        <v>4</v>
      </c>
      <c r="AS100" s="106" t="n">
        <f aca="false">AR100/(2*AA100+1.5*AC100+AE100+2*AI100+AK100+AM100+0.5*AO100+1.5*AG100+2*AQ100)</f>
        <v>1.5752534269739</v>
      </c>
      <c r="AT100" s="114" t="n">
        <f aca="false">$AS100*AA100</f>
        <v>1.00150423505646</v>
      </c>
      <c r="AU100" s="114" t="n">
        <f aca="false">$AS100*AB100</f>
        <v>0.00524347767045267</v>
      </c>
      <c r="AV100" s="106" t="n">
        <f aca="false">$AS100*AC100</f>
        <v>0.00432591304796079</v>
      </c>
      <c r="AW100" s="106" t="n">
        <f aca="false">$AS100*AD100</f>
        <v>0.000617987578280112</v>
      </c>
      <c r="AX100" s="106" t="n">
        <f aca="false">$AS100*AE100</f>
        <v>0.530605402949815</v>
      </c>
      <c r="AY100" s="106" t="n">
        <f aca="false">$AS100*AF100</f>
        <v>0.00591997763621695</v>
      </c>
      <c r="AZ100" s="106" t="n">
        <f aca="false">$AS100*AG100</f>
        <v>0</v>
      </c>
      <c r="BA100" s="106" t="n">
        <f aca="false">$AS100*AH100</f>
        <v>0</v>
      </c>
      <c r="BB100" s="106" t="n">
        <f aca="false">$AS100*AI100</f>
        <v>0</v>
      </c>
      <c r="BC100" s="106" t="n">
        <f aca="false">$AS100*AJ100</f>
        <v>0</v>
      </c>
      <c r="BD100" s="106" t="n">
        <f aca="false">$AS100*AK100</f>
        <v>1.45391773830289</v>
      </c>
      <c r="BE100" s="106" t="n">
        <f aca="false">$AS100*AL100</f>
        <v>0.00781676203388653</v>
      </c>
      <c r="BF100" s="106" t="n">
        <f aca="false">$AS100*AM100</f>
        <v>0.00140453500605761</v>
      </c>
      <c r="BG100" s="106" t="n">
        <f aca="false">$AS100*AN100</f>
        <v>0.000561814002423043</v>
      </c>
      <c r="BH100" s="106" t="n">
        <f aca="false">$AS100*AO100</f>
        <v>0.00914996811274115</v>
      </c>
      <c r="BI100" s="106" t="n">
        <f aca="false">$AS100*AP100</f>
        <v>0.00101666312363791</v>
      </c>
      <c r="BJ100" s="106" t="n">
        <f aca="false">$AS100*AQ100</f>
        <v>0</v>
      </c>
      <c r="BK100" s="106" t="n">
        <f aca="false">SUM(AT100,AV100,AX100,AZ100,BB100,BD100,BF100,BH100,BJ100)</f>
        <v>3.00090779247593</v>
      </c>
      <c r="BL100" s="106" t="n">
        <f aca="false">SUM(AU100,AW100,AY100,BA100,BC100,BE100,BG100,BI100,BJ100)</f>
        <v>0.0211766820448972</v>
      </c>
      <c r="BM100" s="119"/>
      <c r="BN100" s="75"/>
      <c r="BO100" s="36" t="n">
        <f aca="false">L100+BS100</f>
        <v>0.27</v>
      </c>
      <c r="BQ100" s="75"/>
      <c r="BR100" s="36"/>
      <c r="BS100" s="118"/>
      <c r="BT100" s="126"/>
    </row>
    <row r="101" s="104" customFormat="true" ht="13.8" hidden="false" customHeight="false" outlineLevel="0" collapsed="false">
      <c r="A101" s="16" t="s">
        <v>169</v>
      </c>
      <c r="B101" s="16" t="s">
        <v>170</v>
      </c>
      <c r="C101" s="16" t="s">
        <v>105</v>
      </c>
      <c r="D101" s="16" t="n">
        <v>17</v>
      </c>
      <c r="E101" s="16" t="n">
        <v>1600</v>
      </c>
      <c r="F101" s="16" t="s">
        <v>65</v>
      </c>
      <c r="G101" s="17" t="n">
        <v>57.4</v>
      </c>
      <c r="H101" s="105" t="n">
        <v>0.9</v>
      </c>
      <c r="I101" s="16" t="n">
        <v>0.3</v>
      </c>
      <c r="J101" s="16" t="n">
        <v>0.2</v>
      </c>
      <c r="K101" s="36" t="n">
        <f aca="false">'General version'!P103</f>
        <v>7.9</v>
      </c>
      <c r="L101" s="36" t="n">
        <f aca="false">'General version'!Q103</f>
        <v>0.7</v>
      </c>
      <c r="M101" s="36" t="n">
        <f aca="false">'General version'!R103</f>
        <v>0</v>
      </c>
      <c r="N101" s="36" t="n">
        <f aca="false">'General version'!S103</f>
        <v>0</v>
      </c>
      <c r="O101" s="16"/>
      <c r="P101" s="16"/>
      <c r="Q101" s="16" t="n">
        <v>33.1</v>
      </c>
      <c r="R101" s="16" t="n">
        <v>0.6</v>
      </c>
      <c r="S101" s="16" t="n">
        <v>0.7</v>
      </c>
      <c r="T101" s="16" t="n">
        <v>0.3</v>
      </c>
      <c r="U101" s="16" t="n">
        <v>0.1</v>
      </c>
      <c r="V101" s="16" t="n">
        <v>0.03</v>
      </c>
      <c r="W101" s="16"/>
      <c r="X101" s="16"/>
      <c r="Y101" s="18"/>
      <c r="Z101" s="16"/>
      <c r="AA101" s="106" t="n">
        <f aca="false">G101/(2*15.9994+28.0855)</f>
        <v>0.955324435834319</v>
      </c>
      <c r="AB101" s="106" t="n">
        <f aca="false">H101/(2*15.9994+28.0855)</f>
        <v>0.0149789545688308</v>
      </c>
      <c r="AC101" s="106" t="n">
        <f aca="false">(2*I101)/(2*26.981+3*15.9994)</f>
        <v>0.00588464910818143</v>
      </c>
      <c r="AD101" s="106" t="n">
        <f aca="false">(2*J101)/(2*26.981+3*15.9994)</f>
        <v>0.00392309940545428</v>
      </c>
      <c r="AE101" s="106" t="n">
        <f aca="false">K101/(55.8452+15.9994)</f>
        <v>0.109959551587732</v>
      </c>
      <c r="AF101" s="106" t="n">
        <f aca="false">L101/(55.8452+15.9994)</f>
        <v>0.00974325140650794</v>
      </c>
      <c r="AG101" s="106" t="n">
        <f aca="false">2*M101/(2*55.845+3*15.999)</f>
        <v>0</v>
      </c>
      <c r="AH101" s="106" t="n">
        <f aca="false">2*N101/(2*55.845+3*15.999)</f>
        <v>0</v>
      </c>
      <c r="AI101" s="106" t="n">
        <f aca="false">O101/(95.94+2*15.9994)</f>
        <v>0</v>
      </c>
      <c r="AJ101" s="106" t="n">
        <f aca="false">P101/(95.94+2*15.9994)</f>
        <v>0</v>
      </c>
      <c r="AK101" s="106" t="n">
        <f aca="false">Q101/(15.9994+24.3051)</f>
        <v>0.821248247714275</v>
      </c>
      <c r="AL101" s="106" t="n">
        <f aca="false">R101/(15.9994+24.3051)</f>
        <v>0.014886675185153</v>
      </c>
      <c r="AM101" s="106" t="n">
        <f aca="false">S101/(40.078+15.9994)</f>
        <v>0.0124827470603131</v>
      </c>
      <c r="AN101" s="106" t="n">
        <f aca="false">T101/(40.078+15.9994)</f>
        <v>0.00534974874013417</v>
      </c>
      <c r="AO101" s="106" t="n">
        <f aca="false">U101/(22.989+0.5*15.9994)</f>
        <v>0.00322698273886933</v>
      </c>
      <c r="AP101" s="106" t="n">
        <f aca="false">V101/(22.989+0.5*15.9994)</f>
        <v>0.000968094821660799</v>
      </c>
      <c r="AQ101" s="106" t="n">
        <f aca="false">X101/(2*15.9994+186.207)</f>
        <v>0</v>
      </c>
      <c r="AR101" s="16" t="n">
        <v>6</v>
      </c>
      <c r="AS101" s="106" t="n">
        <f aca="false">AR101/(2*AA101+1.5*AC101+AE101+2*AI101+AK101+AM101+0.5*AO101+1.5*AG101+2*AQ101)</f>
        <v>2.09440174984249</v>
      </c>
      <c r="AT101" s="114" t="n">
        <f aca="false">$AS101*AA101</f>
        <v>2.00083317007868</v>
      </c>
      <c r="AU101" s="114" t="n">
        <f aca="false">$AS101*AB101</f>
        <v>0.0313719486597703</v>
      </c>
      <c r="AV101" s="106" t="n">
        <f aca="false">$AS101*AC101</f>
        <v>0.0123248193893842</v>
      </c>
      <c r="AW101" s="106" t="n">
        <f aca="false">$AS101*AD101</f>
        <v>0.00821654625958947</v>
      </c>
      <c r="AX101" s="106" t="n">
        <f aca="false">$AS101*AE101</f>
        <v>0.230299477257242</v>
      </c>
      <c r="AY101" s="106" t="n">
        <f aca="false">$AS101*AF101</f>
        <v>0.0204062827949455</v>
      </c>
      <c r="AZ101" s="106" t="n">
        <f aca="false">$AS101*AG101</f>
        <v>0</v>
      </c>
      <c r="BA101" s="106" t="n">
        <f aca="false">$AS101*AH101</f>
        <v>0</v>
      </c>
      <c r="BB101" s="106" t="n">
        <f aca="false">$AS101*AI101</f>
        <v>0</v>
      </c>
      <c r="BC101" s="106" t="n">
        <f aca="false">$AS101*AJ101</f>
        <v>0</v>
      </c>
      <c r="BD101" s="106" t="n">
        <f aca="false">$AS101*AK101</f>
        <v>1.72002376706785</v>
      </c>
      <c r="BE101" s="106" t="n">
        <f aca="false">$AS101*AL101</f>
        <v>0.0311786785571212</v>
      </c>
      <c r="BF101" s="106" t="n">
        <f aca="false">$AS101*AM101</f>
        <v>0.0261438872859608</v>
      </c>
      <c r="BG101" s="106" t="n">
        <f aca="false">$AS101*AN101</f>
        <v>0.0112045231225546</v>
      </c>
      <c r="BH101" s="106" t="n">
        <f aca="false">$AS101*AO101</f>
        <v>0.00675859829499942</v>
      </c>
      <c r="BI101" s="106" t="n">
        <f aca="false">$AS101*AP101</f>
        <v>0.00202757948849983</v>
      </c>
      <c r="BJ101" s="106" t="n">
        <f aca="false">$AS101*AQ101</f>
        <v>0</v>
      </c>
      <c r="BK101" s="106" t="n">
        <f aca="false">SUM(AT101,AV101,AX101,AZ101,BB101,BD101,BF101,BH101,BJ101)</f>
        <v>3.99638371937412</v>
      </c>
      <c r="BL101" s="106" t="n">
        <f aca="false">SUM(AU101,AW101,AY101,BA101,BC101,BE101,BG101,BI101,BJ101)</f>
        <v>0.104405558882481</v>
      </c>
      <c r="BM101" s="106"/>
      <c r="BN101" s="16"/>
      <c r="BO101" s="36" t="n">
        <f aca="false">L101+BS101</f>
        <v>0.7</v>
      </c>
      <c r="BQ101" s="16"/>
      <c r="BR101" s="36"/>
      <c r="BS101" s="36"/>
      <c r="BT101" s="126"/>
    </row>
    <row r="102" s="104" customFormat="true" ht="13.8" hidden="false" customHeight="false" outlineLevel="0" collapsed="false">
      <c r="A102" s="16" t="s">
        <v>169</v>
      </c>
      <c r="B102" s="16" t="s">
        <v>65</v>
      </c>
      <c r="C102" s="16" t="s">
        <v>105</v>
      </c>
      <c r="D102" s="16" t="n">
        <v>17</v>
      </c>
      <c r="E102" s="16" t="n">
        <v>1600</v>
      </c>
      <c r="F102" s="16" t="s">
        <v>65</v>
      </c>
      <c r="G102" s="17"/>
      <c r="H102" s="105"/>
      <c r="I102" s="16"/>
      <c r="J102" s="16"/>
      <c r="K102" s="36" t="n">
        <f aca="false">'General version'!P104</f>
        <v>0</v>
      </c>
      <c r="L102" s="36" t="n">
        <f aca="false">'General version'!Q104</f>
        <v>0</v>
      </c>
      <c r="M102" s="36" t="n">
        <f aca="false">'General version'!R104</f>
        <v>0</v>
      </c>
      <c r="N102" s="36" t="n">
        <f aca="false">'General version'!S104</f>
        <v>0</v>
      </c>
      <c r="O102" s="16" t="n">
        <v>133.35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37"/>
      <c r="Z102" s="16"/>
      <c r="AA102" s="106" t="n">
        <f aca="false">G102/(2*15.9994+28.0855)</f>
        <v>0</v>
      </c>
      <c r="AB102" s="106" t="n">
        <f aca="false">H102/(2*15.9994+28.0855)</f>
        <v>0</v>
      </c>
      <c r="AC102" s="106" t="n">
        <f aca="false">(2*I102)/(2*26.981+3*15.9994)</f>
        <v>0</v>
      </c>
      <c r="AD102" s="106" t="n">
        <f aca="false">(2*J102)/(2*26.981+3*15.9994)</f>
        <v>0</v>
      </c>
      <c r="AE102" s="106" t="n">
        <f aca="false">K102/(55.8452+15.9994)</f>
        <v>0</v>
      </c>
      <c r="AF102" s="106" t="n">
        <f aca="false">L102/(55.8452+15.9994)</f>
        <v>0</v>
      </c>
      <c r="AG102" s="106" t="n">
        <f aca="false">2*M102/(2*55.845+3*15.999)</f>
        <v>0</v>
      </c>
      <c r="AH102" s="106" t="n">
        <f aca="false">2*N102/(2*55.845+3*15.999)</f>
        <v>0</v>
      </c>
      <c r="AI102" s="106" t="n">
        <f aca="false">O102/(95.94+2*15.9994)</f>
        <v>1.04229522240321</v>
      </c>
      <c r="AJ102" s="106" t="n">
        <f aca="false">P102/(95.94+2*15.9994)</f>
        <v>0</v>
      </c>
      <c r="AK102" s="106" t="n">
        <f aca="false">Q102/(15.9994+24.3051)</f>
        <v>0</v>
      </c>
      <c r="AL102" s="106" t="n">
        <f aca="false">R102/(15.9994+24.3051)</f>
        <v>0</v>
      </c>
      <c r="AM102" s="106" t="n">
        <f aca="false">S102/(40.078+15.9994)</f>
        <v>0</v>
      </c>
      <c r="AN102" s="106" t="n">
        <f aca="false">T102/(40.078+15.9994)</f>
        <v>0</v>
      </c>
      <c r="AO102" s="106" t="n">
        <f aca="false">U102/(22.989+0.5*15.9994)</f>
        <v>0</v>
      </c>
      <c r="AP102" s="106" t="n">
        <f aca="false">V102/(22.989+0.5*15.9994)</f>
        <v>0</v>
      </c>
      <c r="AQ102" s="106" t="n">
        <f aca="false">X102/(2*15.9994+186.207)</f>
        <v>0</v>
      </c>
      <c r="AR102" s="16" t="n">
        <v>2</v>
      </c>
      <c r="AS102" s="106" t="n">
        <f aca="false">AR102/(2*AA102+1.5*AC102+AE102+2*AI102+AK102+AM102+0.5*AO102+1.5*AG102+2*AQ102)</f>
        <v>0.959421072365954</v>
      </c>
      <c r="AT102" s="114" t="n">
        <f aca="false">$AS102*AA102</f>
        <v>0</v>
      </c>
      <c r="AU102" s="114" t="n">
        <f aca="false">$AS102*AB102</f>
        <v>0</v>
      </c>
      <c r="AV102" s="106" t="n">
        <f aca="false">$AS102*AC102</f>
        <v>0</v>
      </c>
      <c r="AW102" s="106" t="n">
        <f aca="false">$AS102*AD102</f>
        <v>0</v>
      </c>
      <c r="AX102" s="106" t="n">
        <f aca="false">$AS102*AE102</f>
        <v>0</v>
      </c>
      <c r="AY102" s="106" t="n">
        <f aca="false">$AS102*AF102</f>
        <v>0</v>
      </c>
      <c r="AZ102" s="106" t="n">
        <f aca="false">$AS102*AG102</f>
        <v>0</v>
      </c>
      <c r="BA102" s="106" t="n">
        <f aca="false">$AS102*AH102</f>
        <v>0</v>
      </c>
      <c r="BB102" s="106" t="n">
        <f aca="false">$AS102*AI102</f>
        <v>1</v>
      </c>
      <c r="BC102" s="106" t="n">
        <f aca="false">$AS102*AJ102</f>
        <v>0</v>
      </c>
      <c r="BD102" s="106" t="n">
        <f aca="false">$AS102*AK102</f>
        <v>0</v>
      </c>
      <c r="BE102" s="106" t="n">
        <f aca="false">$AS102*AL102</f>
        <v>0</v>
      </c>
      <c r="BF102" s="106" t="n">
        <f aca="false">$AS102*AM102</f>
        <v>0</v>
      </c>
      <c r="BG102" s="106" t="n">
        <f aca="false">$AS102*AN102</f>
        <v>0</v>
      </c>
      <c r="BH102" s="106" t="n">
        <f aca="false">$AS102*AO102</f>
        <v>0</v>
      </c>
      <c r="BI102" s="106" t="n">
        <f aca="false">$AS102*AP102</f>
        <v>0</v>
      </c>
      <c r="BJ102" s="106" t="n">
        <f aca="false">$AS102*AQ102</f>
        <v>0</v>
      </c>
      <c r="BK102" s="106" t="n">
        <f aca="false">SUM(AT102,AV102,AX102,AZ102,BB102,BD102,BF102,BH102,BJ102)</f>
        <v>1</v>
      </c>
      <c r="BL102" s="106" t="n">
        <f aca="false">SUM(AU102,AW102,AY102,BA102,BC102,BE102,BG102,BI102,BJ102)</f>
        <v>0</v>
      </c>
      <c r="BM102" s="106"/>
      <c r="BN102" s="16"/>
      <c r="BO102" s="36" t="n">
        <f aca="false">L102+BS102</f>
        <v>0</v>
      </c>
      <c r="BQ102" s="16"/>
      <c r="BR102" s="36"/>
      <c r="BS102" s="36"/>
      <c r="BT102" s="126"/>
    </row>
    <row r="103" s="104" customFormat="true" ht="13.8" hidden="false" customHeight="false" outlineLevel="0" collapsed="false">
      <c r="A103" s="16" t="s">
        <v>169</v>
      </c>
      <c r="B103" s="16" t="s">
        <v>156</v>
      </c>
      <c r="C103" s="16" t="s">
        <v>105</v>
      </c>
      <c r="D103" s="16" t="n">
        <v>17</v>
      </c>
      <c r="E103" s="16" t="n">
        <v>1600</v>
      </c>
      <c r="F103" s="16" t="s">
        <v>65</v>
      </c>
      <c r="G103" s="17"/>
      <c r="H103" s="105"/>
      <c r="I103" s="16"/>
      <c r="J103" s="16"/>
      <c r="K103" s="36" t="n">
        <f aca="false">'General version'!P105</f>
        <v>0</v>
      </c>
      <c r="L103" s="36" t="n">
        <f aca="false">'General version'!Q105</f>
        <v>0</v>
      </c>
      <c r="M103" s="36" t="n">
        <f aca="false">'General version'!R105</f>
        <v>0</v>
      </c>
      <c r="N103" s="36" t="n">
        <f aca="false">'General version'!S105</f>
        <v>0</v>
      </c>
      <c r="O103" s="16" t="n">
        <v>100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37"/>
      <c r="Z103" s="16"/>
      <c r="AA103" s="106" t="n">
        <f aca="false">G103/(2*15.9994+28.0855)</f>
        <v>0</v>
      </c>
      <c r="AB103" s="106" t="n">
        <f aca="false">H103/(2*15.9994+28.0855)</f>
        <v>0</v>
      </c>
      <c r="AC103" s="106" t="n">
        <f aca="false">(2*I103)/(2*26.981+3*15.9994)</f>
        <v>0</v>
      </c>
      <c r="AD103" s="106" t="n">
        <f aca="false">(2*J103)/(2*26.981+3*15.9994)</f>
        <v>0</v>
      </c>
      <c r="AE103" s="106" t="n">
        <f aca="false">K103/(55.8452+15.9994)</f>
        <v>0</v>
      </c>
      <c r="AF103" s="106" t="n">
        <f aca="false">L103/(55.8452+15.9994)</f>
        <v>0</v>
      </c>
      <c r="AG103" s="106" t="n">
        <f aca="false">2*M103/(2*55.845+3*15.999)</f>
        <v>0</v>
      </c>
      <c r="AH103" s="106" t="n">
        <f aca="false">2*N103/(2*55.845+3*15.999)</f>
        <v>0</v>
      </c>
      <c r="AI103" s="106" t="n">
        <f aca="false">O103/(95.94+2*15.9994)</f>
        <v>0.781623713838179</v>
      </c>
      <c r="AJ103" s="106" t="n">
        <f aca="false">P103/(95.94+2*15.9994)</f>
        <v>0</v>
      </c>
      <c r="AK103" s="106" t="n">
        <f aca="false">Q103/(15.9994+24.3051)</f>
        <v>0</v>
      </c>
      <c r="AL103" s="106" t="n">
        <f aca="false">R103/(15.9994+24.3051)</f>
        <v>0</v>
      </c>
      <c r="AM103" s="106" t="n">
        <f aca="false">S103/(40.078+15.9994)</f>
        <v>0</v>
      </c>
      <c r="AN103" s="106" t="n">
        <f aca="false">T103/(40.078+15.9994)</f>
        <v>0</v>
      </c>
      <c r="AO103" s="106" t="n">
        <f aca="false">U103/(22.989+0.5*15.9994)</f>
        <v>0</v>
      </c>
      <c r="AP103" s="106" t="n">
        <f aca="false">V103/(22.989+0.5*15.9994)</f>
        <v>0</v>
      </c>
      <c r="AQ103" s="106" t="n">
        <f aca="false">X103/(2*15.9994+186.207)</f>
        <v>0</v>
      </c>
      <c r="AR103" s="16" t="n">
        <v>2</v>
      </c>
      <c r="AS103" s="106" t="n">
        <f aca="false">AR103/(2*AA103+1.5*AC103+AE103+2*AI103+AK103+AM103+0.5*AO103+1.5*AG103+2*AQ103)</f>
        <v>1.279388</v>
      </c>
      <c r="AT103" s="114" t="n">
        <f aca="false">$AS103*AA103</f>
        <v>0</v>
      </c>
      <c r="AU103" s="114" t="n">
        <f aca="false">$AS103*AB103</f>
        <v>0</v>
      </c>
      <c r="AV103" s="106" t="n">
        <f aca="false">$AS103*AC103</f>
        <v>0</v>
      </c>
      <c r="AW103" s="106" t="n">
        <f aca="false">$AS103*AD103</f>
        <v>0</v>
      </c>
      <c r="AX103" s="106" t="n">
        <f aca="false">$AS103*AE103</f>
        <v>0</v>
      </c>
      <c r="AY103" s="106" t="n">
        <f aca="false">$AS103*AF103</f>
        <v>0</v>
      </c>
      <c r="AZ103" s="106" t="n">
        <f aca="false">$AS103*AG103</f>
        <v>0</v>
      </c>
      <c r="BA103" s="106" t="n">
        <f aca="false">$AS103*AH103</f>
        <v>0</v>
      </c>
      <c r="BB103" s="106" t="n">
        <f aca="false">$AS103*AI103</f>
        <v>1</v>
      </c>
      <c r="BC103" s="106" t="n">
        <f aca="false">$AS103*AJ103</f>
        <v>0</v>
      </c>
      <c r="BD103" s="106" t="n">
        <f aca="false">$AS103*AK103</f>
        <v>0</v>
      </c>
      <c r="BE103" s="106" t="n">
        <f aca="false">$AS103*AL103</f>
        <v>0</v>
      </c>
      <c r="BF103" s="106" t="n">
        <f aca="false">$AS103*AM103</f>
        <v>0</v>
      </c>
      <c r="BG103" s="106" t="n">
        <f aca="false">$AS103*AN103</f>
        <v>0</v>
      </c>
      <c r="BH103" s="106" t="n">
        <f aca="false">$AS103*AO103</f>
        <v>0</v>
      </c>
      <c r="BI103" s="106" t="n">
        <f aca="false">$AS103*AP103</f>
        <v>0</v>
      </c>
      <c r="BJ103" s="106" t="n">
        <f aca="false">$AS103*AQ103</f>
        <v>0</v>
      </c>
      <c r="BK103" s="106" t="n">
        <f aca="false">SUM(AT103,AV103,AX103,AZ103,BB103,BD103,BF103,BH103,BJ103)</f>
        <v>1</v>
      </c>
      <c r="BL103" s="106" t="n">
        <f aca="false">SUM(AU103,AW103,AY103,BA103,BC103,BE103,BG103,BI103,BJ103)</f>
        <v>0</v>
      </c>
      <c r="BM103" s="106"/>
      <c r="BN103" s="16"/>
      <c r="BO103" s="36" t="n">
        <f aca="false">L103+BS103</f>
        <v>0</v>
      </c>
      <c r="BQ103" s="16"/>
      <c r="BR103" s="36"/>
      <c r="BS103" s="36"/>
      <c r="BT103" s="126"/>
    </row>
    <row r="104" s="104" customFormat="true" ht="13.8" hidden="false" customHeight="false" outlineLevel="0" collapsed="false">
      <c r="A104" s="16"/>
      <c r="B104" s="16"/>
      <c r="C104" s="16"/>
      <c r="D104" s="16"/>
      <c r="E104" s="16"/>
      <c r="F104" s="16"/>
      <c r="G104" s="17"/>
      <c r="H104" s="105"/>
      <c r="I104" s="16"/>
      <c r="J104" s="16"/>
      <c r="K104" s="36" t="n">
        <f aca="false">'General version'!P106</f>
        <v>0</v>
      </c>
      <c r="L104" s="36" t="n">
        <f aca="false">'General version'!Q106</f>
        <v>0</v>
      </c>
      <c r="M104" s="36" t="n">
        <f aca="false">'General version'!R106</f>
        <v>0</v>
      </c>
      <c r="N104" s="36" t="n">
        <f aca="false">'General version'!S106</f>
        <v>0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37"/>
      <c r="Z104" s="1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 t="n">
        <f aca="false">X104/(2*15.9994+186.207)</f>
        <v>0</v>
      </c>
      <c r="AR104" s="16"/>
      <c r="AS104" s="106" t="e">
        <f aca="false">AR104/(2*AA104+1.5*AC104+AE104+2*AI104+AK104+AM104+0.5*AO104+1.5*AG104+2*AQ104)</f>
        <v>#DIV/0!</v>
      </c>
      <c r="AT104" s="114"/>
      <c r="AU104" s="114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 t="e">
        <f aca="false">$AS104*AQ104</f>
        <v>#DIV/0!</v>
      </c>
      <c r="BK104" s="106" t="e">
        <f aca="false">SUM(AT104,AV104,AX104,AZ104,BB104,BD104,BF104,BH104,BJ104)</f>
        <v>#DIV/0!</v>
      </c>
      <c r="BL104" s="106" t="n">
        <f aca="false">SUM(AU104,AW104,AY104,BA104,BC104,BE104,BG104,BI104,BJ104)</f>
        <v>0</v>
      </c>
      <c r="BM104" s="106"/>
      <c r="BN104" s="16"/>
      <c r="BO104" s="36" t="n">
        <f aca="false">L104+BS104</f>
        <v>0</v>
      </c>
      <c r="BQ104" s="16"/>
      <c r="BR104" s="36"/>
      <c r="BS104" s="36"/>
      <c r="BT104" s="126"/>
    </row>
    <row r="105" s="16" customFormat="true" ht="13.8" hidden="false" customHeight="false" outlineLevel="0" collapsed="false">
      <c r="A105" s="16" t="s">
        <v>175</v>
      </c>
      <c r="B105" s="16" t="s">
        <v>158</v>
      </c>
      <c r="C105" s="16" t="s">
        <v>105</v>
      </c>
      <c r="D105" s="16" t="n">
        <v>14</v>
      </c>
      <c r="E105" s="16" t="n">
        <v>1800</v>
      </c>
      <c r="F105" s="16" t="s">
        <v>65</v>
      </c>
      <c r="G105" s="17" t="n">
        <v>45.5</v>
      </c>
      <c r="H105" s="105" t="n">
        <v>0.6</v>
      </c>
      <c r="I105" s="16" t="n">
        <v>16.95</v>
      </c>
      <c r="J105" s="16" t="n">
        <v>0.53</v>
      </c>
      <c r="K105" s="36" t="n">
        <f aca="false">'General version'!P107</f>
        <v>10.82</v>
      </c>
      <c r="L105" s="36" t="n">
        <f aca="false">'General version'!Q107</f>
        <v>1.45</v>
      </c>
      <c r="M105" s="36" t="n">
        <f aca="false">'General version'!R107</f>
        <v>0</v>
      </c>
      <c r="N105" s="36" t="n">
        <f aca="false">'General version'!S107</f>
        <v>0</v>
      </c>
      <c r="Q105" s="16" t="n">
        <v>23.8</v>
      </c>
      <c r="R105" s="16" t="n">
        <v>1</v>
      </c>
      <c r="S105" s="16" t="n">
        <v>3.2</v>
      </c>
      <c r="T105" s="16" t="n">
        <v>0.1</v>
      </c>
      <c r="U105" s="16" t="n">
        <v>0.15</v>
      </c>
      <c r="V105" s="16" t="n">
        <v>0.01</v>
      </c>
      <c r="Y105" s="37" t="n">
        <f aca="false">K105+M105</f>
        <v>10.82</v>
      </c>
      <c r="AA105" s="106" t="n">
        <f aca="false">G105/(2*15.9994+28.0855)</f>
        <v>0.757269369868668</v>
      </c>
      <c r="AB105" s="106" t="n">
        <f aca="false">H105/(2*15.9994+28.0855)</f>
        <v>0.00998596971255386</v>
      </c>
      <c r="AC105" s="106" t="n">
        <f aca="false">(2*I105)/(2*26.981+3*15.9994)</f>
        <v>0.332482674612251</v>
      </c>
      <c r="AD105" s="106" t="n">
        <f aca="false">(2*J105)/(2*26.981+3*15.9994)</f>
        <v>0.0103962134244539</v>
      </c>
      <c r="AE105" s="106" t="n">
        <f aca="false">K105/(55.8452+15.9994)</f>
        <v>0.150602828883451</v>
      </c>
      <c r="AF105" s="106" t="n">
        <f aca="false">L105/(55.8452+15.9994)</f>
        <v>0.0201824493420521</v>
      </c>
      <c r="AG105" s="106" t="n">
        <f aca="false">2*M105/(2*55.845+3*15.999)</f>
        <v>0</v>
      </c>
      <c r="AH105" s="106" t="n">
        <f aca="false">2*N105/(2*55.845+3*15.999)</f>
        <v>0</v>
      </c>
      <c r="AI105" s="106" t="n">
        <f aca="false">O105/(95.94+2*15.9994)</f>
        <v>0</v>
      </c>
      <c r="AJ105" s="106" t="n">
        <f aca="false">P105/(95.94+2*15.9994)</f>
        <v>0</v>
      </c>
      <c r="AK105" s="106" t="n">
        <f aca="false">Q105/(15.9994+24.3051)</f>
        <v>0.590504782344403</v>
      </c>
      <c r="AL105" s="106" t="n">
        <f aca="false">R105/(15.9994+24.3051)</f>
        <v>0.0248111253085884</v>
      </c>
      <c r="AM105" s="106" t="n">
        <f aca="false">S105/(40.078+15.9994)</f>
        <v>0.0570639865614312</v>
      </c>
      <c r="AN105" s="106" t="n">
        <f aca="false">T105/(40.078+15.9994)</f>
        <v>0.00178324958004472</v>
      </c>
      <c r="AO105" s="106" t="n">
        <f aca="false">U105/(22.989+0.5*15.9994)</f>
        <v>0.00484047410830399</v>
      </c>
      <c r="AP105" s="106" t="n">
        <f aca="false">V105/(22.989+0.5*15.9994)</f>
        <v>0.000322698273886933</v>
      </c>
      <c r="AQ105" s="106" t="n">
        <f aca="false">X105/(2*15.9994+186.207)</f>
        <v>0</v>
      </c>
      <c r="AR105" s="16" t="n">
        <v>12</v>
      </c>
      <c r="AS105" s="106" t="n">
        <f aca="false">AR105/(2*AA105+1.5*AC105+AE105+2*AI105+AK105+AM105+0.5*AO105+1.5*AG105+2*AQ105)</f>
        <v>4.26461269803205</v>
      </c>
      <c r="AT105" s="114" t="n">
        <f aca="false">$AS105*AA105</f>
        <v>3.22946057057265</v>
      </c>
      <c r="AU105" s="114" t="n">
        <f aca="false">$AS105*AB105</f>
        <v>0.0425862932383207</v>
      </c>
      <c r="AV105" s="106" t="n">
        <f aca="false">$AS105*AC105</f>
        <v>1.41790983602706</v>
      </c>
      <c r="AW105" s="106" t="n">
        <f aca="false">$AS105*AD105</f>
        <v>0.0443358237813772</v>
      </c>
      <c r="AX105" s="106" t="n">
        <f aca="false">$AS105*AE105</f>
        <v>0.642262736415914</v>
      </c>
      <c r="AY105" s="106" t="n">
        <f aca="false">$AS105*AF105</f>
        <v>0.0860703297415042</v>
      </c>
      <c r="AZ105" s="106" t="n">
        <f aca="false">$AS105*AG105</f>
        <v>0</v>
      </c>
      <c r="BA105" s="106" t="n">
        <f aca="false">$AS105*AH105</f>
        <v>0</v>
      </c>
      <c r="BB105" s="106" t="n">
        <f aca="false">$AS105*AI105</f>
        <v>0</v>
      </c>
      <c r="BC105" s="106" t="n">
        <f aca="false">$AS105*AJ105</f>
        <v>0</v>
      </c>
      <c r="BD105" s="106" t="n">
        <f aca="false">$AS105*AK105</f>
        <v>2.51827419303459</v>
      </c>
      <c r="BE105" s="106" t="n">
        <f aca="false">$AS105*AL105</f>
        <v>0.10580984004347</v>
      </c>
      <c r="BF105" s="106" t="n">
        <f aca="false">$AS105*AM105</f>
        <v>0.24335580169021</v>
      </c>
      <c r="BG105" s="106" t="n">
        <f aca="false">$AS105*AN105</f>
        <v>0.00760486880281905</v>
      </c>
      <c r="BH105" s="106" t="n">
        <f aca="false">$AS105*AO105</f>
        <v>0.0206427473467686</v>
      </c>
      <c r="BI105" s="106" t="n">
        <f aca="false">$AS105*AP105</f>
        <v>0.00137618315645124</v>
      </c>
      <c r="BJ105" s="106" t="n">
        <f aca="false">$AS105*AQ105</f>
        <v>0</v>
      </c>
      <c r="BK105" s="106" t="n">
        <f aca="false">SUM(AT105,AV105,AX105,AZ105,BB105,BD105,BF105,BH105,BJ105)</f>
        <v>8.0719058850872</v>
      </c>
      <c r="BL105" s="106" t="n">
        <f aca="false">SUM(AU105,AW105,AY105,BA105,BC105,BE105,BG105,BI105,BJ105)</f>
        <v>0.287783338763943</v>
      </c>
      <c r="BM105" s="106" t="n">
        <f aca="false">AX105+AZ105</f>
        <v>0.642262736415914</v>
      </c>
      <c r="BN105" s="16" t="n">
        <v>10.82</v>
      </c>
      <c r="BO105" s="36" t="n">
        <f aca="false">L105+BS105</f>
        <v>1.7</v>
      </c>
      <c r="BP105" s="104" t="n">
        <v>0.16</v>
      </c>
      <c r="BQ105" s="16" t="n">
        <v>0.03</v>
      </c>
      <c r="BR105" s="36" t="n">
        <f aca="false">SQRT((BO105/BN105)^2+(BQ105/BP105)^2)*(BN105*BP105)</f>
        <v>0.423496351814275</v>
      </c>
      <c r="BS105" s="36" t="n">
        <v>0.25</v>
      </c>
      <c r="BT105" s="126" t="n">
        <f aca="false">AX105+BF105+(BD105)</f>
        <v>3.40389273114072</v>
      </c>
    </row>
    <row r="106" customFormat="false" ht="13.8" hidden="false" customHeight="false" outlineLevel="0" collapsed="false">
      <c r="A106" s="16" t="s">
        <v>175</v>
      </c>
      <c r="B106" s="87" t="s">
        <v>176</v>
      </c>
      <c r="C106" s="16" t="s">
        <v>105</v>
      </c>
      <c r="D106" s="16" t="n">
        <v>14</v>
      </c>
      <c r="E106" s="16" t="n">
        <v>1800</v>
      </c>
      <c r="F106" s="16" t="s">
        <v>65</v>
      </c>
      <c r="G106" s="87" t="n">
        <v>56.2</v>
      </c>
      <c r="H106" s="87" t="n">
        <v>0.4</v>
      </c>
      <c r="I106" s="87" t="n">
        <v>0.36</v>
      </c>
      <c r="J106" s="87" t="n">
        <v>0.02</v>
      </c>
      <c r="K106" s="36" t="n">
        <f aca="false">'General version'!P108</f>
        <v>8.12</v>
      </c>
      <c r="L106" s="36" t="n">
        <f aca="false">'General version'!Q108</f>
        <v>0.59</v>
      </c>
      <c r="M106" s="36" t="n">
        <f aca="false">'General version'!R108</f>
        <v>0</v>
      </c>
      <c r="N106" s="36" t="n">
        <f aca="false">'General version'!S108</f>
        <v>0</v>
      </c>
      <c r="Q106" s="87" t="n">
        <v>34.3</v>
      </c>
      <c r="R106" s="87" t="n">
        <v>0.4</v>
      </c>
      <c r="S106" s="87" t="n">
        <v>0.12</v>
      </c>
      <c r="T106" s="87" t="n">
        <v>0.01</v>
      </c>
      <c r="AA106" s="106" t="n">
        <f aca="false">G106/(2*15.9994+28.0855)</f>
        <v>0.935352496409212</v>
      </c>
      <c r="AB106" s="106" t="n">
        <f aca="false">H106/(2*15.9994+28.0855)</f>
        <v>0.00665731314170257</v>
      </c>
      <c r="AC106" s="106" t="n">
        <f aca="false">(2*I106)/(2*26.981+3*15.9994)</f>
        <v>0.00706157892981771</v>
      </c>
      <c r="AD106" s="106" t="n">
        <f aca="false">(2*J106)/(2*26.981+3*15.9994)</f>
        <v>0.000392309940545428</v>
      </c>
      <c r="AE106" s="106" t="n">
        <f aca="false">K106/(55.8452+15.9994)</f>
        <v>0.113021716315492</v>
      </c>
      <c r="AF106" s="106" t="n">
        <f aca="false">L106/(55.8452+15.9994)</f>
        <v>0.00821216904262812</v>
      </c>
      <c r="AG106" s="106" t="n">
        <f aca="false">2*M106/(2*55.845+3*15.999)</f>
        <v>0</v>
      </c>
      <c r="AH106" s="106" t="n">
        <f aca="false">2*N106/(2*55.845+3*15.999)</f>
        <v>0</v>
      </c>
      <c r="AI106" s="106" t="n">
        <f aca="false">O106/(95.94+2*15.9994)</f>
        <v>0</v>
      </c>
      <c r="AJ106" s="106" t="n">
        <f aca="false">P106/(95.94+2*15.9994)</f>
        <v>0</v>
      </c>
      <c r="AK106" s="106" t="n">
        <f aca="false">Q106/(15.9994+24.3051)</f>
        <v>0.851021598084581</v>
      </c>
      <c r="AL106" s="106" t="n">
        <f aca="false">R106/(15.9994+24.3051)</f>
        <v>0.00992445012343535</v>
      </c>
      <c r="AM106" s="106" t="n">
        <f aca="false">S106/(40.078+15.9994)</f>
        <v>0.00213989949605367</v>
      </c>
      <c r="AN106" s="106" t="n">
        <f aca="false">T106/(40.078+15.9994)</f>
        <v>0.000178324958004472</v>
      </c>
      <c r="AO106" s="106" t="n">
        <f aca="false">U106/(22.989+0.5*15.9994)</f>
        <v>0</v>
      </c>
      <c r="AP106" s="106" t="n">
        <f aca="false">V106/(22.989+0.5*15.9994)</f>
        <v>0</v>
      </c>
      <c r="AQ106" s="106" t="n">
        <f aca="false">X106/(2*15.9994+186.207)</f>
        <v>0</v>
      </c>
      <c r="AR106" s="16" t="n">
        <v>6</v>
      </c>
      <c r="AS106" s="106" t="n">
        <f aca="false">AR106/(2*AA106+1.5*AC106+AE106+2*AI106+AK106+AM106+0.5*AO106+1.5*AG106+2*AQ106)</f>
        <v>2.10712587557151</v>
      </c>
      <c r="AT106" s="114" t="n">
        <f aca="false">$AS106*AA106</f>
        <v>1.97090544796426</v>
      </c>
      <c r="AU106" s="114" t="n">
        <f aca="false">$AS106*AB106</f>
        <v>0.0140277967826638</v>
      </c>
      <c r="AV106" s="106" t="n">
        <f aca="false">$AS106*AC106</f>
        <v>0.0148796356854095</v>
      </c>
      <c r="AW106" s="106" t="n">
        <f aca="false">$AS106*AD106</f>
        <v>0.000826646426967193</v>
      </c>
      <c r="AX106" s="106" t="n">
        <f aca="false">$AS106*AE106</f>
        <v>0.238150982949876</v>
      </c>
      <c r="AY106" s="106" t="n">
        <f aca="false">$AS106*AF106</f>
        <v>0.017304073884289</v>
      </c>
      <c r="AZ106" s="106" t="n">
        <f aca="false">$AS106*AG106</f>
        <v>0</v>
      </c>
      <c r="BA106" s="106" t="n">
        <f aca="false">$AS106*AH106</f>
        <v>0</v>
      </c>
      <c r="BB106" s="106" t="n">
        <f aca="false">$AS106*AI106</f>
        <v>0</v>
      </c>
      <c r="BC106" s="106" t="n">
        <f aca="false">$AS106*AJ106</f>
        <v>0</v>
      </c>
      <c r="BD106" s="106" t="n">
        <f aca="false">$AS106*AK106</f>
        <v>1.79320962999424</v>
      </c>
      <c r="BE106" s="106" t="n">
        <f aca="false">$AS106*AL106</f>
        <v>0.0209120656559095</v>
      </c>
      <c r="BF106" s="106" t="n">
        <f aca="false">$AS106*AM106</f>
        <v>0.00450903759925712</v>
      </c>
      <c r="BG106" s="106" t="n">
        <f aca="false">$AS106*AN106</f>
        <v>0.000375753133271426</v>
      </c>
      <c r="BH106" s="106" t="n">
        <f aca="false">$AS106*AO106</f>
        <v>0</v>
      </c>
      <c r="BI106" s="106" t="n">
        <f aca="false">$AS106*AP106</f>
        <v>0</v>
      </c>
      <c r="BJ106" s="106" t="n">
        <f aca="false">$AS106*AQ106</f>
        <v>0</v>
      </c>
      <c r="BK106" s="106" t="n">
        <f aca="false">SUM(AT106,AV106,AX106,AZ106,BB106,BD106,BF106,BH106,BJ106)</f>
        <v>4.02165473419304</v>
      </c>
      <c r="BL106" s="106" t="n">
        <f aca="false">SUM(AU106,AW106,AY106,BA106,BC106,BE106,BG106,BI106,BJ106)</f>
        <v>0.0534463358831009</v>
      </c>
      <c r="BO106" s="36" t="n">
        <f aca="false">L106+BS106</f>
        <v>0.59</v>
      </c>
    </row>
    <row r="107" customFormat="false" ht="13.8" hidden="false" customHeight="false" outlineLevel="0" collapsed="false">
      <c r="A107" s="16" t="s">
        <v>175</v>
      </c>
      <c r="B107" s="87" t="s">
        <v>174</v>
      </c>
      <c r="C107" s="16" t="s">
        <v>105</v>
      </c>
      <c r="D107" s="16" t="n">
        <v>14</v>
      </c>
      <c r="E107" s="16" t="n">
        <v>1800</v>
      </c>
      <c r="F107" s="16" t="s">
        <v>65</v>
      </c>
      <c r="G107" s="87" t="n">
        <v>38.9</v>
      </c>
      <c r="H107" s="87" t="n">
        <v>0.7</v>
      </c>
      <c r="I107" s="87" t="n">
        <v>0.1</v>
      </c>
      <c r="J107" s="87" t="n">
        <v>0.06</v>
      </c>
      <c r="K107" s="36" t="n">
        <f aca="false">'General version'!P109</f>
        <v>14.3</v>
      </c>
      <c r="L107" s="36" t="n">
        <f aca="false">'General version'!Q109</f>
        <v>0.7</v>
      </c>
      <c r="M107" s="36" t="n">
        <f aca="false">'General version'!R109</f>
        <v>0</v>
      </c>
      <c r="N107" s="36" t="n">
        <f aca="false">'General version'!S109</f>
        <v>0</v>
      </c>
      <c r="Q107" s="87" t="n">
        <v>46.7</v>
      </c>
      <c r="R107" s="87" t="n">
        <v>0.9</v>
      </c>
      <c r="S107" s="87" t="n">
        <v>0.12</v>
      </c>
      <c r="T107" s="87" t="n">
        <v>0.02</v>
      </c>
      <c r="AA107" s="106" t="n">
        <f aca="false">G107/(2*15.9994+28.0855)</f>
        <v>0.647423703030575</v>
      </c>
      <c r="AB107" s="106" t="n">
        <f aca="false">H107/(2*15.9994+28.0855)</f>
        <v>0.0116502979979795</v>
      </c>
      <c r="AC107" s="106" t="n">
        <f aca="false">(2*I107)/(2*26.981+3*15.9994)</f>
        <v>0.00196154970272714</v>
      </c>
      <c r="AD107" s="106" t="n">
        <f aca="false">(2*J107)/(2*26.981+3*15.9994)</f>
        <v>0.00117692982163629</v>
      </c>
      <c r="AE107" s="106" t="n">
        <f aca="false">K107/(55.8452+15.9994)</f>
        <v>0.199040707304376</v>
      </c>
      <c r="AF107" s="106" t="n">
        <f aca="false">L107/(55.8452+15.9994)</f>
        <v>0.00974325140650794</v>
      </c>
      <c r="AG107" s="106" t="n">
        <f aca="false">2*M107/(2*55.845+3*15.999)</f>
        <v>0</v>
      </c>
      <c r="AH107" s="106" t="n">
        <f aca="false">2*N107/(2*55.845+3*15.999)</f>
        <v>0</v>
      </c>
      <c r="AI107" s="106" t="n">
        <f aca="false">O107/(95.94+2*15.9994)</f>
        <v>0</v>
      </c>
      <c r="AJ107" s="106" t="n">
        <f aca="false">P107/(95.94+2*15.9994)</f>
        <v>0</v>
      </c>
      <c r="AK107" s="106" t="n">
        <f aca="false">Q107/(15.9994+24.3051)</f>
        <v>1.15867955191108</v>
      </c>
      <c r="AL107" s="106" t="n">
        <f aca="false">R107/(15.9994+24.3051)</f>
        <v>0.0223300127777295</v>
      </c>
      <c r="AM107" s="106" t="n">
        <f aca="false">S107/(40.078+15.9994)</f>
        <v>0.00213989949605367</v>
      </c>
      <c r="AN107" s="106" t="n">
        <f aca="false">T107/(40.078+15.9994)</f>
        <v>0.000356649916008945</v>
      </c>
      <c r="AO107" s="106" t="n">
        <f aca="false">U107/(22.989+0.5*15.9994)</f>
        <v>0</v>
      </c>
      <c r="AP107" s="106" t="n">
        <f aca="false">V107/(22.989+0.5*15.9994)</f>
        <v>0</v>
      </c>
      <c r="AQ107" s="106" t="n">
        <f aca="false">X107/(2*15.9994+186.207)</f>
        <v>0</v>
      </c>
      <c r="AR107" s="16" t="n">
        <v>4</v>
      </c>
      <c r="AS107" s="106" t="n">
        <f aca="false">AR107/(2*AA107+1.5*AC107+AE107+2*AI107+AK107+AM107+0.5*AO107+1.5*AG107+2*AQ107)</f>
        <v>1.50508914513691</v>
      </c>
      <c r="AT107" s="114" t="n">
        <f aca="false">$AS107*AA107</f>
        <v>0.974430387735661</v>
      </c>
      <c r="AU107" s="114" t="n">
        <f aca="false">$AS107*AB107</f>
        <v>0.0175347370543692</v>
      </c>
      <c r="AV107" s="106" t="n">
        <f aca="false">$AS107*AC107</f>
        <v>0.00295230716522115</v>
      </c>
      <c r="AW107" s="106" t="n">
        <f aca="false">$AS107*AD107</f>
        <v>0.00177138429913269</v>
      </c>
      <c r="AX107" s="106" t="n">
        <f aca="false">$AS107*AE107</f>
        <v>0.29957400800419</v>
      </c>
      <c r="AY107" s="106" t="n">
        <f aca="false">$AS107*AF107</f>
        <v>0.014664461930275</v>
      </c>
      <c r="AZ107" s="106" t="n">
        <f aca="false">$AS107*AG107</f>
        <v>0</v>
      </c>
      <c r="BA107" s="106" t="n">
        <f aca="false">$AS107*AH107</f>
        <v>0</v>
      </c>
      <c r="BB107" s="106" t="n">
        <f aca="false">$AS107*AI107</f>
        <v>0</v>
      </c>
      <c r="BC107" s="106" t="n">
        <f aca="false">$AS107*AJ107</f>
        <v>0</v>
      </c>
      <c r="BD107" s="106" t="n">
        <f aca="false">$AS107*AK107</f>
        <v>1.74391601627346</v>
      </c>
      <c r="BE107" s="106" t="n">
        <f aca="false">$AS107*AL107</f>
        <v>0.0336086598425292</v>
      </c>
      <c r="BF107" s="106" t="n">
        <f aca="false">$AS107*AM107</f>
        <v>0.00322073950319432</v>
      </c>
      <c r="BG107" s="106" t="n">
        <f aca="false">$AS107*AN107</f>
        <v>0.000536789917199053</v>
      </c>
      <c r="BH107" s="106" t="n">
        <f aca="false">$AS107*AO107</f>
        <v>0</v>
      </c>
      <c r="BI107" s="106" t="n">
        <f aca="false">$AS107*AP107</f>
        <v>0</v>
      </c>
      <c r="BJ107" s="106" t="n">
        <f aca="false">$AS107*AQ107</f>
        <v>0</v>
      </c>
      <c r="BK107" s="106" t="n">
        <f aca="false">SUM(AT107,AV107,AX107,AZ107,BB107,BD107,BF107,BH107,BJ107)</f>
        <v>3.02409345868173</v>
      </c>
      <c r="BL107" s="106" t="n">
        <f aca="false">SUM(AU107,AW107,AY107,BA107,BC107,BE107,BG107,BI107,BJ107)</f>
        <v>0.0681160330435052</v>
      </c>
      <c r="BO107" s="36" t="n">
        <f aca="false">L107+BS107</f>
        <v>0.7</v>
      </c>
    </row>
    <row r="108" customFormat="false" ht="13.8" hidden="false" customHeight="false" outlineLevel="0" collapsed="false">
      <c r="A108" s="16" t="s">
        <v>175</v>
      </c>
      <c r="B108" s="87" t="s">
        <v>180</v>
      </c>
      <c r="C108" s="16" t="s">
        <v>105</v>
      </c>
      <c r="D108" s="16" t="n">
        <v>14</v>
      </c>
      <c r="E108" s="16" t="n">
        <v>1800</v>
      </c>
      <c r="F108" s="16" t="s">
        <v>65</v>
      </c>
      <c r="G108" s="87" t="n">
        <v>54.5</v>
      </c>
      <c r="H108" s="87" t="n">
        <v>0.1</v>
      </c>
      <c r="I108" s="87" t="n">
        <v>1.6</v>
      </c>
      <c r="J108" s="87" t="n">
        <v>0.2</v>
      </c>
      <c r="K108" s="36" t="n">
        <f aca="false">'General version'!P110</f>
        <v>9.4</v>
      </c>
      <c r="L108" s="36" t="n">
        <f aca="false">'General version'!Q110</f>
        <v>0.4</v>
      </c>
      <c r="M108" s="36" t="n">
        <f aca="false">'General version'!R110</f>
        <v>0</v>
      </c>
      <c r="N108" s="36" t="n">
        <f aca="false">'General version'!S110</f>
        <v>0</v>
      </c>
      <c r="Q108" s="87" t="n">
        <v>23.9</v>
      </c>
      <c r="R108" s="87" t="n">
        <v>0.3</v>
      </c>
      <c r="S108" s="87" t="n">
        <v>9.39</v>
      </c>
      <c r="T108" s="87" t="n">
        <v>0.01</v>
      </c>
      <c r="U108" s="87" t="n">
        <v>1.02</v>
      </c>
      <c r="V108" s="87" t="n">
        <v>0.01</v>
      </c>
      <c r="AA108" s="106" t="n">
        <f aca="false">G108/(2*15.9994+28.0855)</f>
        <v>0.907058915556976</v>
      </c>
      <c r="AB108" s="106" t="n">
        <f aca="false">H108/(2*15.9994+28.0855)</f>
        <v>0.00166432828542564</v>
      </c>
      <c r="AC108" s="106" t="n">
        <f aca="false">(2*I108)/(2*26.981+3*15.9994)</f>
        <v>0.0313847952436343</v>
      </c>
      <c r="AD108" s="106" t="n">
        <f aca="false">(2*J108)/(2*26.981+3*15.9994)</f>
        <v>0.00392309940545428</v>
      </c>
      <c r="AE108" s="106" t="n">
        <f aca="false">K108/(55.8452+15.9994)</f>
        <v>0.130837947458821</v>
      </c>
      <c r="AF108" s="106" t="n">
        <f aca="false">L108/(55.8452+15.9994)</f>
        <v>0.00556757223229025</v>
      </c>
      <c r="AG108" s="106" t="n">
        <f aca="false">2*M108/(2*55.845+3*15.999)</f>
        <v>0</v>
      </c>
      <c r="AH108" s="106" t="n">
        <f aca="false">2*N108/(2*55.845+3*15.999)</f>
        <v>0</v>
      </c>
      <c r="AI108" s="106" t="n">
        <f aca="false">O108/(95.94+2*15.9994)</f>
        <v>0</v>
      </c>
      <c r="AJ108" s="106" t="n">
        <f aca="false">P108/(95.94+2*15.9994)</f>
        <v>0</v>
      </c>
      <c r="AK108" s="106" t="n">
        <f aca="false">Q108/(15.9994+24.3051)</f>
        <v>0.592985894875262</v>
      </c>
      <c r="AL108" s="106" t="n">
        <f aca="false">R108/(15.9994+24.3051)</f>
        <v>0.00744333759257651</v>
      </c>
      <c r="AM108" s="106" t="n">
        <f aca="false">S108/(40.078+15.9994)</f>
        <v>0.1674471355662</v>
      </c>
      <c r="AN108" s="106" t="n">
        <f aca="false">T108/(40.078+15.9994)</f>
        <v>0.000178324958004472</v>
      </c>
      <c r="AO108" s="106" t="n">
        <f aca="false">U108/(22.989+0.5*15.9994)</f>
        <v>0.0329152239364672</v>
      </c>
      <c r="AP108" s="106" t="n">
        <f aca="false">V108/(22.989+0.5*15.9994)</f>
        <v>0.000322698273886933</v>
      </c>
      <c r="AQ108" s="106" t="n">
        <f aca="false">X108/(2*15.9994+186.207)</f>
        <v>0</v>
      </c>
      <c r="AR108" s="16" t="n">
        <v>6</v>
      </c>
      <c r="AS108" s="106" t="n">
        <f aca="false">AR108/(2*AA108+1.5*AC108+AE108+2*AI108+AK108+AM108+0.5*AO108+1.5*AG108+2*AQ108)</f>
        <v>2.16690701397209</v>
      </c>
      <c r="AT108" s="114" t="n">
        <f aca="false">$AS108*AA108</f>
        <v>1.96551232620633</v>
      </c>
      <c r="AU108" s="114" t="n">
        <f aca="false">$AS108*AB108</f>
        <v>0.00360644463524097</v>
      </c>
      <c r="AV108" s="106" t="n">
        <f aca="false">$AS108*AC108</f>
        <v>0.068007932945509</v>
      </c>
      <c r="AW108" s="106" t="n">
        <f aca="false">$AS108*AD108</f>
        <v>0.00850099161818862</v>
      </c>
      <c r="AX108" s="106" t="n">
        <f aca="false">$AS108*AE108</f>
        <v>0.283513666042231</v>
      </c>
      <c r="AY108" s="106" t="n">
        <f aca="false">$AS108*AF108</f>
        <v>0.012064411320946</v>
      </c>
      <c r="AZ108" s="106" t="n">
        <f aca="false">$AS108*AG108</f>
        <v>0</v>
      </c>
      <c r="BA108" s="106" t="n">
        <f aca="false">$AS108*AH108</f>
        <v>0</v>
      </c>
      <c r="BB108" s="106" t="n">
        <f aca="false">$AS108*AI108</f>
        <v>0</v>
      </c>
      <c r="BC108" s="106" t="n">
        <f aca="false">$AS108*AJ108</f>
        <v>0</v>
      </c>
      <c r="BD108" s="106" t="n">
        <f aca="false">$AS108*AK108</f>
        <v>1.28494529479172</v>
      </c>
      <c r="BE108" s="106" t="n">
        <f aca="false">$AS108*AL108</f>
        <v>0.0161290204367162</v>
      </c>
      <c r="BF108" s="106" t="n">
        <f aca="false">$AS108*AM108</f>
        <v>0.362842372527933</v>
      </c>
      <c r="BG108" s="106" t="n">
        <f aca="false">$AS108*AN108</f>
        <v>0.000386413602266169</v>
      </c>
      <c r="BH108" s="106" t="n">
        <f aca="false">$AS108*AO108</f>
        <v>0.0713242296143927</v>
      </c>
      <c r="BI108" s="106" t="n">
        <f aca="false">$AS108*AP108</f>
        <v>0.000699257153082281</v>
      </c>
      <c r="BJ108" s="106" t="n">
        <f aca="false">$AS108*AQ108</f>
        <v>0</v>
      </c>
      <c r="BK108" s="106" t="n">
        <f aca="false">SUM(AT108,AV108,AX108,AZ108,BB108,BD108,BF108,BH108,BJ108)</f>
        <v>4.03614582212811</v>
      </c>
      <c r="BL108" s="106" t="n">
        <f aca="false">SUM(AU108,AW108,AY108,BA108,BC108,BE108,BG108,BI108,BJ108)</f>
        <v>0.0413865387664402</v>
      </c>
      <c r="BO108" s="36" t="n">
        <f aca="false">L108+BS108</f>
        <v>0.4</v>
      </c>
    </row>
    <row r="109" customFormat="false" ht="13.8" hidden="false" customHeight="false" outlineLevel="0" collapsed="false">
      <c r="A109" s="16" t="s">
        <v>175</v>
      </c>
      <c r="B109" s="87" t="s">
        <v>65</v>
      </c>
      <c r="C109" s="16" t="s">
        <v>105</v>
      </c>
      <c r="D109" s="16" t="n">
        <v>14</v>
      </c>
      <c r="E109" s="16" t="n">
        <v>1800</v>
      </c>
      <c r="F109" s="16" t="s">
        <v>65</v>
      </c>
      <c r="K109" s="36" t="n">
        <f aca="false">'General version'!P111</f>
        <v>0</v>
      </c>
      <c r="L109" s="36" t="n">
        <f aca="false">'General version'!Q111</f>
        <v>0</v>
      </c>
      <c r="M109" s="36" t="n">
        <f aca="false">'General version'!R111</f>
        <v>0</v>
      </c>
      <c r="N109" s="36" t="n">
        <f aca="false">'General version'!S111</f>
        <v>0</v>
      </c>
      <c r="O109" s="16" t="n">
        <v>133.35</v>
      </c>
      <c r="AA109" s="106" t="n">
        <f aca="false">G109/(2*15.9994+28.0855)</f>
        <v>0</v>
      </c>
      <c r="AB109" s="106" t="n">
        <f aca="false">H109/(2*15.9994+28.0855)</f>
        <v>0</v>
      </c>
      <c r="AC109" s="106" t="n">
        <f aca="false">(2*I109)/(2*26.981+3*15.9994)</f>
        <v>0</v>
      </c>
      <c r="AD109" s="106" t="n">
        <f aca="false">(2*J109)/(2*26.981+3*15.9994)</f>
        <v>0</v>
      </c>
      <c r="AE109" s="106" t="n">
        <f aca="false">K109/(55.8452+15.9994)</f>
        <v>0</v>
      </c>
      <c r="AF109" s="106" t="n">
        <f aca="false">L109/(55.8452+15.9994)</f>
        <v>0</v>
      </c>
      <c r="AG109" s="106" t="n">
        <f aca="false">2*M109/(2*55.845+3*15.999)</f>
        <v>0</v>
      </c>
      <c r="AH109" s="106" t="n">
        <f aca="false">2*N109/(2*55.845+3*15.999)</f>
        <v>0</v>
      </c>
      <c r="AI109" s="106" t="n">
        <f aca="false">O109/(95.94+2*15.9994)</f>
        <v>1.04229522240321</v>
      </c>
      <c r="AJ109" s="106" t="n">
        <f aca="false">P109/(95.94+2*15.9994)</f>
        <v>0</v>
      </c>
      <c r="AK109" s="106" t="n">
        <f aca="false">Q109/(15.9994+24.3051)</f>
        <v>0</v>
      </c>
      <c r="AL109" s="106" t="n">
        <f aca="false">R109/(15.9994+24.3051)</f>
        <v>0</v>
      </c>
      <c r="AM109" s="106" t="n">
        <f aca="false">S109/(40.078+15.9994)</f>
        <v>0</v>
      </c>
      <c r="AN109" s="106" t="n">
        <f aca="false">T109/(40.078+15.9994)</f>
        <v>0</v>
      </c>
      <c r="AO109" s="106" t="n">
        <f aca="false">U109/(22.989+0.5*15.9994)</f>
        <v>0</v>
      </c>
      <c r="AP109" s="106" t="n">
        <f aca="false">V109/(22.989+0.5*15.9994)</f>
        <v>0</v>
      </c>
      <c r="AQ109" s="106" t="n">
        <f aca="false">X109/(2*15.9994+186.207)</f>
        <v>0</v>
      </c>
      <c r="AR109" s="16" t="n">
        <v>2</v>
      </c>
      <c r="AS109" s="106" t="n">
        <f aca="false">AR109/(2*AA109+1.5*AC109+AE109+2*AI109+AK109+AM109+0.5*AO109+1.5*AG109+2*AQ109)</f>
        <v>0.959421072365954</v>
      </c>
      <c r="AT109" s="114" t="n">
        <f aca="false">$AS109*AA109</f>
        <v>0</v>
      </c>
      <c r="AU109" s="114" t="n">
        <f aca="false">$AS109*AB109</f>
        <v>0</v>
      </c>
      <c r="AV109" s="106" t="n">
        <f aca="false">$AS109*AC109</f>
        <v>0</v>
      </c>
      <c r="AW109" s="106" t="n">
        <f aca="false">$AS109*AD109</f>
        <v>0</v>
      </c>
      <c r="AX109" s="106" t="n">
        <f aca="false">$AS109*AE109</f>
        <v>0</v>
      </c>
      <c r="AY109" s="106" t="n">
        <f aca="false">$AS109*AF109</f>
        <v>0</v>
      </c>
      <c r="AZ109" s="106" t="n">
        <f aca="false">$AS109*AG109</f>
        <v>0</v>
      </c>
      <c r="BA109" s="106" t="n">
        <f aca="false">$AS109*AH109</f>
        <v>0</v>
      </c>
      <c r="BB109" s="106" t="n">
        <f aca="false">$AS109*AI109</f>
        <v>1</v>
      </c>
      <c r="BC109" s="106" t="n">
        <f aca="false">$AS109*AJ109</f>
        <v>0</v>
      </c>
      <c r="BD109" s="106" t="n">
        <f aca="false">$AS109*AK109</f>
        <v>0</v>
      </c>
      <c r="BE109" s="106" t="n">
        <f aca="false">$AS109*AL109</f>
        <v>0</v>
      </c>
      <c r="BF109" s="106" t="n">
        <f aca="false">$AS109*AM109</f>
        <v>0</v>
      </c>
      <c r="BG109" s="106" t="n">
        <f aca="false">$AS109*AN109</f>
        <v>0</v>
      </c>
      <c r="BH109" s="106" t="n">
        <f aca="false">$AS109*AO109</f>
        <v>0</v>
      </c>
      <c r="BI109" s="106" t="n">
        <f aca="false">$AS109*AP109</f>
        <v>0</v>
      </c>
      <c r="BJ109" s="106" t="n">
        <f aca="false">$AS109*AQ109</f>
        <v>0</v>
      </c>
      <c r="BK109" s="106" t="n">
        <f aca="false">SUM(AT109,AV109,AX109,AZ109,BB109,BD109,BF109,BH109,BJ109)</f>
        <v>1</v>
      </c>
      <c r="BL109" s="106" t="n">
        <f aca="false">SUM(AU109,AW109,AY109,BA109,BC109,BE109,BG109,BI109,BJ109)</f>
        <v>0</v>
      </c>
      <c r="BO109" s="36" t="n">
        <f aca="false">L109+BS109</f>
        <v>0</v>
      </c>
    </row>
    <row r="110" customFormat="false" ht="13.8" hidden="false" customHeight="false" outlineLevel="0" collapsed="false">
      <c r="A110" s="16" t="s">
        <v>175</v>
      </c>
      <c r="B110" s="87" t="s">
        <v>156</v>
      </c>
      <c r="C110" s="16" t="s">
        <v>105</v>
      </c>
      <c r="D110" s="16" t="n">
        <v>14</v>
      </c>
      <c r="E110" s="16" t="n">
        <v>1800</v>
      </c>
      <c r="F110" s="16" t="s">
        <v>65</v>
      </c>
      <c r="K110" s="36" t="n">
        <f aca="false">'General version'!P112</f>
        <v>0</v>
      </c>
      <c r="L110" s="36" t="n">
        <f aca="false">'General version'!Q112</f>
        <v>0</v>
      </c>
      <c r="M110" s="36" t="n">
        <f aca="false">'General version'!R112</f>
        <v>0</v>
      </c>
      <c r="N110" s="36" t="n">
        <f aca="false">'General version'!S112</f>
        <v>0</v>
      </c>
      <c r="O110" s="16" t="n">
        <v>100</v>
      </c>
      <c r="AA110" s="106" t="n">
        <f aca="false">G110/(2*15.9994+28.0855)</f>
        <v>0</v>
      </c>
      <c r="AB110" s="106" t="n">
        <f aca="false">H110/(2*15.9994+28.0855)</f>
        <v>0</v>
      </c>
      <c r="AC110" s="106" t="n">
        <f aca="false">(2*I110)/(2*26.981+3*15.9994)</f>
        <v>0</v>
      </c>
      <c r="AD110" s="106" t="n">
        <f aca="false">(2*J110)/(2*26.981+3*15.9994)</f>
        <v>0</v>
      </c>
      <c r="AE110" s="106" t="n">
        <f aca="false">K110/(55.8452+15.9994)</f>
        <v>0</v>
      </c>
      <c r="AF110" s="106" t="n">
        <f aca="false">L110/(55.8452+15.9994)</f>
        <v>0</v>
      </c>
      <c r="AG110" s="106" t="n">
        <f aca="false">2*M110/(2*55.845+3*15.999)</f>
        <v>0</v>
      </c>
      <c r="AH110" s="106" t="n">
        <f aca="false">2*N110/(2*55.845+3*15.999)</f>
        <v>0</v>
      </c>
      <c r="AI110" s="106" t="n">
        <f aca="false">O110/(95.94+2*15.9994)</f>
        <v>0.781623713838179</v>
      </c>
      <c r="AJ110" s="106" t="n">
        <f aca="false">P110/(95.94+2*15.9994)</f>
        <v>0</v>
      </c>
      <c r="AK110" s="106" t="n">
        <f aca="false">Q110/(15.9994+24.3051)</f>
        <v>0</v>
      </c>
      <c r="AL110" s="106" t="n">
        <f aca="false">R110/(15.9994+24.3051)</f>
        <v>0</v>
      </c>
      <c r="AM110" s="106" t="n">
        <f aca="false">S110/(40.078+15.9994)</f>
        <v>0</v>
      </c>
      <c r="AN110" s="106" t="n">
        <f aca="false">T110/(40.078+15.9994)</f>
        <v>0</v>
      </c>
      <c r="AO110" s="106" t="n">
        <f aca="false">U110/(22.989+0.5*15.9994)</f>
        <v>0</v>
      </c>
      <c r="AP110" s="106" t="n">
        <f aca="false">V110/(22.989+0.5*15.9994)</f>
        <v>0</v>
      </c>
      <c r="AQ110" s="106" t="n">
        <f aca="false">X110/(2*15.9994+186.207)</f>
        <v>0</v>
      </c>
      <c r="AR110" s="16" t="n">
        <v>2</v>
      </c>
      <c r="AS110" s="106" t="n">
        <f aca="false">AR110/(2*AA110+1.5*AC110+AE110+2*AI110+AK110+AM110+0.5*AO110+1.5*AG110+2*AQ110)</f>
        <v>1.279388</v>
      </c>
      <c r="AT110" s="114" t="n">
        <f aca="false">$AS110*AA110</f>
        <v>0</v>
      </c>
      <c r="AU110" s="114" t="n">
        <f aca="false">$AS110*AB110</f>
        <v>0</v>
      </c>
      <c r="AV110" s="106" t="n">
        <f aca="false">$AS110*AC110</f>
        <v>0</v>
      </c>
      <c r="AW110" s="106" t="n">
        <f aca="false">$AS110*AD110</f>
        <v>0</v>
      </c>
      <c r="AX110" s="106" t="n">
        <f aca="false">$AS110*AE110</f>
        <v>0</v>
      </c>
      <c r="AY110" s="106" t="n">
        <f aca="false">$AS110*AF110</f>
        <v>0</v>
      </c>
      <c r="AZ110" s="106" t="n">
        <f aca="false">$AS110*AG110</f>
        <v>0</v>
      </c>
      <c r="BA110" s="106" t="n">
        <f aca="false">$AS110*AH110</f>
        <v>0</v>
      </c>
      <c r="BB110" s="106" t="n">
        <f aca="false">$AS110*AI110</f>
        <v>1</v>
      </c>
      <c r="BC110" s="106" t="n">
        <f aca="false">$AS110*AJ110</f>
        <v>0</v>
      </c>
      <c r="BD110" s="106" t="n">
        <f aca="false">$AS110*AK110</f>
        <v>0</v>
      </c>
      <c r="BE110" s="106" t="n">
        <f aca="false">$AS110*AL110</f>
        <v>0</v>
      </c>
      <c r="BF110" s="106" t="n">
        <f aca="false">$AS110*AM110</f>
        <v>0</v>
      </c>
      <c r="BG110" s="106" t="n">
        <f aca="false">$AS110*AN110</f>
        <v>0</v>
      </c>
      <c r="BH110" s="106" t="n">
        <f aca="false">$AS110*AO110</f>
        <v>0</v>
      </c>
      <c r="BI110" s="106" t="n">
        <f aca="false">$AS110*AP110</f>
        <v>0</v>
      </c>
      <c r="BJ110" s="106" t="n">
        <f aca="false">$AS110*AQ110</f>
        <v>0</v>
      </c>
      <c r="BK110" s="106" t="n">
        <f aca="false">SUM(AT110,AV110,AX110,AZ110,BB110,BD110,BF110,BH110,BJ110)</f>
        <v>1</v>
      </c>
      <c r="BL110" s="106" t="n">
        <f aca="false">SUM(AU110,AW110,AY110,BA110,BC110,BE110,BG110,BI110,BJ110)</f>
        <v>0</v>
      </c>
      <c r="BO110" s="36" t="n">
        <f aca="false">L110+BS110</f>
        <v>0</v>
      </c>
    </row>
    <row r="111" customFormat="false" ht="13.8" hidden="false" customHeight="false" outlineLevel="0" collapsed="false">
      <c r="K111" s="36"/>
      <c r="BO111" s="36"/>
    </row>
    <row r="112" customFormat="false" ht="13.8" hidden="false" customHeight="false" outlineLevel="0" collapsed="false">
      <c r="K112" s="36"/>
    </row>
    <row r="113" customFormat="false" ht="13.8" hidden="false" customHeight="false" outlineLevel="0" collapsed="false">
      <c r="K113" s="36"/>
    </row>
    <row r="114" customFormat="false" ht="13.8" hidden="false" customHeight="false" outlineLevel="0" collapsed="false">
      <c r="K114" s="36"/>
    </row>
    <row r="115" customFormat="false" ht="13.8" hidden="false" customHeight="false" outlineLevel="0" collapsed="false">
      <c r="K115" s="36"/>
    </row>
    <row r="116" customFormat="false" ht="13.8" hidden="false" customHeight="false" outlineLevel="0" collapsed="false">
      <c r="K116" s="36"/>
    </row>
    <row r="117" customFormat="false" ht="13.8" hidden="false" customHeight="false" outlineLevel="0" collapsed="false">
      <c r="A117" s="125" t="s">
        <v>183</v>
      </c>
      <c r="K117" s="36"/>
    </row>
    <row r="118" customFormat="false" ht="13.8" hidden="false" customHeight="false" outlineLevel="0" collapsed="false">
      <c r="A118" s="125" t="s">
        <v>184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51" activePane="bottomLeft" state="frozen"/>
      <selection pane="topLeft" activeCell="A1" activeCellId="0" sqref="A1"/>
      <selection pane="bottomLeft" activeCell="Y2" activeCellId="0" sqref="Y2"/>
    </sheetView>
  </sheetViews>
  <sheetFormatPr defaultRowHeight="13.8" zeroHeight="false" outlineLevelRow="0" outlineLevelCol="0"/>
  <cols>
    <col collapsed="false" customWidth="false" hidden="false" outlineLevel="0" max="1" min="1" style="87" width="11.42"/>
    <col collapsed="false" customWidth="true" hidden="false" outlineLevel="0" max="2" min="2" style="87" width="18.42"/>
    <col collapsed="false" customWidth="false" hidden="false" outlineLevel="0" max="1022" min="3" style="87" width="11.42"/>
    <col collapsed="false" customWidth="false" hidden="false" outlineLevel="0" max="1025" min="1023" style="0" width="11.52"/>
  </cols>
  <sheetData>
    <row r="1" s="127" customFormat="true" ht="13.8" hidden="false" customHeight="false" outlineLevel="0" collapsed="false">
      <c r="A1" s="127" t="s">
        <v>196</v>
      </c>
      <c r="B1" s="127" t="s">
        <v>154</v>
      </c>
      <c r="C1" s="127" t="s">
        <v>197</v>
      </c>
      <c r="D1" s="127" t="s">
        <v>2</v>
      </c>
      <c r="E1" s="127" t="s">
        <v>3</v>
      </c>
      <c r="F1" s="127" t="s">
        <v>4</v>
      </c>
      <c r="G1" s="127" t="s">
        <v>198</v>
      </c>
      <c r="H1" s="127" t="s">
        <v>23</v>
      </c>
      <c r="I1" s="127" t="s">
        <v>185</v>
      </c>
      <c r="J1" s="127" t="s">
        <v>25</v>
      </c>
      <c r="K1" s="127" t="s">
        <v>186</v>
      </c>
      <c r="L1" s="127" t="s">
        <v>199</v>
      </c>
      <c r="M1" s="127" t="s">
        <v>200</v>
      </c>
      <c r="N1" s="127" t="s">
        <v>65</v>
      </c>
      <c r="O1" s="127" t="s">
        <v>189</v>
      </c>
      <c r="P1" s="127" t="s">
        <v>30</v>
      </c>
      <c r="Q1" s="127" t="s">
        <v>190</v>
      </c>
      <c r="R1" s="127" t="s">
        <v>31</v>
      </c>
      <c r="S1" s="127" t="s">
        <v>191</v>
      </c>
      <c r="T1" s="127" t="s">
        <v>32</v>
      </c>
      <c r="U1" s="127" t="s">
        <v>192</v>
      </c>
      <c r="V1" s="127" t="s">
        <v>58</v>
      </c>
      <c r="W1" s="127" t="s">
        <v>18</v>
      </c>
      <c r="X1" s="127" t="s">
        <v>201</v>
      </c>
      <c r="Y1" s="127" t="s">
        <v>202</v>
      </c>
      <c r="AMI1" s="0"/>
      <c r="AMJ1" s="0"/>
    </row>
    <row r="2" customFormat="false" ht="13.8" hidden="false" customHeight="false" outlineLevel="0" collapsed="false">
      <c r="A2" s="87" t="s">
        <v>157</v>
      </c>
      <c r="B2" s="87" t="s">
        <v>158</v>
      </c>
      <c r="C2" s="87" t="s">
        <v>56</v>
      </c>
      <c r="D2" s="87" t="n">
        <v>20</v>
      </c>
      <c r="E2" s="87" t="n">
        <v>1600</v>
      </c>
      <c r="F2" s="87" t="s">
        <v>58</v>
      </c>
      <c r="G2" s="87" t="n">
        <v>12</v>
      </c>
      <c r="H2" s="128" t="n">
        <v>3.62698647858182</v>
      </c>
      <c r="I2" s="128" t="n">
        <v>0.0346748229309925</v>
      </c>
      <c r="J2" s="128" t="n">
        <v>0.563966959565995</v>
      </c>
      <c r="K2" s="128" t="n">
        <v>0.0163468683932172</v>
      </c>
      <c r="L2" s="128" t="n">
        <f aca="false">'Model version'!AX2</f>
        <v>0.349723411750555</v>
      </c>
      <c r="M2" s="128" t="n">
        <f aca="false">'Model version'!AY2</f>
        <v>0.0116574470583518</v>
      </c>
      <c r="N2" s="128" t="n">
        <v>0</v>
      </c>
      <c r="O2" s="128" t="n">
        <v>0</v>
      </c>
      <c r="P2" s="128" t="n">
        <v>3.26692224662116</v>
      </c>
      <c r="Q2" s="128" t="n">
        <v>0.0206767230798808</v>
      </c>
      <c r="R2" s="128" t="n">
        <v>0.215484175227619</v>
      </c>
      <c r="S2" s="128" t="n">
        <v>0.0148609776019048</v>
      </c>
      <c r="T2" s="128" t="n">
        <v>0.020169408172327</v>
      </c>
      <c r="U2" s="128" t="n">
        <v>0.00806776326893081</v>
      </c>
      <c r="V2" s="128" t="n">
        <v>0</v>
      </c>
      <c r="W2" s="128" t="n">
        <f aca="false">SUM(H2,J2,L2,N2,P2,R2,T2,V2)</f>
        <v>8.04325267991948</v>
      </c>
      <c r="X2" s="87" t="n">
        <v>0.44</v>
      </c>
      <c r="Y2" s="87" t="n">
        <v>0.06</v>
      </c>
    </row>
    <row r="3" customFormat="false" ht="13.8" hidden="false" customHeight="false" outlineLevel="0" collapsed="false">
      <c r="A3" s="87" t="s">
        <v>157</v>
      </c>
      <c r="B3" s="87" t="s">
        <v>159</v>
      </c>
      <c r="C3" s="87" t="s">
        <v>56</v>
      </c>
      <c r="D3" s="87" t="n">
        <v>20</v>
      </c>
      <c r="E3" s="87" t="n">
        <v>1600</v>
      </c>
      <c r="F3" s="87" t="s">
        <v>58</v>
      </c>
      <c r="G3" s="87" t="n">
        <v>4</v>
      </c>
      <c r="H3" s="128" t="n">
        <v>0.998972755623438</v>
      </c>
      <c r="I3" s="128" t="n">
        <v>0.00483764046306749</v>
      </c>
      <c r="J3" s="128" t="n">
        <v>0.00598664092300408</v>
      </c>
      <c r="K3" s="128" t="n">
        <v>0.000285078139190671</v>
      </c>
      <c r="L3" s="128" t="n">
        <f aca="false">'Model version'!AX3</f>
        <v>0.14969323946933</v>
      </c>
      <c r="M3" s="128" t="n">
        <f aca="false">'Model version'!AY3</f>
        <v>0</v>
      </c>
      <c r="N3" s="128" t="n">
        <v>0</v>
      </c>
      <c r="O3" s="128" t="n">
        <v>0</v>
      </c>
      <c r="P3" s="128" t="n">
        <v>1.84260379222133</v>
      </c>
      <c r="Q3" s="128" t="n">
        <v>0.00360587826266405</v>
      </c>
      <c r="R3" s="128" t="n">
        <v>0.000777495677960514</v>
      </c>
      <c r="S3" s="128" t="n">
        <v>0.000259165225986838</v>
      </c>
      <c r="T3" s="128" t="n">
        <v>0</v>
      </c>
      <c r="U3" s="128" t="n">
        <v>0</v>
      </c>
      <c r="V3" s="128" t="n">
        <v>0</v>
      </c>
      <c r="W3" s="128" t="n">
        <f aca="false">SUM(H3,J3,L3,N3,P3,R3,T3,V3)</f>
        <v>2.99803392391506</v>
      </c>
    </row>
    <row r="4" customFormat="false" ht="13.8" hidden="false" customHeight="false" outlineLevel="0" collapsed="false">
      <c r="A4" s="87" t="s">
        <v>157</v>
      </c>
      <c r="B4" s="87" t="s">
        <v>58</v>
      </c>
      <c r="C4" s="87" t="s">
        <v>56</v>
      </c>
      <c r="D4" s="87" t="n">
        <v>20</v>
      </c>
      <c r="E4" s="87" t="n">
        <v>1600</v>
      </c>
      <c r="F4" s="87" t="s">
        <v>58</v>
      </c>
      <c r="G4" s="87" t="n">
        <v>2</v>
      </c>
      <c r="H4" s="128" t="n">
        <v>0</v>
      </c>
      <c r="I4" s="128" t="n">
        <v>0</v>
      </c>
      <c r="J4" s="128" t="n">
        <v>0</v>
      </c>
      <c r="K4" s="128" t="n">
        <v>0</v>
      </c>
      <c r="L4" s="128" t="n">
        <f aca="false">'Model version'!AX4</f>
        <v>0</v>
      </c>
      <c r="M4" s="128" t="n">
        <f aca="false">'Model version'!AY4</f>
        <v>0</v>
      </c>
      <c r="N4" s="128" t="n">
        <v>0</v>
      </c>
      <c r="O4" s="128" t="n">
        <v>0</v>
      </c>
      <c r="P4" s="128" t="n">
        <v>0</v>
      </c>
      <c r="Q4" s="128" t="n">
        <v>0</v>
      </c>
      <c r="R4" s="128" t="n">
        <v>0</v>
      </c>
      <c r="S4" s="128" t="n">
        <v>0</v>
      </c>
      <c r="T4" s="128" t="n">
        <v>0</v>
      </c>
      <c r="U4" s="128" t="n">
        <v>0</v>
      </c>
      <c r="V4" s="128" t="n">
        <v>1</v>
      </c>
      <c r="W4" s="128" t="n">
        <f aca="false">SUM(H4,J4,L4,N4,P4,R4,T4,V4)</f>
        <v>1</v>
      </c>
    </row>
    <row r="5" customFormat="false" ht="13.8" hidden="false" customHeight="false" outlineLevel="0" collapsed="false">
      <c r="A5" s="87" t="s">
        <v>157</v>
      </c>
      <c r="B5" s="87" t="s">
        <v>160</v>
      </c>
      <c r="C5" s="87" t="s">
        <v>56</v>
      </c>
      <c r="D5" s="87" t="n">
        <v>20</v>
      </c>
      <c r="E5" s="87" t="n">
        <v>1600</v>
      </c>
      <c r="F5" s="87" t="s">
        <v>58</v>
      </c>
      <c r="G5" s="87" t="n">
        <v>2</v>
      </c>
      <c r="H5" s="128" t="n">
        <v>0</v>
      </c>
      <c r="I5" s="128" t="n">
        <v>0</v>
      </c>
      <c r="J5" s="128" t="n">
        <v>0</v>
      </c>
      <c r="K5" s="128" t="n">
        <v>0</v>
      </c>
      <c r="L5" s="128" t="n">
        <f aca="false">'Model version'!AX5</f>
        <v>0</v>
      </c>
      <c r="M5" s="128" t="n">
        <f aca="false">'Model version'!AY5</f>
        <v>0</v>
      </c>
      <c r="N5" s="128" t="n">
        <v>0</v>
      </c>
      <c r="O5" s="128" t="n">
        <v>0</v>
      </c>
      <c r="P5" s="128" t="n">
        <v>0</v>
      </c>
      <c r="Q5" s="128" t="n">
        <v>0</v>
      </c>
      <c r="R5" s="128" t="n">
        <v>0</v>
      </c>
      <c r="S5" s="128" t="n">
        <v>0</v>
      </c>
      <c r="T5" s="128" t="n">
        <v>0</v>
      </c>
      <c r="U5" s="128" t="n">
        <v>0</v>
      </c>
      <c r="V5" s="128" t="n">
        <v>1</v>
      </c>
      <c r="W5" s="128" t="n">
        <f aca="false">SUM(H5,J5,L5,N5,P5,R5,T5,V5)</f>
        <v>1</v>
      </c>
    </row>
    <row r="6" customFormat="false" ht="13.8" hidden="false" customHeight="false" outlineLevel="0" collapsed="false"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</row>
    <row r="7" customFormat="false" ht="13.8" hidden="false" customHeight="false" outlineLevel="0" collapsed="false">
      <c r="A7" s="87" t="s">
        <v>161</v>
      </c>
      <c r="B7" s="87" t="s">
        <v>158</v>
      </c>
      <c r="C7" s="87" t="s">
        <v>56</v>
      </c>
      <c r="D7" s="87" t="n">
        <v>20</v>
      </c>
      <c r="E7" s="87" t="n">
        <v>1800</v>
      </c>
      <c r="F7" s="87" t="s">
        <v>58</v>
      </c>
      <c r="G7" s="87" t="n">
        <v>12</v>
      </c>
      <c r="H7" s="128" t="n">
        <v>3.62485193468728</v>
      </c>
      <c r="I7" s="128" t="n">
        <v>0.0139955673153949</v>
      </c>
      <c r="J7" s="128" t="n">
        <v>0.560828076415013</v>
      </c>
      <c r="K7" s="128" t="n">
        <v>0.0247424151359565</v>
      </c>
      <c r="L7" s="128" t="n">
        <f aca="false">'Model version'!AX7</f>
        <v>0.323464390005767</v>
      </c>
      <c r="M7" s="128" t="n">
        <f aca="false">'Model version'!AY7</f>
        <v>0.0176435121821327</v>
      </c>
      <c r="N7" s="128" t="n">
        <v>0</v>
      </c>
      <c r="O7" s="128" t="n">
        <v>0</v>
      </c>
      <c r="P7" s="128" t="n">
        <v>3.16089892158767</v>
      </c>
      <c r="Q7" s="128" t="n">
        <v>0.0521600482110176</v>
      </c>
      <c r="R7" s="128" t="n">
        <v>0.367392027779201</v>
      </c>
      <c r="S7" s="128" t="n">
        <v>0.0224933894558695</v>
      </c>
      <c r="T7" s="128" t="n">
        <v>0</v>
      </c>
      <c r="U7" s="128" t="n">
        <v>0</v>
      </c>
      <c r="V7" s="128" t="n">
        <v>0</v>
      </c>
      <c r="W7" s="128" t="n">
        <f aca="false">SUM(H7,J7,L7,N7,P7,R7,T7,V7)</f>
        <v>8.03743535047493</v>
      </c>
      <c r="X7" s="87" t="n">
        <v>0.47</v>
      </c>
      <c r="Y7" s="87" t="n">
        <v>0.05</v>
      </c>
    </row>
    <row r="8" customFormat="false" ht="13.8" hidden="false" customHeight="false" outlineLevel="0" collapsed="false">
      <c r="A8" s="87" t="s">
        <v>161</v>
      </c>
      <c r="B8" s="87" t="s">
        <v>162</v>
      </c>
      <c r="C8" s="87" t="s">
        <v>56</v>
      </c>
      <c r="D8" s="87" t="n">
        <v>20</v>
      </c>
      <c r="E8" s="87" t="n">
        <v>1800</v>
      </c>
      <c r="F8" s="87" t="s">
        <v>58</v>
      </c>
      <c r="G8" s="87" t="n">
        <v>4</v>
      </c>
      <c r="H8" s="128" t="n">
        <v>0.990823915205097</v>
      </c>
      <c r="I8" s="128" t="n">
        <v>0.00482152756790801</v>
      </c>
      <c r="J8" s="128" t="n">
        <v>0.0113651447858461</v>
      </c>
      <c r="K8" s="128" t="n">
        <v>0.00284128619646152</v>
      </c>
      <c r="L8" s="128" t="n">
        <f aca="false">'Model version'!AX8</f>
        <v>0.137097787458591</v>
      </c>
      <c r="M8" s="128" t="n">
        <f aca="false">'Model version'!AY8</f>
        <v>0.00403228786642915</v>
      </c>
      <c r="N8" s="128" t="n">
        <v>0</v>
      </c>
      <c r="O8" s="128" t="n">
        <v>0</v>
      </c>
      <c r="P8" s="128" t="n">
        <v>1.86162364479773</v>
      </c>
      <c r="Q8" s="128" t="n">
        <v>0.0143754721606002</v>
      </c>
      <c r="R8" s="128" t="n">
        <v>0.00258302015471879</v>
      </c>
      <c r="S8" s="128" t="n">
        <v>0.00258302015471879</v>
      </c>
      <c r="T8" s="128" t="n">
        <v>0</v>
      </c>
      <c r="U8" s="128" t="n">
        <v>0</v>
      </c>
      <c r="V8" s="128" t="n">
        <v>0</v>
      </c>
      <c r="W8" s="128" t="n">
        <f aca="false">SUM(H8,J8,L8,N8,P8,R8,T8,V8)</f>
        <v>3.00349351240198</v>
      </c>
    </row>
    <row r="9" customFormat="false" ht="13.8" hidden="false" customHeight="false" outlineLevel="0" collapsed="false">
      <c r="A9" s="87" t="s">
        <v>161</v>
      </c>
      <c r="B9" s="87" t="s">
        <v>58</v>
      </c>
      <c r="C9" s="87" t="s">
        <v>56</v>
      </c>
      <c r="D9" s="87" t="n">
        <v>20</v>
      </c>
      <c r="E9" s="87" t="n">
        <v>1800</v>
      </c>
      <c r="F9" s="87" t="s">
        <v>58</v>
      </c>
      <c r="G9" s="87" t="n">
        <v>2</v>
      </c>
      <c r="H9" s="128" t="n">
        <v>0</v>
      </c>
      <c r="I9" s="128" t="n">
        <v>0</v>
      </c>
      <c r="J9" s="128" t="n">
        <v>0</v>
      </c>
      <c r="K9" s="128" t="n">
        <v>0</v>
      </c>
      <c r="L9" s="128" t="n">
        <f aca="false">'Model version'!AX9</f>
        <v>1.25016158115678</v>
      </c>
      <c r="M9" s="128" t="n">
        <f aca="false">'Model version'!AY9</f>
        <v>0</v>
      </c>
      <c r="N9" s="128" t="n">
        <v>0</v>
      </c>
      <c r="O9" s="128" t="n">
        <v>0</v>
      </c>
      <c r="P9" s="128" t="n">
        <v>0</v>
      </c>
      <c r="Q9" s="128" t="n">
        <v>0</v>
      </c>
      <c r="R9" s="128" t="n">
        <v>0</v>
      </c>
      <c r="S9" s="128" t="n">
        <v>0</v>
      </c>
      <c r="T9" s="128" t="n">
        <v>0</v>
      </c>
      <c r="U9" s="128" t="n">
        <v>0</v>
      </c>
      <c r="V9" s="128" t="n">
        <v>1</v>
      </c>
      <c r="W9" s="128" t="n">
        <f aca="false">SUM(H9,J9,L9,N9,P9,R9,T9,V9)</f>
        <v>2.25016158115678</v>
      </c>
    </row>
    <row r="10" customFormat="false" ht="13.8" hidden="false" customHeight="false" outlineLevel="0" collapsed="false">
      <c r="A10" s="87" t="s">
        <v>161</v>
      </c>
      <c r="B10" s="87" t="s">
        <v>160</v>
      </c>
      <c r="C10" s="87" t="s">
        <v>56</v>
      </c>
      <c r="D10" s="87" t="n">
        <v>20</v>
      </c>
      <c r="E10" s="87" t="n">
        <v>1800</v>
      </c>
      <c r="F10" s="87" t="s">
        <v>58</v>
      </c>
      <c r="G10" s="87" t="n">
        <v>2</v>
      </c>
      <c r="H10" s="128" t="n">
        <v>0</v>
      </c>
      <c r="I10" s="128" t="n">
        <v>0</v>
      </c>
      <c r="J10" s="128" t="n">
        <v>0</v>
      </c>
      <c r="K10" s="128" t="n">
        <v>0</v>
      </c>
      <c r="L10" s="128" t="n">
        <f aca="false">'Model version'!AX10</f>
        <v>0</v>
      </c>
      <c r="M10" s="128" t="n">
        <f aca="false">'Model version'!AY10</f>
        <v>0</v>
      </c>
      <c r="N10" s="128" t="n">
        <v>0</v>
      </c>
      <c r="O10" s="128" t="n">
        <v>0</v>
      </c>
      <c r="P10" s="128" t="n">
        <v>0</v>
      </c>
      <c r="Q10" s="128" t="n">
        <v>0</v>
      </c>
      <c r="R10" s="128" t="n">
        <v>0</v>
      </c>
      <c r="S10" s="128" t="n">
        <v>0</v>
      </c>
      <c r="T10" s="128" t="n">
        <v>0</v>
      </c>
      <c r="U10" s="128" t="n">
        <v>0</v>
      </c>
      <c r="V10" s="128" t="n">
        <v>1</v>
      </c>
      <c r="W10" s="128" t="n">
        <f aca="false">SUM(H10,J10,L10,N10,P10,R10,T10,V10)</f>
        <v>1</v>
      </c>
    </row>
    <row r="11" customFormat="false" ht="13.8" hidden="false" customHeight="false" outlineLevel="0" collapsed="false"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</row>
    <row r="12" customFormat="false" ht="13.8" hidden="false" customHeight="false" outlineLevel="0" collapsed="false">
      <c r="A12" s="87" t="s">
        <v>163</v>
      </c>
      <c r="B12" s="87" t="s">
        <v>158</v>
      </c>
      <c r="C12" s="87" t="s">
        <v>56</v>
      </c>
      <c r="D12" s="87" t="n">
        <v>20</v>
      </c>
      <c r="E12" s="87" t="n">
        <v>1800</v>
      </c>
      <c r="F12" s="87" t="s">
        <v>65</v>
      </c>
      <c r="G12" s="87" t="n">
        <v>12</v>
      </c>
      <c r="H12" s="128" t="n">
        <v>3.66732099833512</v>
      </c>
      <c r="I12" s="128" t="n">
        <v>0.0351950191778802</v>
      </c>
      <c r="J12" s="128" t="n">
        <v>0.539243453431116</v>
      </c>
      <c r="K12" s="128" t="n">
        <v>0.0829605312970947</v>
      </c>
      <c r="L12" s="128" t="n">
        <f aca="false">'Model version'!AX12</f>
        <v>0.282747024900358</v>
      </c>
      <c r="M12" s="128" t="n">
        <f aca="false">'Model version'!AY12</f>
        <v>0.00589056301875746</v>
      </c>
      <c r="N12" s="128" t="n">
        <v>0</v>
      </c>
      <c r="O12" s="128" t="n">
        <v>0</v>
      </c>
      <c r="P12" s="128" t="n">
        <v>3.04310310922581</v>
      </c>
      <c r="Q12" s="128" t="n">
        <v>0.0419738359893215</v>
      </c>
      <c r="R12" s="128" t="n">
        <v>0.520395375907143</v>
      </c>
      <c r="S12" s="128" t="n">
        <v>0.00754196196966874</v>
      </c>
      <c r="T12" s="128" t="n">
        <v>0.00545919794193241</v>
      </c>
      <c r="U12" s="128" t="n">
        <v>0.013647994854831</v>
      </c>
      <c r="V12" s="128" t="n">
        <v>0</v>
      </c>
      <c r="W12" s="128" t="n">
        <f aca="false">SUM(H12,J12,L12,N12,P12,R12,T12,V12)</f>
        <v>8.05826915974148</v>
      </c>
      <c r="X12" s="87" t="n">
        <v>0.07</v>
      </c>
      <c r="Y12" s="87" t="n">
        <v>0.03</v>
      </c>
    </row>
    <row r="13" customFormat="false" ht="13.8" hidden="false" customHeight="false" outlineLevel="0" collapsed="false">
      <c r="A13" s="87" t="s">
        <v>163</v>
      </c>
      <c r="B13" s="87" t="s">
        <v>164</v>
      </c>
      <c r="C13" s="87" t="s">
        <v>56</v>
      </c>
      <c r="D13" s="87" t="n">
        <v>20</v>
      </c>
      <c r="E13" s="87" t="n">
        <v>1800</v>
      </c>
      <c r="F13" s="87" t="s">
        <v>65</v>
      </c>
      <c r="G13" s="87" t="n">
        <v>4</v>
      </c>
      <c r="H13" s="128" t="n">
        <v>0.981845188739588</v>
      </c>
      <c r="I13" s="128" t="n">
        <v>0.00804591289505994</v>
      </c>
      <c r="J13" s="128" t="n">
        <v>0.00431035429119</v>
      </c>
      <c r="K13" s="128" t="n">
        <v>0.000287356952746</v>
      </c>
      <c r="L13" s="128" t="n">
        <f aca="false">'Model version'!AX13</f>
        <v>0.195137258480928</v>
      </c>
      <c r="M13" s="128" t="n">
        <f aca="false">'Model version'!AY13</f>
        <v>0.00142733626893051</v>
      </c>
      <c r="N13" s="128" t="n">
        <v>0</v>
      </c>
      <c r="O13" s="128" t="n">
        <v>0</v>
      </c>
      <c r="P13" s="128" t="n">
        <v>1.83261693739589</v>
      </c>
      <c r="Q13" s="128" t="n">
        <v>0.0134483987869195</v>
      </c>
      <c r="R13" s="128" t="n">
        <v>0.00208989520722235</v>
      </c>
      <c r="S13" s="128" t="n">
        <v>0.000261236900902794</v>
      </c>
      <c r="T13" s="128" t="n">
        <v>0</v>
      </c>
      <c r="U13" s="128" t="n">
        <v>0</v>
      </c>
      <c r="V13" s="128" t="n">
        <v>0</v>
      </c>
      <c r="W13" s="128" t="n">
        <f aca="false">SUM(H13,J13,L13,N13,P13,R13,T13,V13)</f>
        <v>3.01599963411482</v>
      </c>
    </row>
    <row r="14" customFormat="false" ht="13.8" hidden="false" customHeight="false" outlineLevel="0" collapsed="false">
      <c r="A14" s="87" t="s">
        <v>163</v>
      </c>
      <c r="B14" s="87" t="s">
        <v>65</v>
      </c>
      <c r="C14" s="87" t="s">
        <v>56</v>
      </c>
      <c r="D14" s="87" t="n">
        <v>20</v>
      </c>
      <c r="E14" s="87" t="n">
        <v>1800</v>
      </c>
      <c r="F14" s="87" t="s">
        <v>65</v>
      </c>
      <c r="G14" s="87" t="n">
        <v>2</v>
      </c>
      <c r="H14" s="128" t="n">
        <v>0</v>
      </c>
      <c r="I14" s="128" t="n">
        <v>0</v>
      </c>
      <c r="J14" s="128" t="n">
        <v>0</v>
      </c>
      <c r="K14" s="128" t="n">
        <v>0</v>
      </c>
      <c r="L14" s="128" t="n">
        <f aca="false">'Model version'!AX14</f>
        <v>0</v>
      </c>
      <c r="M14" s="128" t="n">
        <f aca="false">'Model version'!AY14</f>
        <v>0</v>
      </c>
      <c r="N14" s="128" t="n">
        <v>1</v>
      </c>
      <c r="O14" s="128" t="n">
        <v>0</v>
      </c>
      <c r="P14" s="128" t="n">
        <v>0</v>
      </c>
      <c r="Q14" s="128" t="n">
        <v>0</v>
      </c>
      <c r="R14" s="128" t="n">
        <v>0</v>
      </c>
      <c r="S14" s="128" t="n">
        <v>0</v>
      </c>
      <c r="T14" s="128" t="n">
        <v>0</v>
      </c>
      <c r="U14" s="128" t="n">
        <v>0</v>
      </c>
      <c r="V14" s="128" t="n">
        <v>0</v>
      </c>
      <c r="W14" s="128" t="n">
        <f aca="false">SUM(H14,J14,L14,N14,P14,R14,T14,V14)</f>
        <v>1</v>
      </c>
    </row>
    <row r="15" customFormat="false" ht="13.8" hidden="false" customHeight="false" outlineLevel="0" collapsed="false">
      <c r="A15" s="87" t="s">
        <v>163</v>
      </c>
      <c r="B15" s="87" t="s">
        <v>156</v>
      </c>
      <c r="C15" s="87" t="s">
        <v>56</v>
      </c>
      <c r="D15" s="87" t="n">
        <v>20</v>
      </c>
      <c r="E15" s="87" t="n">
        <v>1800</v>
      </c>
      <c r="F15" s="87" t="s">
        <v>65</v>
      </c>
      <c r="G15" s="87" t="n">
        <v>2</v>
      </c>
      <c r="H15" s="128" t="n">
        <v>0</v>
      </c>
      <c r="I15" s="128" t="n">
        <v>0</v>
      </c>
      <c r="J15" s="128" t="n">
        <v>0</v>
      </c>
      <c r="K15" s="128" t="n">
        <v>0</v>
      </c>
      <c r="L15" s="128" t="n">
        <f aca="false">'Model version'!AX15</f>
        <v>0</v>
      </c>
      <c r="M15" s="128" t="n">
        <f aca="false">'Model version'!AY15</f>
        <v>0</v>
      </c>
      <c r="N15" s="128" t="n">
        <v>1</v>
      </c>
      <c r="O15" s="128" t="n">
        <v>0</v>
      </c>
      <c r="P15" s="128" t="n">
        <v>0</v>
      </c>
      <c r="Q15" s="128" t="n">
        <v>0</v>
      </c>
      <c r="R15" s="128" t="n">
        <v>0</v>
      </c>
      <c r="S15" s="128" t="n">
        <v>0</v>
      </c>
      <c r="T15" s="128" t="n">
        <v>0</v>
      </c>
      <c r="U15" s="128" t="n">
        <v>0</v>
      </c>
      <c r="V15" s="128" t="n">
        <v>0</v>
      </c>
      <c r="W15" s="128" t="n">
        <f aca="false">SUM(H15,J15,L15,N15,P15,R15,T15,V15)</f>
        <v>1</v>
      </c>
    </row>
    <row r="16" customFormat="false" ht="13.8" hidden="false" customHeight="false" outlineLevel="0" collapsed="false"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</row>
    <row r="17" customFormat="false" ht="13.8" hidden="false" customHeight="false" outlineLevel="0" collapsed="false">
      <c r="A17" s="87" t="s">
        <v>165</v>
      </c>
      <c r="B17" s="87" t="s">
        <v>158</v>
      </c>
      <c r="C17" s="87" t="s">
        <v>56</v>
      </c>
      <c r="D17" s="87" t="n">
        <v>20</v>
      </c>
      <c r="E17" s="87" t="n">
        <v>1800</v>
      </c>
      <c r="F17" s="87" t="s">
        <v>69</v>
      </c>
      <c r="G17" s="87" t="n">
        <v>12</v>
      </c>
      <c r="H17" s="128" t="n">
        <v>3.80922244187797</v>
      </c>
      <c r="I17" s="128" t="n">
        <v>0.0700224713580509</v>
      </c>
      <c r="J17" s="128" t="n">
        <v>0.241805056191501</v>
      </c>
      <c r="K17" s="128" t="n">
        <v>0.142772268672797</v>
      </c>
      <c r="L17" s="128" t="n">
        <f aca="false">'Model version'!AX17</f>
        <v>0.328252705104813</v>
      </c>
      <c r="M17" s="128" t="n">
        <f aca="false">'Model version'!AY17</f>
        <v>0.0205157940690508</v>
      </c>
      <c r="N17" s="128" t="n">
        <v>0</v>
      </c>
      <c r="O17" s="128" t="n">
        <v>0</v>
      </c>
      <c r="P17" s="128" t="n">
        <v>3.17335373828936</v>
      </c>
      <c r="Q17" s="128" t="n">
        <v>0.0835093089023517</v>
      </c>
      <c r="R17" s="128" t="n">
        <v>0.502672785792212</v>
      </c>
      <c r="S17" s="128" t="n">
        <v>0.0300103155696843</v>
      </c>
      <c r="T17" s="128" t="n">
        <v>0.00678836346122706</v>
      </c>
      <c r="U17" s="128" t="n">
        <v>0.00135767269224541</v>
      </c>
      <c r="V17" s="128" t="n">
        <v>0</v>
      </c>
      <c r="W17" s="128" t="n">
        <f aca="false">SUM(H17,J17,L17,N17,P17,R17,T17,V17)</f>
        <v>8.06209509071709</v>
      </c>
      <c r="X17" s="87" t="n">
        <v>0.09</v>
      </c>
      <c r="Y17" s="87" t="n">
        <v>0.04</v>
      </c>
    </row>
    <row r="18" customFormat="false" ht="13.8" hidden="false" customHeight="false" outlineLevel="0" collapsed="false">
      <c r="A18" s="87" t="s">
        <v>165</v>
      </c>
      <c r="B18" s="87" t="s">
        <v>166</v>
      </c>
      <c r="C18" s="87" t="s">
        <v>56</v>
      </c>
      <c r="D18" s="87" t="n">
        <v>20</v>
      </c>
      <c r="E18" s="87" t="n">
        <v>1800</v>
      </c>
      <c r="F18" s="87" t="s">
        <v>69</v>
      </c>
      <c r="G18" s="87" t="n">
        <v>2</v>
      </c>
      <c r="H18" s="128" t="n">
        <v>0.00105626147942112</v>
      </c>
      <c r="I18" s="128" t="n">
        <v>0.000603577988240639</v>
      </c>
      <c r="J18" s="128" t="n">
        <v>0.00337899326138088</v>
      </c>
      <c r="K18" s="128" t="n">
        <v>0.000355683501197987</v>
      </c>
      <c r="L18" s="128" t="n">
        <f aca="false">'Model version'!AX18</f>
        <v>0.306021556345933</v>
      </c>
      <c r="M18" s="128" t="n">
        <f aca="false">'Model version'!AY18</f>
        <v>0.0152695292032404</v>
      </c>
      <c r="N18" s="128" t="n">
        <v>0</v>
      </c>
      <c r="O18" s="128" t="n">
        <v>0</v>
      </c>
      <c r="P18" s="128" t="n">
        <v>1.68508055454778</v>
      </c>
      <c r="Q18" s="128" t="n">
        <v>0.0242943131612815</v>
      </c>
      <c r="R18" s="128" t="n">
        <v>0.00113173455987586</v>
      </c>
      <c r="S18" s="128" t="n">
        <v>0.000161676365696551</v>
      </c>
      <c r="T18" s="128" t="n">
        <v>0.00117028339100534</v>
      </c>
      <c r="U18" s="128" t="n">
        <v>0.000292570847751334</v>
      </c>
      <c r="V18" s="128" t="n">
        <v>0</v>
      </c>
      <c r="W18" s="128" t="n">
        <f aca="false">SUM(H18,J18,L18,N18,P18,R18,T18,V18)</f>
        <v>1.99783938358539</v>
      </c>
    </row>
    <row r="19" customFormat="false" ht="13.8" hidden="false" customHeight="false" outlineLevel="0" collapsed="false">
      <c r="A19" s="87" t="s">
        <v>165</v>
      </c>
      <c r="B19" s="87" t="s">
        <v>164</v>
      </c>
      <c r="C19" s="87" t="s">
        <v>56</v>
      </c>
      <c r="D19" s="87" t="n">
        <v>20</v>
      </c>
      <c r="E19" s="87" t="n">
        <v>1800</v>
      </c>
      <c r="F19" s="87" t="s">
        <v>69</v>
      </c>
      <c r="G19" s="87" t="n">
        <v>4</v>
      </c>
      <c r="H19" s="128" t="n">
        <v>0.994976634483385</v>
      </c>
      <c r="I19" s="128" t="n">
        <v>0.00343518443471452</v>
      </c>
      <c r="J19" s="128" t="n">
        <v>0.0057837876832814</v>
      </c>
      <c r="K19" s="128" t="n">
        <v>0.00462703014662512</v>
      </c>
      <c r="L19" s="128" t="n">
        <f aca="false">'Model version'!AX19</f>
        <v>0.184684908138683</v>
      </c>
      <c r="M19" s="128" t="n">
        <f aca="false">'Model version'!AY19</f>
        <v>0.0063613690581102</v>
      </c>
      <c r="N19" s="128" t="n">
        <v>0</v>
      </c>
      <c r="O19" s="128" t="n">
        <v>0</v>
      </c>
      <c r="P19" s="128" t="n">
        <v>1.81247969706982</v>
      </c>
      <c r="Q19" s="128" t="n">
        <v>0.00951048882418068</v>
      </c>
      <c r="R19" s="128" t="n">
        <v>0.0042064442998064</v>
      </c>
      <c r="S19" s="128" t="n">
        <v>0.0015774166124274</v>
      </c>
      <c r="T19" s="128" t="n">
        <v>0</v>
      </c>
      <c r="U19" s="128" t="n">
        <v>0</v>
      </c>
      <c r="V19" s="128" t="n">
        <v>0</v>
      </c>
      <c r="W19" s="128" t="n">
        <f aca="false">SUM(H19,J19,L19,N19,P19,R19,T19,V19)</f>
        <v>3.00213147167497</v>
      </c>
    </row>
    <row r="20" customFormat="false" ht="13.8" hidden="false" customHeight="false" outlineLevel="0" collapsed="false">
      <c r="A20" s="87" t="s">
        <v>165</v>
      </c>
      <c r="B20" s="87" t="s">
        <v>167</v>
      </c>
      <c r="C20" s="87" t="s">
        <v>56</v>
      </c>
      <c r="D20" s="87" t="n">
        <v>20</v>
      </c>
      <c r="E20" s="87" t="n">
        <v>1800</v>
      </c>
      <c r="F20" s="87" t="s">
        <v>69</v>
      </c>
      <c r="G20" s="87" t="n">
        <v>6</v>
      </c>
      <c r="H20" s="128" t="n">
        <v>1.98403641490448</v>
      </c>
      <c r="I20" s="128" t="n">
        <v>0.00809360302760961</v>
      </c>
      <c r="J20" s="128" t="n">
        <v>0.02254669474807</v>
      </c>
      <c r="K20" s="128" t="n">
        <v>0.0056366736870175</v>
      </c>
      <c r="L20" s="128" t="n">
        <f aca="false">'Model version'!AX20</f>
        <v>0.0679952174545596</v>
      </c>
      <c r="M20" s="128" t="n">
        <f aca="false">'Model version'!AY20</f>
        <v>0.00769176668038004</v>
      </c>
      <c r="N20" s="128" t="n">
        <v>0</v>
      </c>
      <c r="O20" s="128" t="n">
        <v>0</v>
      </c>
      <c r="P20" s="128" t="n">
        <v>1.08206605175942</v>
      </c>
      <c r="Q20" s="128" t="n">
        <v>0.0268734092935691</v>
      </c>
      <c r="R20" s="128" t="n">
        <v>0.845905935978108</v>
      </c>
      <c r="S20" s="128" t="n">
        <v>0.0149787630788295</v>
      </c>
      <c r="T20" s="128" t="n">
        <v>0.0042798457536733</v>
      </c>
      <c r="U20" s="128" t="n">
        <v>0.000713307625612216</v>
      </c>
      <c r="V20" s="128" t="n">
        <v>0</v>
      </c>
      <c r="W20" s="128" t="n">
        <f aca="false">SUM(H20,J20,L20,N20,P20,R20,T20,V20)</f>
        <v>4.00683016059832</v>
      </c>
    </row>
    <row r="21" customFormat="false" ht="13.8" hidden="false" customHeight="false" outlineLevel="0" collapsed="false">
      <c r="A21" s="87" t="s">
        <v>165</v>
      </c>
      <c r="B21" s="87" t="s">
        <v>168</v>
      </c>
      <c r="C21" s="87" t="s">
        <v>56</v>
      </c>
      <c r="D21" s="87" t="n">
        <v>20</v>
      </c>
      <c r="E21" s="87" t="n">
        <v>1800</v>
      </c>
      <c r="F21" s="87" t="s">
        <v>69</v>
      </c>
      <c r="G21" s="87" t="n">
        <v>1</v>
      </c>
      <c r="H21" s="128" t="n">
        <v>0</v>
      </c>
      <c r="I21" s="128" t="n">
        <v>0</v>
      </c>
      <c r="J21" s="128" t="n">
        <v>0</v>
      </c>
      <c r="K21" s="128" t="n">
        <v>0</v>
      </c>
      <c r="L21" s="128" t="n">
        <f aca="false">'Model version'!AX21</f>
        <v>1</v>
      </c>
      <c r="M21" s="128" t="n">
        <f aca="false">'Model version'!AY21</f>
        <v>0</v>
      </c>
      <c r="N21" s="128" t="n">
        <v>0</v>
      </c>
      <c r="O21" s="128" t="n">
        <v>0</v>
      </c>
      <c r="P21" s="128" t="n">
        <v>0</v>
      </c>
      <c r="Q21" s="128" t="n">
        <v>0</v>
      </c>
      <c r="R21" s="128" t="n">
        <v>0</v>
      </c>
      <c r="S21" s="128" t="n">
        <v>0</v>
      </c>
      <c r="T21" s="128" t="n">
        <v>0</v>
      </c>
      <c r="U21" s="128" t="n">
        <v>0</v>
      </c>
      <c r="V21" s="128" t="n">
        <v>0</v>
      </c>
      <c r="W21" s="128" t="n">
        <f aca="false">SUM(H21,J21,L21,N21,P21,R21,T21,V21)</f>
        <v>1</v>
      </c>
    </row>
    <row r="22" customFormat="false" ht="13.8" hidden="false" customHeight="false" outlineLevel="0" collapsed="false"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</row>
    <row r="23" customFormat="false" ht="13.8" hidden="false" customHeight="false" outlineLevel="0" collapsed="false">
      <c r="A23" s="87" t="s">
        <v>169</v>
      </c>
      <c r="B23" s="87" t="s">
        <v>158</v>
      </c>
      <c r="C23" s="87" t="s">
        <v>56</v>
      </c>
      <c r="D23" s="87" t="n">
        <v>17</v>
      </c>
      <c r="E23" s="87" t="n">
        <v>1600</v>
      </c>
      <c r="F23" s="87" t="s">
        <v>65</v>
      </c>
      <c r="G23" s="87" t="n">
        <v>12</v>
      </c>
      <c r="H23" s="128" t="n">
        <v>3.43581640086821</v>
      </c>
      <c r="I23" s="128" t="n">
        <v>0.0563248590306264</v>
      </c>
      <c r="J23" s="128" t="n">
        <v>1.07873259509348</v>
      </c>
      <c r="K23" s="128" t="n">
        <v>0.13276708862689</v>
      </c>
      <c r="L23" s="128" t="n">
        <f aca="false">'Model version'!AX23</f>
        <v>0.394908635764057</v>
      </c>
      <c r="M23" s="128" t="n">
        <f aca="false">'Model version'!AY23</f>
        <v>0.0176824762282414</v>
      </c>
      <c r="N23" s="128" t="n">
        <v>0</v>
      </c>
      <c r="O23" s="128" t="n">
        <v>0</v>
      </c>
      <c r="P23" s="128" t="n">
        <v>2.6659457714811</v>
      </c>
      <c r="Q23" s="128" t="n">
        <v>0.104958494940201</v>
      </c>
      <c r="R23" s="128" t="n">
        <v>0.437533445274576</v>
      </c>
      <c r="S23" s="128" t="n">
        <v>0.0226310402728229</v>
      </c>
      <c r="T23" s="128" t="n">
        <v>0</v>
      </c>
      <c r="U23" s="128" t="n">
        <v>0</v>
      </c>
      <c r="V23" s="128" t="n">
        <v>0</v>
      </c>
      <c r="W23" s="128" t="n">
        <f aca="false">SUM(H23,J23,L23,N23,P23,R23,T23,V23)</f>
        <v>8.01293684848143</v>
      </c>
      <c r="X23" s="87" t="n">
        <v>0.08</v>
      </c>
      <c r="Y23" s="87" t="n">
        <v>0.03</v>
      </c>
    </row>
    <row r="24" customFormat="false" ht="13.8" hidden="false" customHeight="false" outlineLevel="0" collapsed="false">
      <c r="A24" s="87" t="s">
        <v>169</v>
      </c>
      <c r="B24" s="87" t="s">
        <v>162</v>
      </c>
      <c r="C24" s="87" t="s">
        <v>56</v>
      </c>
      <c r="D24" s="87" t="n">
        <v>17</v>
      </c>
      <c r="E24" s="87" t="n">
        <v>1600</v>
      </c>
      <c r="F24" s="87" t="s">
        <v>65</v>
      </c>
      <c r="G24" s="87" t="n">
        <v>4</v>
      </c>
      <c r="H24" s="128" t="n">
        <v>1.00659914693269</v>
      </c>
      <c r="I24" s="128" t="n">
        <v>0.0024915820468631</v>
      </c>
      <c r="J24" s="128" t="n">
        <v>0.00587307452038487</v>
      </c>
      <c r="K24" s="128" t="n">
        <v>0.00293653726019243</v>
      </c>
      <c r="L24" s="128" t="n">
        <f aca="false">'Model version'!AX24</f>
        <v>0.252131691798391</v>
      </c>
      <c r="M24" s="128" t="n">
        <f aca="false">'Model version'!AY24</f>
        <v>0.0041674659801387</v>
      </c>
      <c r="N24" s="128" t="n">
        <v>0</v>
      </c>
      <c r="O24" s="128" t="n">
        <v>0</v>
      </c>
      <c r="P24" s="128" t="n">
        <v>1.72345775074118</v>
      </c>
      <c r="Q24" s="128" t="n">
        <v>0.0111430458022059</v>
      </c>
      <c r="R24" s="128" t="n">
        <v>0.00240265181446541</v>
      </c>
      <c r="S24" s="128" t="n">
        <v>0.0013348065635919</v>
      </c>
      <c r="T24" s="128" t="n">
        <v>0</v>
      </c>
      <c r="U24" s="128" t="n">
        <v>0</v>
      </c>
      <c r="V24" s="128" t="n">
        <v>0</v>
      </c>
      <c r="W24" s="128" t="n">
        <f aca="false">SUM(H24,J24,L24,N24,P24,R24,T24,V24)</f>
        <v>2.99046431580712</v>
      </c>
    </row>
    <row r="25" customFormat="false" ht="13.8" hidden="false" customHeight="false" outlineLevel="0" collapsed="false">
      <c r="A25" s="87" t="s">
        <v>169</v>
      </c>
      <c r="B25" s="87" t="s">
        <v>170</v>
      </c>
      <c r="C25" s="87" t="s">
        <v>56</v>
      </c>
      <c r="D25" s="87" t="n">
        <v>17</v>
      </c>
      <c r="E25" s="87" t="n">
        <v>1600</v>
      </c>
      <c r="F25" s="87" t="s">
        <v>65</v>
      </c>
      <c r="G25" s="87" t="n">
        <v>6</v>
      </c>
      <c r="H25" s="128" t="n">
        <v>2.00367666792996</v>
      </c>
      <c r="I25" s="128" t="n">
        <v>0.0144931404551896</v>
      </c>
      <c r="J25" s="128" t="n">
        <v>0.00982179055071989</v>
      </c>
      <c r="K25" s="128" t="n">
        <v>0.00128110311531129</v>
      </c>
      <c r="L25" s="128" t="n">
        <f aca="false">'Model version'!AX25</f>
        <v>0.090299562986439</v>
      </c>
      <c r="M25" s="128" t="n">
        <f aca="false">'Model version'!AY25</f>
        <v>0.00818150402897266</v>
      </c>
      <c r="N25" s="128" t="n">
        <v>0</v>
      </c>
      <c r="O25" s="128" t="n">
        <v>0</v>
      </c>
      <c r="P25" s="128" t="n">
        <v>1.10729627464432</v>
      </c>
      <c r="Q25" s="128" t="n">
        <v>0.0324086714530045</v>
      </c>
      <c r="R25" s="128" t="n">
        <v>0.78031814068324</v>
      </c>
      <c r="S25" s="128" t="n">
        <v>0.0349396182395481</v>
      </c>
      <c r="T25" s="128" t="n">
        <v>0</v>
      </c>
      <c r="U25" s="128" t="n">
        <v>0</v>
      </c>
      <c r="V25" s="128" t="n">
        <v>0</v>
      </c>
      <c r="W25" s="128" t="n">
        <f aca="false">SUM(H25,J25,L25,N25,P25,R25,T25,V25)</f>
        <v>3.99141243679468</v>
      </c>
    </row>
    <row r="26" customFormat="false" ht="13.8" hidden="false" customHeight="false" outlineLevel="0" collapsed="false">
      <c r="A26" s="87" t="s">
        <v>169</v>
      </c>
      <c r="B26" s="87" t="s">
        <v>65</v>
      </c>
      <c r="C26" s="87" t="s">
        <v>56</v>
      </c>
      <c r="D26" s="87" t="n">
        <v>17</v>
      </c>
      <c r="E26" s="87" t="n">
        <v>1600</v>
      </c>
      <c r="F26" s="87" t="s">
        <v>65</v>
      </c>
      <c r="G26" s="87" t="n">
        <v>2</v>
      </c>
      <c r="H26" s="128" t="n">
        <v>0</v>
      </c>
      <c r="I26" s="128" t="n">
        <v>0</v>
      </c>
      <c r="J26" s="128" t="n">
        <v>0</v>
      </c>
      <c r="K26" s="128" t="n">
        <v>0</v>
      </c>
      <c r="L26" s="128" t="n">
        <f aca="false">'Model version'!AX26</f>
        <v>0</v>
      </c>
      <c r="M26" s="128" t="n">
        <f aca="false">'Model version'!AY26</f>
        <v>0</v>
      </c>
      <c r="N26" s="128" t="n">
        <v>1</v>
      </c>
      <c r="O26" s="128" t="n">
        <v>0</v>
      </c>
      <c r="P26" s="128" t="n">
        <v>0</v>
      </c>
      <c r="Q26" s="128" t="n">
        <v>0</v>
      </c>
      <c r="R26" s="128" t="n">
        <v>0</v>
      </c>
      <c r="S26" s="128" t="n">
        <v>0</v>
      </c>
      <c r="T26" s="128" t="n">
        <v>0</v>
      </c>
      <c r="U26" s="128" t="n">
        <v>0</v>
      </c>
      <c r="V26" s="128" t="n">
        <v>0</v>
      </c>
      <c r="W26" s="128" t="n">
        <f aca="false">SUM(H26,J26,L26,N26,P26,R26,T26,V26)</f>
        <v>1</v>
      </c>
    </row>
    <row r="27" customFormat="false" ht="13.8" hidden="false" customHeight="false" outlineLevel="0" collapsed="false">
      <c r="A27" s="87" t="s">
        <v>169</v>
      </c>
      <c r="B27" s="87" t="s">
        <v>156</v>
      </c>
      <c r="C27" s="87" t="s">
        <v>56</v>
      </c>
      <c r="D27" s="87" t="n">
        <v>17</v>
      </c>
      <c r="E27" s="87" t="n">
        <v>1600</v>
      </c>
      <c r="F27" s="87" t="s">
        <v>65</v>
      </c>
      <c r="G27" s="87" t="n">
        <v>2</v>
      </c>
      <c r="H27" s="128" t="n">
        <v>0</v>
      </c>
      <c r="I27" s="128" t="n">
        <v>0</v>
      </c>
      <c r="J27" s="128" t="n">
        <v>0</v>
      </c>
      <c r="K27" s="128" t="n">
        <v>0</v>
      </c>
      <c r="L27" s="128" t="n">
        <f aca="false">'Model version'!AX27</f>
        <v>0</v>
      </c>
      <c r="M27" s="128" t="n">
        <f aca="false">'Model version'!AY27</f>
        <v>0</v>
      </c>
      <c r="N27" s="128" t="n">
        <v>1</v>
      </c>
      <c r="O27" s="128" t="n">
        <v>0</v>
      </c>
      <c r="P27" s="128" t="n">
        <v>0</v>
      </c>
      <c r="Q27" s="128" t="n">
        <v>0</v>
      </c>
      <c r="R27" s="128" t="n">
        <v>0</v>
      </c>
      <c r="S27" s="128" t="n">
        <v>0</v>
      </c>
      <c r="T27" s="128" t="n">
        <v>0</v>
      </c>
      <c r="U27" s="128" t="n">
        <v>0</v>
      </c>
      <c r="V27" s="128" t="n">
        <v>0</v>
      </c>
      <c r="W27" s="128" t="n">
        <f aca="false">SUM(H27,J27,L27,N27,P27,R27,T27,V27)</f>
        <v>1</v>
      </c>
    </row>
    <row r="28" customFormat="false" ht="13.8" hidden="false" customHeight="false" outlineLevel="0" collapsed="false"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</row>
    <row r="29" customFormat="false" ht="13.8" hidden="false" customHeight="false" outlineLevel="0" collapsed="false">
      <c r="A29" s="87" t="s">
        <v>171</v>
      </c>
      <c r="B29" s="87" t="s">
        <v>158</v>
      </c>
      <c r="C29" s="87" t="s">
        <v>56</v>
      </c>
      <c r="D29" s="87" t="n">
        <v>17</v>
      </c>
      <c r="E29" s="87" t="n">
        <v>1800</v>
      </c>
      <c r="F29" s="87" t="s">
        <v>69</v>
      </c>
      <c r="G29" s="87" t="n">
        <v>12</v>
      </c>
      <c r="H29" s="128" t="n">
        <v>3.59634542385906</v>
      </c>
      <c r="I29" s="128" t="n">
        <v>0.0348483083707273</v>
      </c>
      <c r="J29" s="128" t="n">
        <v>0.731075157180535</v>
      </c>
      <c r="K29" s="128" t="n">
        <v>0.0328573104350802</v>
      </c>
      <c r="L29" s="128" t="n">
        <f aca="false">'Model version'!AX29</f>
        <v>0.379524475739911</v>
      </c>
      <c r="M29" s="128" t="n">
        <f aca="false">'Model version'!AY29</f>
        <v>0.0291941904415316</v>
      </c>
      <c r="N29" s="128" t="n">
        <v>0</v>
      </c>
      <c r="O29" s="128" t="n">
        <v>0</v>
      </c>
      <c r="P29" s="128" t="n">
        <v>2.878053971418</v>
      </c>
      <c r="Q29" s="128" t="n">
        <v>0.0415603461576606</v>
      </c>
      <c r="R29" s="128" t="n">
        <v>0.433124575850802</v>
      </c>
      <c r="S29" s="128" t="n">
        <v>0.0224029953026277</v>
      </c>
      <c r="T29" s="128" t="n">
        <v>0</v>
      </c>
      <c r="U29" s="128" t="n">
        <v>0</v>
      </c>
      <c r="V29" s="128" t="n">
        <v>0</v>
      </c>
      <c r="W29" s="128" t="n">
        <f aca="false">SUM(H29,J29,L29,N29,P29,R29,T29,V29)</f>
        <v>8.0181236040483</v>
      </c>
      <c r="X29" s="87" t="n">
        <v>0.14</v>
      </c>
      <c r="Y29" s="87" t="n">
        <v>0.04</v>
      </c>
    </row>
    <row r="30" customFormat="false" ht="13.8" hidden="false" customHeight="false" outlineLevel="0" collapsed="false">
      <c r="A30" s="87" t="s">
        <v>171</v>
      </c>
      <c r="B30" s="87" t="s">
        <v>172</v>
      </c>
      <c r="C30" s="87" t="s">
        <v>56</v>
      </c>
      <c r="D30" s="87" t="n">
        <v>17</v>
      </c>
      <c r="E30" s="87" t="n">
        <v>1800</v>
      </c>
      <c r="F30" s="87" t="s">
        <v>69</v>
      </c>
      <c r="G30" s="87" t="n">
        <v>4</v>
      </c>
      <c r="H30" s="128" t="n">
        <v>0.989500643007594</v>
      </c>
      <c r="I30" s="128" t="n">
        <v>0.00725795092670607</v>
      </c>
      <c r="J30" s="128" t="n">
        <v>0.00228109347694746</v>
      </c>
      <c r="K30" s="128" t="n">
        <v>0.00199595679232903</v>
      </c>
      <c r="L30" s="128" t="n">
        <f aca="false">'Model version'!AX30</f>
        <v>0.171980248914863</v>
      </c>
      <c r="M30" s="128" t="n">
        <f aca="false">'Model version'!AY30</f>
        <v>0.0101164852302861</v>
      </c>
      <c r="N30" s="128" t="n">
        <v>0</v>
      </c>
      <c r="O30" s="128" t="n">
        <v>0</v>
      </c>
      <c r="P30" s="128" t="n">
        <v>1.83937558205988</v>
      </c>
      <c r="Q30" s="128" t="n">
        <v>0.0180330939417636</v>
      </c>
      <c r="R30" s="128" t="n">
        <v>0.00622124279464434</v>
      </c>
      <c r="S30" s="128" t="n">
        <v>0.00181452914843793</v>
      </c>
      <c r="T30" s="128" t="n">
        <v>0</v>
      </c>
      <c r="U30" s="128" t="n">
        <v>0</v>
      </c>
      <c r="V30" s="128" t="n">
        <v>0</v>
      </c>
      <c r="W30" s="128" t="n">
        <f aca="false">SUM(H30,J30,L30,N30,P30,R30,T30,V30)</f>
        <v>3.00935881025393</v>
      </c>
    </row>
    <row r="31" customFormat="false" ht="13.8" hidden="false" customHeight="false" outlineLevel="0" collapsed="false">
      <c r="A31" s="87" t="s">
        <v>171</v>
      </c>
      <c r="B31" s="87" t="s">
        <v>168</v>
      </c>
      <c r="C31" s="87" t="s">
        <v>56</v>
      </c>
      <c r="D31" s="87" t="n">
        <v>17</v>
      </c>
      <c r="E31" s="87" t="n">
        <v>1800</v>
      </c>
      <c r="F31" s="87" t="s">
        <v>69</v>
      </c>
      <c r="G31" s="87" t="n">
        <v>1</v>
      </c>
      <c r="H31" s="128" t="n">
        <v>0</v>
      </c>
      <c r="I31" s="128" t="n">
        <v>0</v>
      </c>
      <c r="J31" s="128" t="n">
        <v>0</v>
      </c>
      <c r="K31" s="128" t="n">
        <v>0</v>
      </c>
      <c r="L31" s="128" t="n">
        <f aca="false">'Model version'!AX31</f>
        <v>1</v>
      </c>
      <c r="M31" s="128" t="n">
        <f aca="false">'Model version'!AY31</f>
        <v>0</v>
      </c>
      <c r="N31" s="128" t="n">
        <v>0</v>
      </c>
      <c r="O31" s="128" t="n">
        <v>0</v>
      </c>
      <c r="P31" s="128" t="n">
        <v>0</v>
      </c>
      <c r="Q31" s="128" t="n">
        <v>0</v>
      </c>
      <c r="R31" s="128" t="n">
        <v>0</v>
      </c>
      <c r="S31" s="128" t="n">
        <v>0</v>
      </c>
      <c r="T31" s="128" t="n">
        <v>0</v>
      </c>
      <c r="U31" s="128" t="n">
        <v>0</v>
      </c>
      <c r="V31" s="128" t="n">
        <v>0</v>
      </c>
      <c r="W31" s="128" t="n">
        <f aca="false">SUM(H31,J31,L31,N31,P31,R31,T31,V31)</f>
        <v>1</v>
      </c>
    </row>
    <row r="32" customFormat="false" ht="13.8" hidden="false" customHeight="false" outlineLevel="0" collapsed="false"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</row>
    <row r="33" customFormat="false" ht="13.8" hidden="false" customHeight="false" outlineLevel="0" collapsed="false">
      <c r="A33" s="87" t="s">
        <v>173</v>
      </c>
      <c r="B33" s="87" t="s">
        <v>158</v>
      </c>
      <c r="C33" s="87" t="s">
        <v>56</v>
      </c>
      <c r="D33" s="87" t="n">
        <v>14</v>
      </c>
      <c r="E33" s="87" t="n">
        <v>1800</v>
      </c>
      <c r="F33" s="87" t="s">
        <v>58</v>
      </c>
      <c r="G33" s="87" t="n">
        <v>12</v>
      </c>
      <c r="H33" s="128" t="n">
        <v>3.30012373882426</v>
      </c>
      <c r="I33" s="128" t="n">
        <v>0.0347381446192027</v>
      </c>
      <c r="J33" s="128" t="n">
        <v>1.22825402622409</v>
      </c>
      <c r="K33" s="128" t="n">
        <v>0.0491301610489637</v>
      </c>
      <c r="L33" s="128" t="n">
        <f aca="false">'Model version'!AX33</f>
        <v>0.320533693445032</v>
      </c>
      <c r="M33" s="128" t="n">
        <f aca="false">'Model version'!AY33</f>
        <v>0.0174836560060926</v>
      </c>
      <c r="N33" s="128" t="n">
        <v>0</v>
      </c>
      <c r="O33" s="128" t="n">
        <v>0</v>
      </c>
      <c r="P33" s="128" t="n">
        <v>2.96217093071324</v>
      </c>
      <c r="Q33" s="128" t="n">
        <v>0.0310717230494396</v>
      </c>
      <c r="R33" s="128" t="n">
        <v>0.238209857403496</v>
      </c>
      <c r="S33" s="128" t="n">
        <v>0.00744405804385925</v>
      </c>
      <c r="T33" s="128" t="n">
        <v>0.00269416542513053</v>
      </c>
      <c r="U33" s="128" t="n">
        <v>0.00269416542513053</v>
      </c>
      <c r="V33" s="128" t="n">
        <v>0</v>
      </c>
      <c r="W33" s="128" t="n">
        <f aca="false">SUM(H33,J33,L33,N33,P33,R33,T33,V33)</f>
        <v>8.05198641203525</v>
      </c>
      <c r="X33" s="87" t="n">
        <v>0.29</v>
      </c>
      <c r="Y33" s="87" t="n">
        <v>0.04</v>
      </c>
    </row>
    <row r="34" customFormat="false" ht="13.8" hidden="false" customHeight="false" outlineLevel="0" collapsed="false">
      <c r="A34" s="87" t="s">
        <v>173</v>
      </c>
      <c r="B34" s="87" t="s">
        <v>174</v>
      </c>
      <c r="C34" s="87" t="s">
        <v>56</v>
      </c>
      <c r="D34" s="87" t="n">
        <v>14</v>
      </c>
      <c r="E34" s="87" t="n">
        <v>1800</v>
      </c>
      <c r="F34" s="87" t="s">
        <v>58</v>
      </c>
      <c r="G34" s="87" t="n">
        <v>4</v>
      </c>
      <c r="H34" s="128" t="n">
        <v>0.990944748597528</v>
      </c>
      <c r="I34" s="128" t="n">
        <v>0.00478717269853878</v>
      </c>
      <c r="J34" s="128" t="n">
        <v>0.00225683292555969</v>
      </c>
      <c r="K34" s="128" t="n">
        <v>0.00112841646277985</v>
      </c>
      <c r="L34" s="128" t="n">
        <f aca="false">'Model version'!AX34</f>
        <v>0.112099584046439</v>
      </c>
      <c r="M34" s="128" t="n">
        <f aca="false">'Model version'!AY34</f>
        <v>0.00400355657308711</v>
      </c>
      <c r="N34" s="128" t="n">
        <v>0</v>
      </c>
      <c r="O34" s="128" t="n">
        <v>0</v>
      </c>
      <c r="P34" s="128" t="n">
        <v>1.89831465151128</v>
      </c>
      <c r="Q34" s="128" t="n">
        <v>0.0107047818694245</v>
      </c>
      <c r="R34" s="128" t="n">
        <v>0.00384692301048391</v>
      </c>
      <c r="S34" s="128" t="n">
        <v>0.000256461534032261</v>
      </c>
      <c r="T34" s="128" t="n">
        <v>0.000928189696795328</v>
      </c>
      <c r="U34" s="128" t="n">
        <v>0.000464094848397664</v>
      </c>
      <c r="V34" s="128" t="n">
        <v>0</v>
      </c>
      <c r="W34" s="128" t="n">
        <f aca="false">SUM(H34,J34,L34,N34,P34,R34,T34,V34)</f>
        <v>3.00839092978809</v>
      </c>
    </row>
    <row r="35" customFormat="false" ht="13.8" hidden="false" customHeight="false" outlineLevel="0" collapsed="false">
      <c r="A35" s="87" t="s">
        <v>173</v>
      </c>
      <c r="B35" s="87" t="s">
        <v>58</v>
      </c>
      <c r="C35" s="87" t="s">
        <v>56</v>
      </c>
      <c r="D35" s="87" t="n">
        <v>14</v>
      </c>
      <c r="E35" s="87" t="n">
        <v>1800</v>
      </c>
      <c r="F35" s="87" t="s">
        <v>58</v>
      </c>
      <c r="G35" s="87" t="n">
        <v>2</v>
      </c>
      <c r="H35" s="128" t="n">
        <v>0</v>
      </c>
      <c r="I35" s="128" t="n">
        <v>0</v>
      </c>
      <c r="J35" s="128" t="n">
        <v>0</v>
      </c>
      <c r="K35" s="128" t="n">
        <v>0</v>
      </c>
      <c r="L35" s="128" t="n">
        <f aca="false">'Model version'!AX35</f>
        <v>0</v>
      </c>
      <c r="M35" s="128" t="n">
        <f aca="false">'Model version'!AY35</f>
        <v>0</v>
      </c>
      <c r="N35" s="128" t="n">
        <v>0</v>
      </c>
      <c r="O35" s="128" t="n">
        <v>0</v>
      </c>
      <c r="P35" s="128" t="n">
        <v>0</v>
      </c>
      <c r="Q35" s="128" t="n">
        <v>0</v>
      </c>
      <c r="R35" s="128" t="n">
        <v>0</v>
      </c>
      <c r="S35" s="128" t="n">
        <v>0</v>
      </c>
      <c r="T35" s="128" t="n">
        <v>0</v>
      </c>
      <c r="U35" s="128" t="n">
        <v>0</v>
      </c>
      <c r="V35" s="128" t="n">
        <v>1</v>
      </c>
      <c r="W35" s="128" t="n">
        <f aca="false">SUM(H35,J35,L35,N35,P35,R35,T35,V35)</f>
        <v>1</v>
      </c>
    </row>
    <row r="36" customFormat="false" ht="13.8" hidden="false" customHeight="false" outlineLevel="0" collapsed="false">
      <c r="A36" s="87" t="s">
        <v>173</v>
      </c>
      <c r="B36" s="87" t="s">
        <v>160</v>
      </c>
      <c r="C36" s="87" t="s">
        <v>56</v>
      </c>
      <c r="D36" s="87" t="n">
        <v>14</v>
      </c>
      <c r="E36" s="87" t="n">
        <v>1800</v>
      </c>
      <c r="F36" s="87" t="s">
        <v>58</v>
      </c>
      <c r="G36" s="87" t="n">
        <v>2</v>
      </c>
      <c r="H36" s="128" t="n">
        <v>0</v>
      </c>
      <c r="I36" s="128" t="n">
        <v>0</v>
      </c>
      <c r="J36" s="128" t="n">
        <v>0</v>
      </c>
      <c r="K36" s="128" t="n">
        <v>0</v>
      </c>
      <c r="L36" s="128" t="n">
        <f aca="false">'Model version'!AX36</f>
        <v>0</v>
      </c>
      <c r="M36" s="128" t="n">
        <f aca="false">'Model version'!AY36</f>
        <v>0</v>
      </c>
      <c r="N36" s="128" t="n">
        <v>0</v>
      </c>
      <c r="O36" s="128" t="n">
        <v>0</v>
      </c>
      <c r="P36" s="128" t="n">
        <v>0</v>
      </c>
      <c r="Q36" s="128" t="n">
        <v>0</v>
      </c>
      <c r="R36" s="128" t="n">
        <v>0</v>
      </c>
      <c r="S36" s="128" t="n">
        <v>0</v>
      </c>
      <c r="T36" s="128" t="n">
        <v>0</v>
      </c>
      <c r="U36" s="128" t="n">
        <v>0</v>
      </c>
      <c r="V36" s="128" t="n">
        <v>1</v>
      </c>
      <c r="W36" s="128" t="n">
        <f aca="false">SUM(H36,J36,L36,N36,P36,R36,T36,V36)</f>
        <v>1</v>
      </c>
    </row>
    <row r="37" customFormat="false" ht="13.8" hidden="false" customHeight="false" outlineLevel="0" collapsed="false"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</row>
    <row r="38" customFormat="false" ht="13.8" hidden="false" customHeight="false" outlineLevel="0" collapsed="false">
      <c r="A38" s="87" t="s">
        <v>175</v>
      </c>
      <c r="B38" s="87" t="s">
        <v>158</v>
      </c>
      <c r="C38" s="87" t="s">
        <v>56</v>
      </c>
      <c r="D38" s="87" t="n">
        <v>14</v>
      </c>
      <c r="E38" s="87" t="n">
        <v>1600</v>
      </c>
      <c r="F38" s="87" t="s">
        <v>65</v>
      </c>
      <c r="G38" s="87" t="n">
        <v>12</v>
      </c>
      <c r="H38" s="128" t="n">
        <v>3.16449054483303</v>
      </c>
      <c r="I38" s="128" t="n">
        <v>0.0977988247851267</v>
      </c>
      <c r="J38" s="128" t="n">
        <v>1.6548627511175</v>
      </c>
      <c r="K38" s="128" t="n">
        <v>0.164662960310199</v>
      </c>
      <c r="L38" s="128" t="n">
        <f aca="false">'Model version'!AX38</f>
        <v>0.315475934083521</v>
      </c>
      <c r="M38" s="128" t="n">
        <f aca="false">'Model version'!AY38</f>
        <v>0.0584214692747262</v>
      </c>
      <c r="N38" s="128" t="n">
        <v>0</v>
      </c>
      <c r="O38" s="128" t="n">
        <v>0</v>
      </c>
      <c r="P38" s="128" t="n">
        <v>2.55140353411275</v>
      </c>
      <c r="Q38" s="128" t="n">
        <v>0.104138919759704</v>
      </c>
      <c r="R38" s="128" t="n">
        <v>0.321845315461424</v>
      </c>
      <c r="S38" s="128" t="n">
        <v>0.0149695495563453</v>
      </c>
      <c r="T38" s="128" t="n">
        <v>0</v>
      </c>
      <c r="U38" s="128" t="n">
        <v>0</v>
      </c>
      <c r="V38" s="128" t="n">
        <v>0</v>
      </c>
      <c r="W38" s="128" t="n">
        <f aca="false">SUM(H38,J38,L38,N38,P38,R38,T38,V38)</f>
        <v>8.00807807960822</v>
      </c>
      <c r="X38" s="87" t="n">
        <v>0</v>
      </c>
      <c r="Y38" s="87" t="n">
        <v>0</v>
      </c>
    </row>
    <row r="39" customFormat="false" ht="13.8" hidden="false" customHeight="false" outlineLevel="0" collapsed="false">
      <c r="A39" s="87" t="s">
        <v>175</v>
      </c>
      <c r="B39" s="87" t="s">
        <v>174</v>
      </c>
      <c r="C39" s="87" t="s">
        <v>56</v>
      </c>
      <c r="D39" s="87" t="n">
        <v>14</v>
      </c>
      <c r="E39" s="87" t="n">
        <v>1600</v>
      </c>
      <c r="F39" s="87" t="s">
        <v>65</v>
      </c>
      <c r="G39" s="87" t="n">
        <v>4</v>
      </c>
      <c r="H39" s="128" t="n">
        <v>1.00524580647058</v>
      </c>
      <c r="I39" s="128" t="n">
        <v>0.00485625993464048</v>
      </c>
      <c r="J39" s="128" t="n">
        <v>0.00143087684601893</v>
      </c>
      <c r="K39" s="128" t="n">
        <v>0.000286175369203786</v>
      </c>
      <c r="L39" s="128" t="n">
        <f aca="false">'Model version'!AX39</f>
        <v>0.134024050521547</v>
      </c>
      <c r="M39" s="128" t="n">
        <f aca="false">'Model version'!AY39</f>
        <v>0.00609200229643395</v>
      </c>
      <c r="N39" s="128" t="n">
        <v>0</v>
      </c>
      <c r="O39" s="128" t="n">
        <v>0</v>
      </c>
      <c r="P39" s="128" t="n">
        <v>1.84969574318202</v>
      </c>
      <c r="Q39" s="128" t="n">
        <v>0.0108592705079179</v>
      </c>
      <c r="R39" s="128" t="n">
        <v>0.00364227808624585</v>
      </c>
      <c r="S39" s="128" t="n">
        <v>0.000520325440892265</v>
      </c>
      <c r="T39" s="128" t="n">
        <v>0</v>
      </c>
      <c r="U39" s="128" t="n">
        <v>0</v>
      </c>
      <c r="V39" s="128" t="n">
        <v>0</v>
      </c>
      <c r="W39" s="128" t="n">
        <f aca="false">SUM(H39,J39,L39,N39,P39,R39,T39,V39)</f>
        <v>2.99403875510641</v>
      </c>
    </row>
    <row r="40" customFormat="false" ht="13.8" hidden="false" customHeight="false" outlineLevel="0" collapsed="false">
      <c r="A40" s="87" t="s">
        <v>175</v>
      </c>
      <c r="B40" s="87" t="s">
        <v>176</v>
      </c>
      <c r="C40" s="87" t="s">
        <v>56</v>
      </c>
      <c r="D40" s="87" t="n">
        <v>14</v>
      </c>
      <c r="E40" s="87" t="n">
        <v>1600</v>
      </c>
      <c r="F40" s="87" t="s">
        <v>65</v>
      </c>
      <c r="G40" s="87" t="n">
        <v>6</v>
      </c>
      <c r="H40" s="128" t="n">
        <v>1.99910928400211</v>
      </c>
      <c r="I40" s="128" t="n">
        <v>0.0213732282680197</v>
      </c>
      <c r="J40" s="128" t="n">
        <v>0.0209917768440394</v>
      </c>
      <c r="K40" s="128" t="n">
        <v>0.00209917768440394</v>
      </c>
      <c r="L40" s="128" t="n">
        <f aca="false">'Model version'!AX40</f>
        <v>0.128101496718008</v>
      </c>
      <c r="M40" s="128" t="n">
        <f aca="false">'Model version'!AY40</f>
        <v>0.00119164182993496</v>
      </c>
      <c r="N40" s="128" t="n">
        <v>0</v>
      </c>
      <c r="O40" s="128" t="n">
        <v>0</v>
      </c>
      <c r="P40" s="128" t="n">
        <v>1.31166610191737</v>
      </c>
      <c r="Q40" s="128" t="n">
        <v>0.0132759726914714</v>
      </c>
      <c r="R40" s="128" t="n">
        <v>0.530526168094338</v>
      </c>
      <c r="S40" s="128" t="n">
        <v>0.005343429031166</v>
      </c>
      <c r="T40" s="128" t="n">
        <v>0</v>
      </c>
      <c r="U40" s="128" t="n">
        <v>0</v>
      </c>
      <c r="V40" s="128" t="n">
        <v>0</v>
      </c>
      <c r="W40" s="128" t="n">
        <f aca="false">SUM(H40,J40,L40,N40,P40,R40,T40,V40)</f>
        <v>3.99039482757587</v>
      </c>
    </row>
    <row r="41" customFormat="false" ht="13.8" hidden="false" customHeight="false" outlineLevel="0" collapsed="false">
      <c r="A41" s="87" t="s">
        <v>175</v>
      </c>
      <c r="B41" s="87" t="s">
        <v>65</v>
      </c>
      <c r="C41" s="87" t="s">
        <v>56</v>
      </c>
      <c r="D41" s="87" t="n">
        <v>14</v>
      </c>
      <c r="E41" s="87" t="n">
        <v>1600</v>
      </c>
      <c r="F41" s="87" t="s">
        <v>65</v>
      </c>
      <c r="G41" s="87" t="n">
        <v>2</v>
      </c>
      <c r="H41" s="128" t="n">
        <v>0</v>
      </c>
      <c r="I41" s="128" t="n">
        <v>0</v>
      </c>
      <c r="J41" s="128" t="n">
        <v>0</v>
      </c>
      <c r="K41" s="128" t="n">
        <v>0</v>
      </c>
      <c r="L41" s="128" t="n">
        <f aca="false">'Model version'!AX41</f>
        <v>0</v>
      </c>
      <c r="M41" s="128" t="n">
        <f aca="false">'Model version'!AY41</f>
        <v>0</v>
      </c>
      <c r="N41" s="128" t="n">
        <v>1</v>
      </c>
      <c r="O41" s="128" t="n">
        <v>0</v>
      </c>
      <c r="P41" s="128" t="n">
        <v>0</v>
      </c>
      <c r="Q41" s="128" t="n">
        <v>0</v>
      </c>
      <c r="R41" s="128" t="n">
        <v>0</v>
      </c>
      <c r="S41" s="128" t="n">
        <v>0</v>
      </c>
      <c r="T41" s="128" t="n">
        <v>0</v>
      </c>
      <c r="U41" s="128" t="n">
        <v>0</v>
      </c>
      <c r="V41" s="128" t="n">
        <v>0</v>
      </c>
      <c r="W41" s="128" t="n">
        <f aca="false">SUM(H41,J41,L41,N41,P41,R41,T41,V41)</f>
        <v>1</v>
      </c>
    </row>
    <row r="42" customFormat="false" ht="13.8" hidden="false" customHeight="false" outlineLevel="0" collapsed="false">
      <c r="A42" s="87" t="s">
        <v>175</v>
      </c>
      <c r="B42" s="87" t="s">
        <v>156</v>
      </c>
      <c r="C42" s="87" t="s">
        <v>56</v>
      </c>
      <c r="D42" s="87" t="n">
        <v>14</v>
      </c>
      <c r="E42" s="87" t="n">
        <v>1600</v>
      </c>
      <c r="F42" s="87" t="s">
        <v>65</v>
      </c>
      <c r="G42" s="87" t="n">
        <v>2</v>
      </c>
      <c r="H42" s="128" t="n">
        <v>0</v>
      </c>
      <c r="I42" s="128" t="n">
        <v>0</v>
      </c>
      <c r="J42" s="128" t="n">
        <v>0</v>
      </c>
      <c r="K42" s="128" t="n">
        <v>0</v>
      </c>
      <c r="L42" s="128" t="n">
        <f aca="false">'Model version'!AX42</f>
        <v>0</v>
      </c>
      <c r="M42" s="128" t="n">
        <f aca="false">'Model version'!AY42</f>
        <v>0</v>
      </c>
      <c r="N42" s="128" t="n">
        <v>1</v>
      </c>
      <c r="O42" s="128" t="n">
        <v>0</v>
      </c>
      <c r="P42" s="128" t="n">
        <v>0</v>
      </c>
      <c r="Q42" s="128" t="n">
        <v>0</v>
      </c>
      <c r="R42" s="128" t="n">
        <v>0</v>
      </c>
      <c r="S42" s="128" t="n">
        <v>0</v>
      </c>
      <c r="T42" s="128" t="n">
        <v>0</v>
      </c>
      <c r="U42" s="128" t="n">
        <v>0</v>
      </c>
      <c r="V42" s="128" t="n">
        <v>0</v>
      </c>
      <c r="W42" s="128" t="n">
        <f aca="false">SUM(H42,J42,L42,N42,P42,R42,T42,V42)</f>
        <v>1</v>
      </c>
    </row>
    <row r="43" customFormat="false" ht="13.8" hidden="false" customHeight="false" outlineLevel="0" collapsed="false"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</row>
    <row r="44" customFormat="false" ht="13.8" hidden="false" customHeight="false" outlineLevel="0" collapsed="false">
      <c r="A44" s="87" t="s">
        <v>177</v>
      </c>
      <c r="B44" s="87" t="s">
        <v>158</v>
      </c>
      <c r="C44" s="87" t="s">
        <v>56</v>
      </c>
      <c r="D44" s="87" t="n">
        <v>14</v>
      </c>
      <c r="E44" s="87" t="n">
        <v>1600</v>
      </c>
      <c r="F44" s="87" t="s">
        <v>69</v>
      </c>
      <c r="G44" s="87" t="n">
        <v>12</v>
      </c>
      <c r="H44" s="128" t="n">
        <v>3.57624367713785</v>
      </c>
      <c r="I44" s="128" t="n">
        <v>0.0356199569436041</v>
      </c>
      <c r="J44" s="128" t="n">
        <v>0.73886718837672</v>
      </c>
      <c r="K44" s="128" t="n">
        <v>0.0251886541492064</v>
      </c>
      <c r="L44" s="128" t="n">
        <f aca="false">'Model version'!AX44</f>
        <v>0.44176608017969</v>
      </c>
      <c r="M44" s="128" t="n">
        <f aca="false">'Model version'!AY44</f>
        <v>0.0298490594716007</v>
      </c>
      <c r="N44" s="128" t="n">
        <v>0</v>
      </c>
      <c r="O44" s="128" t="n">
        <v>0</v>
      </c>
      <c r="P44" s="128" t="n">
        <v>2.49573641683608</v>
      </c>
      <c r="Q44" s="128" t="n">
        <v>0.212403099305198</v>
      </c>
      <c r="R44" s="128" t="n">
        <v>0.778568258359455</v>
      </c>
      <c r="S44" s="128" t="n">
        <v>0.0763302214077897</v>
      </c>
      <c r="T44" s="128" t="n">
        <v>0</v>
      </c>
      <c r="U44" s="128" t="n">
        <v>0</v>
      </c>
      <c r="V44" s="128" t="n">
        <v>0</v>
      </c>
      <c r="W44" s="128" t="n">
        <f aca="false">SUM(H44,J44,L44,N44,P44,R44,T44,V44)</f>
        <v>8.0311816208898</v>
      </c>
      <c r="X44" s="87" t="n">
        <v>0.14</v>
      </c>
      <c r="Y44" s="87" t="n">
        <v>0.04</v>
      </c>
    </row>
    <row r="45" customFormat="false" ht="13.8" hidden="false" customHeight="false" outlineLevel="0" collapsed="false">
      <c r="A45" s="87" t="s">
        <v>177</v>
      </c>
      <c r="B45" s="87" t="s">
        <v>174</v>
      </c>
      <c r="C45" s="87" t="s">
        <v>56</v>
      </c>
      <c r="D45" s="87" t="n">
        <v>14</v>
      </c>
      <c r="E45" s="87" t="n">
        <v>1600</v>
      </c>
      <c r="F45" s="87" t="s">
        <v>69</v>
      </c>
      <c r="G45" s="87" t="n">
        <v>4</v>
      </c>
      <c r="H45" s="128" t="n">
        <v>0.992577966362208</v>
      </c>
      <c r="I45" s="128" t="n">
        <v>0.0242684099355063</v>
      </c>
      <c r="J45" s="128" t="n">
        <v>0.0314625798183357</v>
      </c>
      <c r="K45" s="128" t="n">
        <v>0.00858070358681883</v>
      </c>
      <c r="L45" s="128" t="n">
        <f aca="false">'Model version'!AX45</f>
        <v>0.168455924476299</v>
      </c>
      <c r="M45" s="128" t="n">
        <f aca="false">'Model version'!AY45</f>
        <v>0.0202958945152168</v>
      </c>
      <c r="N45" s="128" t="n">
        <v>0</v>
      </c>
      <c r="O45" s="128" t="n">
        <v>0</v>
      </c>
      <c r="P45" s="128" t="n">
        <v>1.7835927962941</v>
      </c>
      <c r="Q45" s="128" t="n">
        <v>0.0723567057320122</v>
      </c>
      <c r="R45" s="128" t="n">
        <v>0.0156014767776817</v>
      </c>
      <c r="S45" s="128" t="n">
        <v>0.00780073838884083</v>
      </c>
      <c r="T45" s="128" t="n">
        <v>0</v>
      </c>
      <c r="U45" s="128" t="n">
        <v>0</v>
      </c>
      <c r="V45" s="128" t="n">
        <v>0</v>
      </c>
      <c r="W45" s="128" t="n">
        <f aca="false">SUM(H45,J45,L45,N45,P45,R45,T45,V45)</f>
        <v>2.99169074372862</v>
      </c>
    </row>
    <row r="46" customFormat="false" ht="13.8" hidden="false" customHeight="false" outlineLevel="0" collapsed="false">
      <c r="A46" s="87" t="s">
        <v>177</v>
      </c>
      <c r="B46" s="87" t="s">
        <v>168</v>
      </c>
      <c r="C46" s="87" t="s">
        <v>56</v>
      </c>
      <c r="D46" s="87" t="n">
        <v>14</v>
      </c>
      <c r="E46" s="87" t="n">
        <v>1600</v>
      </c>
      <c r="F46" s="87" t="s">
        <v>69</v>
      </c>
      <c r="G46" s="87" t="n">
        <v>1</v>
      </c>
      <c r="H46" s="128" t="n">
        <v>0</v>
      </c>
      <c r="I46" s="128" t="n">
        <v>0</v>
      </c>
      <c r="J46" s="128" t="n">
        <v>0</v>
      </c>
      <c r="K46" s="128" t="n">
        <v>0</v>
      </c>
      <c r="L46" s="128" t="n">
        <f aca="false">'Model version'!AX46</f>
        <v>1</v>
      </c>
      <c r="M46" s="128" t="n">
        <f aca="false">'Model version'!AY46</f>
        <v>0</v>
      </c>
      <c r="N46" s="128" t="n">
        <v>0</v>
      </c>
      <c r="O46" s="128" t="n">
        <v>0</v>
      </c>
      <c r="P46" s="128" t="n">
        <v>0</v>
      </c>
      <c r="Q46" s="128" t="n">
        <v>0</v>
      </c>
      <c r="R46" s="128" t="n">
        <v>0</v>
      </c>
      <c r="S46" s="128" t="n">
        <v>0</v>
      </c>
      <c r="T46" s="128" t="n">
        <v>0</v>
      </c>
      <c r="U46" s="128" t="n">
        <v>0</v>
      </c>
      <c r="V46" s="128" t="n">
        <v>0</v>
      </c>
      <c r="W46" s="128" t="n">
        <f aca="false">SUM(H46,J46,L46,N46,P46,R46,T46,V46)</f>
        <v>1</v>
      </c>
    </row>
    <row r="47" customFormat="false" ht="13.8" hidden="false" customHeight="false" outlineLevel="0" collapsed="false"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</row>
    <row r="48" customFormat="false" ht="13.8" hidden="false" customHeight="false" outlineLevel="0" collapsed="false"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</row>
    <row r="49" customFormat="false" ht="13.8" hidden="false" customHeight="false" outlineLevel="0" collapsed="false">
      <c r="A49" s="87" t="s">
        <v>157</v>
      </c>
      <c r="B49" s="87" t="s">
        <v>158</v>
      </c>
      <c r="C49" s="87" t="s">
        <v>86</v>
      </c>
      <c r="D49" s="87" t="n">
        <v>20</v>
      </c>
      <c r="E49" s="87" t="n">
        <v>1600</v>
      </c>
      <c r="F49" s="87" t="s">
        <v>58</v>
      </c>
      <c r="G49" s="87" t="n">
        <v>12</v>
      </c>
      <c r="H49" s="128" t="n">
        <v>3.3276300830231</v>
      </c>
      <c r="I49" s="128" t="n">
        <v>0.0368916860645576</v>
      </c>
      <c r="J49" s="128" t="n">
        <v>1.50440554651915</v>
      </c>
      <c r="K49" s="128" t="n">
        <v>0.0608719007262084</v>
      </c>
      <c r="L49" s="128" t="n">
        <f aca="false">'Model version'!AX49</f>
        <v>0.669460738465042</v>
      </c>
      <c r="M49" s="128" t="n">
        <f aca="false">'Model version'!AY49</f>
        <v>0.012397421082686</v>
      </c>
      <c r="N49" s="128" t="n">
        <v>0</v>
      </c>
      <c r="O49" s="128" t="n">
        <v>0</v>
      </c>
      <c r="P49" s="128" t="n">
        <v>1.2209248881091</v>
      </c>
      <c r="Q49" s="128" t="n">
        <v>0.0109993233162982</v>
      </c>
      <c r="R49" s="128" t="n">
        <v>0.996098259759176</v>
      </c>
      <c r="S49" s="128" t="n">
        <v>0.00790554174412044</v>
      </c>
      <c r="T49" s="128" t="n">
        <v>0.300424566330196</v>
      </c>
      <c r="U49" s="128" t="n">
        <v>0.0143059317300093</v>
      </c>
      <c r="V49" s="128" t="n">
        <v>0</v>
      </c>
      <c r="W49" s="128" t="n">
        <f aca="false">SUM(H49,J49,L49,N49,P49,R49,T49,V49)</f>
        <v>8.01894408220576</v>
      </c>
      <c r="X49" s="87" t="n">
        <v>0.21</v>
      </c>
      <c r="Y49" s="87" t="n">
        <v>0.03</v>
      </c>
    </row>
    <row r="50" customFormat="false" ht="13.8" hidden="false" customHeight="false" outlineLevel="0" collapsed="false">
      <c r="A50" s="87" t="s">
        <v>157</v>
      </c>
      <c r="B50" s="87" t="s">
        <v>178</v>
      </c>
      <c r="C50" s="87" t="s">
        <v>86</v>
      </c>
      <c r="D50" s="87" t="n">
        <v>20</v>
      </c>
      <c r="E50" s="87" t="n">
        <v>1600</v>
      </c>
      <c r="F50" s="87" t="s">
        <v>58</v>
      </c>
      <c r="G50" s="87" t="n">
        <v>2</v>
      </c>
      <c r="H50" s="128" t="n">
        <v>0.98798388188639</v>
      </c>
      <c r="I50" s="128" t="n">
        <v>0.00910118212587257</v>
      </c>
      <c r="J50" s="128" t="n">
        <v>0.0119183358300715</v>
      </c>
      <c r="K50" s="128" t="n">
        <v>0.0023836671660143</v>
      </c>
      <c r="L50" s="128" t="n">
        <f aca="false">'Model version'!AX50</f>
        <v>0.00228342070471086</v>
      </c>
      <c r="M50" s="128" t="n">
        <f aca="false">'Model version'!AY50</f>
        <v>0.000338284548846053</v>
      </c>
      <c r="N50" s="128" t="n">
        <v>0</v>
      </c>
      <c r="O50" s="128" t="n">
        <v>0</v>
      </c>
      <c r="P50" s="128" t="n">
        <v>0.000904511336129655</v>
      </c>
      <c r="Q50" s="128" t="n">
        <v>0.000150751889354943</v>
      </c>
      <c r="R50" s="128" t="n">
        <v>0.00130019855225234</v>
      </c>
      <c r="S50" s="128" t="n">
        <v>0.000325049638063085</v>
      </c>
      <c r="T50" s="128" t="n">
        <v>0.00333320377804189</v>
      </c>
      <c r="U50" s="128" t="n">
        <v>0.00392141620946105</v>
      </c>
      <c r="V50" s="128" t="n">
        <v>0</v>
      </c>
      <c r="W50" s="128" t="n">
        <f aca="false">SUM(H50,J50,L50,N50,P50,R50,T50,V50)</f>
        <v>1.0077235520876</v>
      </c>
    </row>
    <row r="51" customFormat="false" ht="13.8" hidden="false" customHeight="false" outlineLevel="0" collapsed="false">
      <c r="A51" s="87" t="s">
        <v>157</v>
      </c>
      <c r="B51" s="87" t="s">
        <v>58</v>
      </c>
      <c r="C51" s="87" t="s">
        <v>86</v>
      </c>
      <c r="D51" s="87" t="n">
        <v>20</v>
      </c>
      <c r="E51" s="87" t="n">
        <v>1600</v>
      </c>
      <c r="F51" s="87" t="s">
        <v>58</v>
      </c>
      <c r="G51" s="87" t="n">
        <v>2</v>
      </c>
      <c r="H51" s="128" t="n">
        <v>0</v>
      </c>
      <c r="I51" s="128" t="n">
        <v>0</v>
      </c>
      <c r="J51" s="128" t="n">
        <v>0</v>
      </c>
      <c r="K51" s="128" t="n">
        <v>0</v>
      </c>
      <c r="L51" s="128" t="n">
        <f aca="false">'Model version'!AX51</f>
        <v>0</v>
      </c>
      <c r="M51" s="128" t="n">
        <f aca="false">'Model version'!AY51</f>
        <v>0</v>
      </c>
      <c r="N51" s="128" t="n">
        <v>0</v>
      </c>
      <c r="O51" s="128" t="n">
        <v>0</v>
      </c>
      <c r="P51" s="128" t="n">
        <v>0</v>
      </c>
      <c r="Q51" s="128" t="n">
        <v>0</v>
      </c>
      <c r="R51" s="128" t="n">
        <v>0</v>
      </c>
      <c r="S51" s="128" t="n">
        <v>0</v>
      </c>
      <c r="T51" s="128" t="n">
        <v>0</v>
      </c>
      <c r="U51" s="128" t="n">
        <v>0</v>
      </c>
      <c r="V51" s="128" t="n">
        <v>1</v>
      </c>
      <c r="W51" s="128" t="n">
        <f aca="false">SUM(H51,J51,L51,N51,P51,R51,T51,V51)</f>
        <v>1</v>
      </c>
    </row>
    <row r="52" customFormat="false" ht="13.8" hidden="false" customHeight="false" outlineLevel="0" collapsed="false">
      <c r="A52" s="87" t="s">
        <v>157</v>
      </c>
      <c r="B52" s="87" t="s">
        <v>160</v>
      </c>
      <c r="C52" s="87" t="s">
        <v>86</v>
      </c>
      <c r="D52" s="87" t="n">
        <v>20</v>
      </c>
      <c r="E52" s="87" t="n">
        <v>1600</v>
      </c>
      <c r="F52" s="87" t="s">
        <v>58</v>
      </c>
      <c r="G52" s="87" t="n">
        <v>2</v>
      </c>
      <c r="H52" s="128" t="n">
        <v>0</v>
      </c>
      <c r="I52" s="128" t="n">
        <v>0</v>
      </c>
      <c r="J52" s="128" t="n">
        <v>0</v>
      </c>
      <c r="K52" s="128" t="n">
        <v>0</v>
      </c>
      <c r="L52" s="128" t="n">
        <f aca="false">'Model version'!AX52</f>
        <v>0</v>
      </c>
      <c r="M52" s="128" t="n">
        <f aca="false">'Model version'!AY52</f>
        <v>0</v>
      </c>
      <c r="N52" s="128" t="n">
        <v>0</v>
      </c>
      <c r="O52" s="128" t="n">
        <v>0</v>
      </c>
      <c r="P52" s="128" t="n">
        <v>0</v>
      </c>
      <c r="Q52" s="128" t="n">
        <v>0</v>
      </c>
      <c r="R52" s="128" t="n">
        <v>0</v>
      </c>
      <c r="S52" s="128" t="n">
        <v>0</v>
      </c>
      <c r="T52" s="128" t="n">
        <v>0</v>
      </c>
      <c r="U52" s="128" t="n">
        <v>0</v>
      </c>
      <c r="V52" s="128" t="n">
        <v>1</v>
      </c>
      <c r="W52" s="128" t="n">
        <f aca="false">SUM(H52,J52,L52,N52,P52,R52,T52,V52)</f>
        <v>1</v>
      </c>
    </row>
    <row r="53" customFormat="false" ht="13.8" hidden="false" customHeight="false" outlineLevel="0" collapsed="false"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</row>
    <row r="54" customFormat="false" ht="13.8" hidden="false" customHeight="false" outlineLevel="0" collapsed="false">
      <c r="A54" s="87" t="s">
        <v>161</v>
      </c>
      <c r="B54" s="87" t="s">
        <v>158</v>
      </c>
      <c r="C54" s="87" t="s">
        <v>86</v>
      </c>
      <c r="D54" s="87" t="n">
        <v>20</v>
      </c>
      <c r="E54" s="87" t="n">
        <v>1800</v>
      </c>
      <c r="F54" s="87" t="s">
        <v>58</v>
      </c>
      <c r="G54" s="87" t="n">
        <v>12</v>
      </c>
      <c r="H54" s="128" t="n">
        <v>3.36966647508491</v>
      </c>
      <c r="I54" s="128" t="n">
        <v>0.0595084587211464</v>
      </c>
      <c r="J54" s="128" t="n">
        <v>1.56051892642506</v>
      </c>
      <c r="K54" s="128" t="n">
        <v>0.0263008807824448</v>
      </c>
      <c r="L54" s="128" t="n">
        <f aca="false">'Model version'!AX54</f>
        <v>0.667802757461328</v>
      </c>
      <c r="M54" s="128" t="n">
        <f aca="false">'Model version'!AY54</f>
        <v>0.0124822945319874</v>
      </c>
      <c r="N54" s="128" t="n">
        <v>0</v>
      </c>
      <c r="O54" s="128" t="n">
        <v>0</v>
      </c>
      <c r="P54" s="128" t="n">
        <v>0.975840537650355</v>
      </c>
      <c r="Q54" s="128" t="n">
        <v>0.011089097018754</v>
      </c>
      <c r="R54" s="128" t="n">
        <v>1.05204855119162</v>
      </c>
      <c r="S54" s="128" t="n">
        <v>0.0159401295635094</v>
      </c>
      <c r="T54" s="128" t="n">
        <v>0.374990021543391</v>
      </c>
      <c r="U54" s="128" t="n">
        <v>0.0144226931362843</v>
      </c>
      <c r="V54" s="128" t="n">
        <v>0</v>
      </c>
      <c r="W54" s="128" t="n">
        <f aca="false">SUM(H54,J54,L54,N54,P54,R54,T54,V54)</f>
        <v>8.00086726935667</v>
      </c>
      <c r="X54" s="87" t="n">
        <v>0.15</v>
      </c>
      <c r="Y54" s="87" t="n">
        <v>0.02</v>
      </c>
    </row>
    <row r="55" customFormat="false" ht="13.8" hidden="false" customHeight="false" outlineLevel="0" collapsed="false">
      <c r="A55" s="87" t="s">
        <v>161</v>
      </c>
      <c r="B55" s="87" t="s">
        <v>170</v>
      </c>
      <c r="C55" s="87" t="s">
        <v>86</v>
      </c>
      <c r="D55" s="87" t="n">
        <v>20</v>
      </c>
      <c r="E55" s="87" t="n">
        <v>1800</v>
      </c>
      <c r="F55" s="87" t="s">
        <v>58</v>
      </c>
      <c r="G55" s="87" t="n">
        <v>6</v>
      </c>
      <c r="H55" s="128" t="n">
        <v>2.00708847248096</v>
      </c>
      <c r="I55" s="128" t="n">
        <v>0.0352120784645782</v>
      </c>
      <c r="J55" s="128" t="n">
        <v>0.701356277349563</v>
      </c>
      <c r="K55" s="128" t="n">
        <v>0.0207501857204013</v>
      </c>
      <c r="L55" s="128" t="n">
        <f aca="false">'Model version'!AX55</f>
        <v>0.11484792226205</v>
      </c>
      <c r="M55" s="128" t="n">
        <f aca="false">'Model version'!AY55</f>
        <v>0.00883445555861927</v>
      </c>
      <c r="N55" s="128" t="n">
        <v>0</v>
      </c>
      <c r="O55" s="128" t="n">
        <v>0</v>
      </c>
      <c r="P55" s="128" t="n">
        <v>0.246715813485331</v>
      </c>
      <c r="Q55" s="128" t="n">
        <v>0.00524927262734747</v>
      </c>
      <c r="R55" s="128" t="n">
        <v>0.237686954858148</v>
      </c>
      <c r="S55" s="128" t="n">
        <v>0.0113184264218166</v>
      </c>
      <c r="T55" s="128" t="n">
        <v>0.669075896816412</v>
      </c>
      <c r="U55" s="128" t="n">
        <v>0.0341365253477761</v>
      </c>
      <c r="V55" s="128" t="n">
        <v>0</v>
      </c>
      <c r="W55" s="128" t="n">
        <f aca="false">SUM(H55,J55,L55,N55,P55,R55,T55,V55)</f>
        <v>3.97677133725246</v>
      </c>
    </row>
    <row r="56" customFormat="false" ht="13.8" hidden="false" customHeight="false" outlineLevel="0" collapsed="false">
      <c r="A56" s="87" t="s">
        <v>161</v>
      </c>
      <c r="B56" s="87" t="s">
        <v>178</v>
      </c>
      <c r="C56" s="87" t="s">
        <v>86</v>
      </c>
      <c r="D56" s="87" t="n">
        <v>20</v>
      </c>
      <c r="E56" s="87" t="n">
        <v>1800</v>
      </c>
      <c r="F56" s="87" t="s">
        <v>58</v>
      </c>
      <c r="G56" s="87" t="n">
        <v>2</v>
      </c>
      <c r="H56" s="128" t="n">
        <v>0.982280116620025</v>
      </c>
      <c r="I56" s="128" t="n">
        <v>0.0200465329922454</v>
      </c>
      <c r="J56" s="128" t="n">
        <v>0.0236265111733004</v>
      </c>
      <c r="K56" s="128" t="n">
        <v>0.0236265111733004</v>
      </c>
      <c r="L56" s="128" t="n">
        <f aca="false">'Model version'!AX56</f>
        <v>0</v>
      </c>
      <c r="M56" s="128" t="n">
        <f aca="false">'Model version'!AY56</f>
        <v>0</v>
      </c>
      <c r="N56" s="128" t="n">
        <v>0</v>
      </c>
      <c r="O56" s="128" t="n">
        <v>0</v>
      </c>
      <c r="P56" s="128" t="n">
        <v>0</v>
      </c>
      <c r="Q56" s="128" t="n">
        <v>0</v>
      </c>
      <c r="R56" s="128" t="n">
        <v>0</v>
      </c>
      <c r="S56" s="128" t="n">
        <v>0</v>
      </c>
      <c r="T56" s="128" t="n">
        <v>0</v>
      </c>
      <c r="U56" s="128" t="n">
        <v>0</v>
      </c>
      <c r="V56" s="128" t="n">
        <v>0</v>
      </c>
      <c r="W56" s="128" t="n">
        <f aca="false">SUM(H56,J56,L56,N56,P56,R56,T56,V56)</f>
        <v>1.00590662779333</v>
      </c>
    </row>
    <row r="57" customFormat="false" ht="13.8" hidden="false" customHeight="false" outlineLevel="0" collapsed="false">
      <c r="A57" s="87" t="s">
        <v>161</v>
      </c>
      <c r="B57" s="87" t="s">
        <v>58</v>
      </c>
      <c r="C57" s="87" t="s">
        <v>86</v>
      </c>
      <c r="D57" s="87" t="n">
        <v>20</v>
      </c>
      <c r="E57" s="87" t="n">
        <v>1800</v>
      </c>
      <c r="F57" s="87" t="s">
        <v>58</v>
      </c>
      <c r="G57" s="87" t="n">
        <v>2</v>
      </c>
      <c r="H57" s="128" t="n">
        <v>0</v>
      </c>
      <c r="I57" s="128" t="n">
        <v>0</v>
      </c>
      <c r="J57" s="128" t="n">
        <v>0</v>
      </c>
      <c r="K57" s="128" t="n">
        <v>0</v>
      </c>
      <c r="L57" s="128" t="n">
        <f aca="false">'Model version'!AX57</f>
        <v>0</v>
      </c>
      <c r="M57" s="128" t="n">
        <f aca="false">'Model version'!AY57</f>
        <v>0</v>
      </c>
      <c r="N57" s="128" t="n">
        <v>0</v>
      </c>
      <c r="O57" s="128" t="n">
        <v>0</v>
      </c>
      <c r="P57" s="128" t="n">
        <v>0</v>
      </c>
      <c r="Q57" s="128" t="n">
        <v>0</v>
      </c>
      <c r="R57" s="128" t="n">
        <v>0</v>
      </c>
      <c r="S57" s="128" t="n">
        <v>0</v>
      </c>
      <c r="T57" s="128" t="n">
        <v>0</v>
      </c>
      <c r="U57" s="128" t="n">
        <v>0</v>
      </c>
      <c r="V57" s="128" t="n">
        <v>1</v>
      </c>
      <c r="W57" s="128" t="n">
        <f aca="false">SUM(H57,J57,L57,N57,P57,R57,T57,V57)</f>
        <v>1</v>
      </c>
    </row>
    <row r="58" customFormat="false" ht="13.8" hidden="false" customHeight="false" outlineLevel="0" collapsed="false">
      <c r="A58" s="87" t="s">
        <v>161</v>
      </c>
      <c r="B58" s="87" t="s">
        <v>160</v>
      </c>
      <c r="C58" s="87" t="s">
        <v>86</v>
      </c>
      <c r="D58" s="87" t="n">
        <v>20</v>
      </c>
      <c r="E58" s="87" t="n">
        <v>1800</v>
      </c>
      <c r="F58" s="87" t="s">
        <v>58</v>
      </c>
      <c r="G58" s="87" t="n">
        <v>2</v>
      </c>
      <c r="H58" s="128" t="n">
        <v>0</v>
      </c>
      <c r="I58" s="128" t="n">
        <v>0</v>
      </c>
      <c r="J58" s="128" t="n">
        <v>0</v>
      </c>
      <c r="K58" s="128" t="n">
        <v>0</v>
      </c>
      <c r="L58" s="128" t="n">
        <f aca="false">'Model version'!AX58</f>
        <v>0</v>
      </c>
      <c r="M58" s="128" t="n">
        <f aca="false">'Model version'!AY58</f>
        <v>0</v>
      </c>
      <c r="N58" s="128" t="n">
        <v>0</v>
      </c>
      <c r="O58" s="128" t="n">
        <v>0</v>
      </c>
      <c r="P58" s="128" t="n">
        <v>0</v>
      </c>
      <c r="Q58" s="128" t="n">
        <v>0</v>
      </c>
      <c r="R58" s="128" t="n">
        <v>0</v>
      </c>
      <c r="S58" s="128" t="n">
        <v>0</v>
      </c>
      <c r="T58" s="128" t="n">
        <v>0</v>
      </c>
      <c r="U58" s="128" t="n">
        <v>0</v>
      </c>
      <c r="V58" s="128" t="n">
        <v>1</v>
      </c>
      <c r="W58" s="128" t="n">
        <f aca="false">SUM(H58,J58,L58,N58,P58,R58,T58,V58)</f>
        <v>1</v>
      </c>
    </row>
    <row r="59" customFormat="false" ht="13.8" hidden="false" customHeight="false" outlineLevel="0" collapsed="false"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</row>
    <row r="60" customFormat="false" ht="13.8" hidden="false" customHeight="false" outlineLevel="0" collapsed="false">
      <c r="A60" s="87" t="s">
        <v>163</v>
      </c>
      <c r="B60" s="87" t="s">
        <v>158</v>
      </c>
      <c r="C60" s="87" t="s">
        <v>86</v>
      </c>
      <c r="D60" s="87" t="n">
        <v>20</v>
      </c>
      <c r="E60" s="87" t="n">
        <v>1800</v>
      </c>
      <c r="F60" s="87" t="s">
        <v>65</v>
      </c>
      <c r="G60" s="87" t="n">
        <v>12</v>
      </c>
      <c r="H60" s="128" t="n">
        <v>3.68624720729292</v>
      </c>
      <c r="I60" s="128" t="n">
        <v>0.144558714011487</v>
      </c>
      <c r="J60" s="128" t="n">
        <v>1.3970709149315</v>
      </c>
      <c r="K60" s="128" t="n">
        <v>0.05963107563732</v>
      </c>
      <c r="L60" s="128" t="n">
        <f aca="false">'Model version'!AX60</f>
        <v>0.595120410938743</v>
      </c>
      <c r="M60" s="128" t="n">
        <f aca="false">'Model version'!AY60</f>
        <v>0.0242164968845877</v>
      </c>
      <c r="N60" s="128" t="n">
        <v>0</v>
      </c>
      <c r="O60" s="128" t="n">
        <v>0</v>
      </c>
      <c r="P60" s="128" t="n">
        <v>0.851233760600121</v>
      </c>
      <c r="Q60" s="128" t="n">
        <v>0.0431004435746897</v>
      </c>
      <c r="R60" s="128" t="n">
        <v>0.906094049842544</v>
      </c>
      <c r="S60" s="128" t="n">
        <v>0.0387219679419891</v>
      </c>
      <c r="T60" s="128" t="n">
        <v>0.323730716584557</v>
      </c>
      <c r="U60" s="128" t="n">
        <v>0.0238243384499457</v>
      </c>
      <c r="V60" s="128" t="n">
        <v>0</v>
      </c>
      <c r="W60" s="128" t="n">
        <f aca="false">SUM(H60,J60,L60,N60,P60,R60,T60,V60)</f>
        <v>7.75949706019038</v>
      </c>
      <c r="X60" s="87" t="n">
        <v>0.08</v>
      </c>
      <c r="Y60" s="87" t="n">
        <v>0.04</v>
      </c>
    </row>
    <row r="61" customFormat="false" ht="13.8" hidden="false" customHeight="false" outlineLevel="0" collapsed="false">
      <c r="A61" s="87" t="s">
        <v>163</v>
      </c>
      <c r="B61" s="87" t="s">
        <v>65</v>
      </c>
      <c r="C61" s="87" t="s">
        <v>86</v>
      </c>
      <c r="D61" s="87" t="n">
        <v>20</v>
      </c>
      <c r="E61" s="87" t="n">
        <v>1800</v>
      </c>
      <c r="F61" s="87" t="s">
        <v>65</v>
      </c>
      <c r="G61" s="87" t="n">
        <v>2</v>
      </c>
      <c r="H61" s="128" t="n">
        <v>0</v>
      </c>
      <c r="I61" s="128" t="n">
        <v>0</v>
      </c>
      <c r="J61" s="128" t="n">
        <v>0</v>
      </c>
      <c r="K61" s="128" t="n">
        <v>0</v>
      </c>
      <c r="L61" s="128" t="n">
        <f aca="false">'Model version'!AX61</f>
        <v>0</v>
      </c>
      <c r="M61" s="128" t="n">
        <f aca="false">'Model version'!AY61</f>
        <v>0</v>
      </c>
      <c r="N61" s="128" t="n">
        <v>0.5</v>
      </c>
      <c r="O61" s="128" t="n">
        <v>0</v>
      </c>
      <c r="P61" s="128" t="n">
        <v>0</v>
      </c>
      <c r="Q61" s="128" t="n">
        <v>0</v>
      </c>
      <c r="R61" s="128" t="n">
        <v>0</v>
      </c>
      <c r="S61" s="128" t="n">
        <v>0</v>
      </c>
      <c r="T61" s="128" t="n">
        <v>0</v>
      </c>
      <c r="U61" s="128" t="n">
        <v>0</v>
      </c>
      <c r="V61" s="128" t="n">
        <v>0</v>
      </c>
      <c r="W61" s="128" t="n">
        <f aca="false">SUM(H61,J61,L61,N61,P61,R61,T61,V61)</f>
        <v>0.5</v>
      </c>
    </row>
    <row r="62" customFormat="false" ht="13.8" hidden="false" customHeight="false" outlineLevel="0" collapsed="false">
      <c r="A62" s="87" t="s">
        <v>163</v>
      </c>
      <c r="B62" s="87" t="s">
        <v>156</v>
      </c>
      <c r="C62" s="87" t="s">
        <v>86</v>
      </c>
      <c r="D62" s="87" t="n">
        <v>20</v>
      </c>
      <c r="E62" s="87" t="n">
        <v>1800</v>
      </c>
      <c r="F62" s="87" t="s">
        <v>65</v>
      </c>
      <c r="G62" s="87" t="n">
        <v>2</v>
      </c>
      <c r="H62" s="128" t="n">
        <v>0</v>
      </c>
      <c r="I62" s="128" t="n">
        <v>0</v>
      </c>
      <c r="J62" s="128" t="n">
        <v>0</v>
      </c>
      <c r="K62" s="128" t="n">
        <v>0</v>
      </c>
      <c r="L62" s="128" t="n">
        <f aca="false">'Model version'!AX62</f>
        <v>0</v>
      </c>
      <c r="M62" s="128" t="n">
        <f aca="false">'Model version'!AY62</f>
        <v>0</v>
      </c>
      <c r="N62" s="128" t="n">
        <v>1</v>
      </c>
      <c r="O62" s="128" t="n">
        <v>0</v>
      </c>
      <c r="P62" s="128" t="n">
        <v>0</v>
      </c>
      <c r="Q62" s="128" t="n">
        <v>0</v>
      </c>
      <c r="R62" s="128" t="n">
        <v>0</v>
      </c>
      <c r="S62" s="128" t="n">
        <v>0</v>
      </c>
      <c r="T62" s="128" t="n">
        <v>0</v>
      </c>
      <c r="U62" s="128" t="n">
        <v>0</v>
      </c>
      <c r="V62" s="128" t="n">
        <v>0</v>
      </c>
      <c r="W62" s="128" t="n">
        <f aca="false">SUM(H62,J62,L62,N62,P62,R62,T62,V62)</f>
        <v>1</v>
      </c>
    </row>
    <row r="63" customFormat="false" ht="13.8" hidden="false" customHeight="false" outlineLevel="0" collapsed="false"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</row>
    <row r="64" customFormat="false" ht="13.8" hidden="false" customHeight="false" outlineLevel="0" collapsed="false">
      <c r="A64" s="87" t="s">
        <v>165</v>
      </c>
      <c r="B64" s="87" t="s">
        <v>158</v>
      </c>
      <c r="C64" s="87" t="s">
        <v>86</v>
      </c>
      <c r="D64" s="87" t="n">
        <v>20</v>
      </c>
      <c r="E64" s="87" t="n">
        <v>1800</v>
      </c>
      <c r="F64" s="87" t="s">
        <v>69</v>
      </c>
      <c r="G64" s="87" t="n">
        <v>12</v>
      </c>
      <c r="H64" s="128" t="n">
        <v>3.61870514102708</v>
      </c>
      <c r="I64" s="128" t="n">
        <v>0.0797710552130218</v>
      </c>
      <c r="J64" s="128" t="n">
        <v>1.40170564608662</v>
      </c>
      <c r="K64" s="128" t="n">
        <v>0.0341879425874785</v>
      </c>
      <c r="L64" s="128" t="n">
        <f aca="false">'Model version'!AX64</f>
        <v>0.619982401498638</v>
      </c>
      <c r="M64" s="128" t="n">
        <f aca="false">'Model version'!AY64</f>
        <v>0.0303912941911097</v>
      </c>
      <c r="N64" s="128" t="n">
        <v>0</v>
      </c>
      <c r="O64" s="128" t="n">
        <v>0</v>
      </c>
      <c r="P64" s="128" t="n">
        <v>0.875679411010043</v>
      </c>
      <c r="Q64" s="128" t="n">
        <v>0.0324325707781497</v>
      </c>
      <c r="R64" s="128" t="n">
        <v>0.963490580679942</v>
      </c>
      <c r="S64" s="128" t="n">
        <v>0.0466205119683843</v>
      </c>
      <c r="T64" s="128" t="n">
        <v>0.351520217834226</v>
      </c>
      <c r="U64" s="128" t="n">
        <v>0.0421824261401071</v>
      </c>
      <c r="V64" s="128" t="n">
        <v>0</v>
      </c>
      <c r="W64" s="128" t="n">
        <f aca="false">SUM(H64,J64,L64,N64,P64,R64,T64,V64)</f>
        <v>7.83108339813655</v>
      </c>
      <c r="X64" s="87" t="n">
        <v>0.11</v>
      </c>
      <c r="Y64" s="87" t="n">
        <v>0.06</v>
      </c>
    </row>
    <row r="65" customFormat="false" ht="13.8" hidden="false" customHeight="false" outlineLevel="0" collapsed="false">
      <c r="A65" s="87" t="s">
        <v>165</v>
      </c>
      <c r="B65" s="87" t="s">
        <v>179</v>
      </c>
      <c r="C65" s="87" t="s">
        <v>86</v>
      </c>
      <c r="D65" s="87" t="n">
        <v>20</v>
      </c>
      <c r="E65" s="87" t="n">
        <v>1800</v>
      </c>
      <c r="F65" s="87" t="s">
        <v>69</v>
      </c>
      <c r="G65" s="87" t="n">
        <v>1</v>
      </c>
      <c r="H65" s="128" t="n">
        <v>0</v>
      </c>
      <c r="I65" s="128" t="n">
        <v>0</v>
      </c>
      <c r="J65" s="128" t="n">
        <v>0</v>
      </c>
      <c r="K65" s="128" t="n">
        <v>0</v>
      </c>
      <c r="L65" s="128" t="n">
        <f aca="false">'Model version'!AX65</f>
        <v>1</v>
      </c>
      <c r="M65" s="128" t="n">
        <f aca="false">'Model version'!AY65</f>
        <v>0</v>
      </c>
      <c r="N65" s="128" t="n">
        <v>0</v>
      </c>
      <c r="O65" s="128" t="n">
        <v>0</v>
      </c>
      <c r="P65" s="128" t="n">
        <v>0</v>
      </c>
      <c r="Q65" s="128" t="n">
        <v>0</v>
      </c>
      <c r="R65" s="128" t="n">
        <v>0</v>
      </c>
      <c r="S65" s="128" t="n">
        <v>0</v>
      </c>
      <c r="T65" s="128" t="n">
        <v>0</v>
      </c>
      <c r="U65" s="128" t="n">
        <v>0</v>
      </c>
      <c r="V65" s="128" t="n">
        <v>0</v>
      </c>
      <c r="W65" s="128" t="n">
        <f aca="false">SUM(H65,J65,L65,N65,P65,R65,T65,V65)</f>
        <v>1</v>
      </c>
    </row>
    <row r="66" customFormat="false" ht="13.8" hidden="false" customHeight="false" outlineLevel="0" collapsed="false"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</row>
    <row r="67" customFormat="false" ht="13.8" hidden="false" customHeight="false" outlineLevel="0" collapsed="false">
      <c r="A67" s="87" t="s">
        <v>171</v>
      </c>
      <c r="B67" s="87" t="s">
        <v>158</v>
      </c>
      <c r="C67" s="87" t="s">
        <v>86</v>
      </c>
      <c r="D67" s="87" t="n">
        <v>17</v>
      </c>
      <c r="E67" s="87" t="n">
        <v>1800</v>
      </c>
      <c r="F67" s="87" t="s">
        <v>69</v>
      </c>
      <c r="G67" s="87" t="n">
        <v>12</v>
      </c>
      <c r="H67" s="128" t="n">
        <v>3.4823321156307</v>
      </c>
      <c r="I67" s="128" t="n">
        <v>0.150750308035961</v>
      </c>
      <c r="J67" s="128" t="n">
        <v>1.40360731327887</v>
      </c>
      <c r="K67" s="128" t="n">
        <v>0.0710687247229808</v>
      </c>
      <c r="L67" s="128" t="n">
        <f aca="false">'Model version'!AX67</f>
        <v>1.07906346967667</v>
      </c>
      <c r="M67" s="128" t="n">
        <f aca="false">'Model version'!AY67</f>
        <v>0.0631031268816764</v>
      </c>
      <c r="N67" s="128" t="n">
        <v>0</v>
      </c>
      <c r="O67" s="128" t="n">
        <v>0</v>
      </c>
      <c r="P67" s="128" t="n">
        <v>0.820273234400788</v>
      </c>
      <c r="Q67" s="128" t="n">
        <v>0.0224732392986517</v>
      </c>
      <c r="R67" s="128" t="n">
        <v>0.880294212918782</v>
      </c>
      <c r="S67" s="128" t="n">
        <v>0.0323043747860104</v>
      </c>
      <c r="T67" s="128" t="n">
        <v>0.277676714301304</v>
      </c>
      <c r="U67" s="128" t="n">
        <v>0.014614563910595</v>
      </c>
      <c r="V67" s="128" t="n">
        <v>0</v>
      </c>
      <c r="W67" s="128" t="n">
        <f aca="false">SUM(H67,J67,L67,N67,P67,R67,T67,V67)</f>
        <v>7.94324706020711</v>
      </c>
      <c r="X67" s="87" t="n">
        <v>0.03</v>
      </c>
      <c r="Y67" s="87" t="n">
        <v>0.01</v>
      </c>
    </row>
    <row r="68" customFormat="false" ht="13.8" hidden="false" customHeight="false" outlineLevel="0" collapsed="false">
      <c r="A68" s="87" t="s">
        <v>171</v>
      </c>
      <c r="B68" s="87" t="s">
        <v>180</v>
      </c>
      <c r="C68" s="87" t="s">
        <v>86</v>
      </c>
      <c r="D68" s="87" t="n">
        <v>17</v>
      </c>
      <c r="E68" s="87" t="n">
        <v>1800</v>
      </c>
      <c r="F68" s="87" t="s">
        <v>69</v>
      </c>
      <c r="G68" s="87" t="n">
        <v>6</v>
      </c>
      <c r="H68" s="128" t="n">
        <v>1.94229983432533</v>
      </c>
      <c r="I68" s="128" t="n">
        <v>0.0143079177482529</v>
      </c>
      <c r="J68" s="128" t="n">
        <v>0.623933755080315</v>
      </c>
      <c r="K68" s="128" t="n">
        <v>0.0337261489232603</v>
      </c>
      <c r="L68" s="128" t="n">
        <f aca="false">'Model version'!AX68</f>
        <v>0.161538883950613</v>
      </c>
      <c r="M68" s="128" t="n">
        <f aca="false">'Model version'!AY68</f>
        <v>0.0149573040695012</v>
      </c>
      <c r="N68" s="128" t="n">
        <v>0</v>
      </c>
      <c r="O68" s="128" t="n">
        <v>0</v>
      </c>
      <c r="P68" s="128" t="n">
        <v>0.383933853602062</v>
      </c>
      <c r="Q68" s="128" t="n">
        <v>0.010664829266724</v>
      </c>
      <c r="R68" s="128" t="n">
        <v>0.394754241027665</v>
      </c>
      <c r="S68" s="128" t="n">
        <v>0.00383256544687053</v>
      </c>
      <c r="T68" s="128" t="n">
        <v>0.478545440297054</v>
      </c>
      <c r="U68" s="128" t="n">
        <v>0.0208063234911762</v>
      </c>
      <c r="V68" s="128" t="n">
        <v>0</v>
      </c>
      <c r="W68" s="128" t="n">
        <f aca="false">SUM(H68,J68,L68,N68,P68,R68,T68,V68)</f>
        <v>3.98500600828304</v>
      </c>
    </row>
    <row r="69" customFormat="false" ht="13.8" hidden="false" customHeight="false" outlineLevel="0" collapsed="false">
      <c r="A69" s="87" t="s">
        <v>171</v>
      </c>
      <c r="B69" s="87" t="s">
        <v>168</v>
      </c>
      <c r="C69" s="87" t="s">
        <v>86</v>
      </c>
      <c r="D69" s="87" t="n">
        <v>17</v>
      </c>
      <c r="E69" s="87" t="n">
        <v>1800</v>
      </c>
      <c r="F69" s="87" t="s">
        <v>69</v>
      </c>
      <c r="G69" s="87" t="n">
        <v>1</v>
      </c>
      <c r="H69" s="128" t="n">
        <v>0</v>
      </c>
      <c r="I69" s="128" t="n">
        <v>0</v>
      </c>
      <c r="J69" s="128" t="n">
        <v>0</v>
      </c>
      <c r="K69" s="128" t="n">
        <v>0</v>
      </c>
      <c r="L69" s="128" t="n">
        <f aca="false">'Model version'!AX69</f>
        <v>1</v>
      </c>
      <c r="M69" s="128" t="n">
        <f aca="false">'Model version'!AY69</f>
        <v>0</v>
      </c>
      <c r="N69" s="128" t="n">
        <v>0</v>
      </c>
      <c r="O69" s="128" t="n">
        <v>0</v>
      </c>
      <c r="P69" s="128" t="n">
        <v>0</v>
      </c>
      <c r="Q69" s="128" t="n">
        <v>0</v>
      </c>
      <c r="R69" s="128" t="n">
        <v>0</v>
      </c>
      <c r="S69" s="128" t="n">
        <v>0</v>
      </c>
      <c r="T69" s="128" t="n">
        <v>0</v>
      </c>
      <c r="U69" s="128" t="n">
        <v>0</v>
      </c>
      <c r="V69" s="128" t="n">
        <v>0</v>
      </c>
      <c r="W69" s="128" t="n">
        <f aca="false">SUM(H69,J69,L69,N69,P69,R69,T69,V69)</f>
        <v>1</v>
      </c>
    </row>
    <row r="70" customFormat="false" ht="13.8" hidden="false" customHeight="false" outlineLevel="0" collapsed="false"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</row>
    <row r="71" customFormat="false" ht="13.8" hidden="false" customHeight="false" outlineLevel="0" collapsed="false">
      <c r="A71" s="87" t="s">
        <v>173</v>
      </c>
      <c r="B71" s="87" t="s">
        <v>158</v>
      </c>
      <c r="C71" s="87" t="s">
        <v>86</v>
      </c>
      <c r="D71" s="87" t="n">
        <v>14</v>
      </c>
      <c r="E71" s="87" t="n">
        <v>1800</v>
      </c>
      <c r="F71" s="87" t="s">
        <v>58</v>
      </c>
      <c r="G71" s="87" t="n">
        <v>12</v>
      </c>
      <c r="H71" s="128" t="n">
        <v>3.08924726984545</v>
      </c>
      <c r="I71" s="128" t="n">
        <v>0.0222248005024852</v>
      </c>
      <c r="J71" s="128" t="n">
        <v>1.80737089722012</v>
      </c>
      <c r="K71" s="128" t="n">
        <v>0.0174625207460882</v>
      </c>
      <c r="L71" s="128" t="n">
        <f aca="false">'Model version'!AX71</f>
        <v>0.778950851948188</v>
      </c>
      <c r="M71" s="128" t="n">
        <f aca="false">'Model version'!AY71</f>
        <v>0.0436212477090986</v>
      </c>
      <c r="N71" s="128" t="n">
        <v>0</v>
      </c>
      <c r="O71" s="128" t="n">
        <v>0</v>
      </c>
      <c r="P71" s="128" t="n">
        <v>1.24796535237138</v>
      </c>
      <c r="Q71" s="128" t="n">
        <v>0.121483352885709</v>
      </c>
      <c r="R71" s="128" t="n">
        <v>0.976326021072489</v>
      </c>
      <c r="S71" s="128" t="n">
        <v>0.0555632694919303</v>
      </c>
      <c r="T71" s="128" t="n">
        <v>0.0847473791726843</v>
      </c>
      <c r="U71" s="128" t="n">
        <v>0.00574558502865657</v>
      </c>
      <c r="V71" s="128" t="n">
        <v>0</v>
      </c>
      <c r="W71" s="128" t="n">
        <f aca="false">SUM(H71,J71,L71,N71,P71,R71,T71,V71)</f>
        <v>7.98460777163031</v>
      </c>
      <c r="X71" s="87" t="n">
        <v>0.23</v>
      </c>
      <c r="Y71" s="87" t="n">
        <v>0.03</v>
      </c>
    </row>
    <row r="72" customFormat="false" ht="13.8" hidden="false" customHeight="false" outlineLevel="0" collapsed="false">
      <c r="A72" s="87" t="s">
        <v>173</v>
      </c>
      <c r="B72" s="87" t="s">
        <v>180</v>
      </c>
      <c r="C72" s="87" t="s">
        <v>86</v>
      </c>
      <c r="D72" s="87" t="n">
        <v>14</v>
      </c>
      <c r="E72" s="87" t="n">
        <v>1800</v>
      </c>
      <c r="F72" s="87" t="s">
        <v>58</v>
      </c>
      <c r="G72" s="87" t="n">
        <v>6</v>
      </c>
      <c r="H72" s="128" t="n">
        <v>1.97596632147802</v>
      </c>
      <c r="I72" s="128" t="n">
        <v>0.00357317598820618</v>
      </c>
      <c r="J72" s="128" t="n">
        <v>0.54325588544618</v>
      </c>
      <c r="K72" s="128" t="n">
        <v>0.0210564296684566</v>
      </c>
      <c r="L72" s="128" t="n">
        <f aca="false">'Model version'!AX72</f>
        <v>0.164355397504471</v>
      </c>
      <c r="M72" s="128" t="n">
        <f aca="false">'Model version'!AY72</f>
        <v>0.00896483986388024</v>
      </c>
      <c r="N72" s="128" t="n">
        <v>0</v>
      </c>
      <c r="O72" s="128" t="n">
        <v>0</v>
      </c>
      <c r="P72" s="128" t="n">
        <v>0.431466313197839</v>
      </c>
      <c r="Q72" s="128" t="n">
        <v>0.0159802338221422</v>
      </c>
      <c r="R72" s="128" t="n">
        <v>0.436447886228894</v>
      </c>
      <c r="S72" s="128" t="n">
        <v>0.011485470690234</v>
      </c>
      <c r="T72" s="128" t="n">
        <v>0.401827863886973</v>
      </c>
      <c r="U72" s="128" t="n">
        <v>0.0138561332374818</v>
      </c>
      <c r="V72" s="128" t="n">
        <v>0</v>
      </c>
      <c r="W72" s="128" t="n">
        <f aca="false">SUM(H72,J72,L72,N72,P72,R72,T72,V72)</f>
        <v>3.95331966774238</v>
      </c>
    </row>
    <row r="73" customFormat="false" ht="13.8" hidden="false" customHeight="false" outlineLevel="0" collapsed="false">
      <c r="A73" s="87" t="s">
        <v>173</v>
      </c>
      <c r="B73" s="87" t="s">
        <v>181</v>
      </c>
      <c r="C73" s="87" t="s">
        <v>86</v>
      </c>
      <c r="D73" s="87" t="n">
        <v>14</v>
      </c>
      <c r="E73" s="87" t="n">
        <v>1800</v>
      </c>
      <c r="F73" s="87" t="s">
        <v>58</v>
      </c>
      <c r="G73" s="87" t="n">
        <v>2</v>
      </c>
      <c r="H73" s="128" t="n">
        <v>0.997071937004112</v>
      </c>
      <c r="I73" s="128" t="n">
        <v>0.00400028861385802</v>
      </c>
      <c r="J73" s="128" t="n">
        <v>0.00212160320444121</v>
      </c>
      <c r="K73" s="128" t="n">
        <v>0.000117866844691178</v>
      </c>
      <c r="L73" s="128" t="n">
        <f aca="false">'Model version'!AX73</f>
        <v>0.00192364994958476</v>
      </c>
      <c r="M73" s="128" t="n">
        <f aca="false">'Model version'!AY73</f>
        <v>0.00041818477164886</v>
      </c>
      <c r="N73" s="128" t="n">
        <v>0</v>
      </c>
      <c r="O73" s="128" t="n">
        <v>0</v>
      </c>
      <c r="P73" s="128" t="n">
        <v>0</v>
      </c>
      <c r="Q73" s="128" t="n">
        <v>0</v>
      </c>
      <c r="R73" s="128" t="n">
        <v>0.000750071235529557</v>
      </c>
      <c r="S73" s="128" t="n">
        <v>0.00010715303364708</v>
      </c>
      <c r="T73" s="128" t="n">
        <v>0</v>
      </c>
      <c r="U73" s="128" t="n">
        <v>0</v>
      </c>
      <c r="V73" s="128" t="n">
        <v>0</v>
      </c>
      <c r="W73" s="128" t="n">
        <f aca="false">SUM(H73,J73,L73,N73,P73,R73,T73,V73)</f>
        <v>1.00186726139367</v>
      </c>
    </row>
    <row r="74" customFormat="false" ht="13.8" hidden="false" customHeight="false" outlineLevel="0" collapsed="false">
      <c r="A74" s="87" t="s">
        <v>173</v>
      </c>
      <c r="B74" s="87" t="s">
        <v>58</v>
      </c>
      <c r="C74" s="87" t="s">
        <v>86</v>
      </c>
      <c r="D74" s="87" t="n">
        <v>14</v>
      </c>
      <c r="E74" s="87" t="n">
        <v>1800</v>
      </c>
      <c r="F74" s="87" t="s">
        <v>58</v>
      </c>
      <c r="G74" s="87" t="n">
        <v>2</v>
      </c>
      <c r="H74" s="128" t="n">
        <v>0</v>
      </c>
      <c r="I74" s="128" t="n">
        <v>0</v>
      </c>
      <c r="J74" s="128" t="n">
        <v>0</v>
      </c>
      <c r="K74" s="128" t="n">
        <v>0</v>
      </c>
      <c r="L74" s="128" t="n">
        <f aca="false">'Model version'!AX74</f>
        <v>0</v>
      </c>
      <c r="M74" s="128" t="n">
        <f aca="false">'Model version'!AY74</f>
        <v>0</v>
      </c>
      <c r="N74" s="128" t="n">
        <v>0</v>
      </c>
      <c r="O74" s="128" t="n">
        <v>0</v>
      </c>
      <c r="P74" s="128" t="n">
        <v>0</v>
      </c>
      <c r="Q74" s="128" t="n">
        <v>0</v>
      </c>
      <c r="R74" s="128" t="n">
        <v>0</v>
      </c>
      <c r="S74" s="128" t="n">
        <v>0</v>
      </c>
      <c r="T74" s="128" t="n">
        <v>0</v>
      </c>
      <c r="U74" s="128" t="n">
        <v>0</v>
      </c>
      <c r="V74" s="128" t="n">
        <v>1</v>
      </c>
      <c r="W74" s="128" t="n">
        <f aca="false">SUM(H74,J74,L74,N74,P74,R74,T74,V74)</f>
        <v>1</v>
      </c>
    </row>
    <row r="75" customFormat="false" ht="13.8" hidden="false" customHeight="false" outlineLevel="0" collapsed="false">
      <c r="A75" s="87" t="s">
        <v>173</v>
      </c>
      <c r="B75" s="87" t="s">
        <v>160</v>
      </c>
      <c r="C75" s="87" t="s">
        <v>86</v>
      </c>
      <c r="D75" s="87" t="n">
        <v>14</v>
      </c>
      <c r="E75" s="87" t="n">
        <v>1800</v>
      </c>
      <c r="F75" s="87" t="s">
        <v>58</v>
      </c>
      <c r="G75" s="87" t="n">
        <v>2</v>
      </c>
      <c r="H75" s="128" t="n">
        <v>0</v>
      </c>
      <c r="I75" s="128" t="n">
        <v>0</v>
      </c>
      <c r="J75" s="128" t="n">
        <v>0</v>
      </c>
      <c r="K75" s="128" t="n">
        <v>0</v>
      </c>
      <c r="L75" s="128" t="n">
        <f aca="false">'Model version'!AX75</f>
        <v>0</v>
      </c>
      <c r="M75" s="128" t="n">
        <f aca="false">'Model version'!AY75</f>
        <v>0</v>
      </c>
      <c r="N75" s="128" t="n">
        <v>0</v>
      </c>
      <c r="O75" s="128" t="n">
        <v>0</v>
      </c>
      <c r="P75" s="128" t="n">
        <v>0</v>
      </c>
      <c r="Q75" s="128" t="n">
        <v>0</v>
      </c>
      <c r="R75" s="128" t="n">
        <v>0</v>
      </c>
      <c r="S75" s="128" t="n">
        <v>0</v>
      </c>
      <c r="T75" s="128" t="n">
        <v>0</v>
      </c>
      <c r="U75" s="128" t="n">
        <v>0</v>
      </c>
      <c r="V75" s="128" t="n">
        <v>1</v>
      </c>
      <c r="W75" s="128" t="n">
        <f aca="false">SUM(H75,J75,L75,N75,P75,R75,T75,V75)</f>
        <v>1</v>
      </c>
    </row>
    <row r="76" customFormat="false" ht="13.8" hidden="false" customHeight="false" outlineLevel="0" collapsed="false"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</row>
    <row r="77" customFormat="false" ht="13.8" hidden="false" customHeight="false" outlineLevel="0" collapsed="false">
      <c r="A77" s="87" t="s">
        <v>175</v>
      </c>
      <c r="B77" s="87" t="s">
        <v>158</v>
      </c>
      <c r="C77" s="87" t="s">
        <v>86</v>
      </c>
      <c r="D77" s="87" t="n">
        <v>14</v>
      </c>
      <c r="E77" s="87" t="n">
        <v>1600</v>
      </c>
      <c r="F77" s="87" t="s">
        <v>65</v>
      </c>
      <c r="G77" s="87" t="n">
        <v>12</v>
      </c>
      <c r="H77" s="128" t="n">
        <v>3.05307856965353</v>
      </c>
      <c r="I77" s="128" t="n">
        <v>0.00597179182328319</v>
      </c>
      <c r="J77" s="128" t="n">
        <v>1.8563396927297</v>
      </c>
      <c r="K77" s="128" t="n">
        <v>0.00879781844895592</v>
      </c>
      <c r="L77" s="128" t="n">
        <f aca="false">'Model version'!AX77</f>
        <v>0.843227899918522</v>
      </c>
      <c r="M77" s="128" t="n">
        <f aca="false">'Model version'!AY77</f>
        <v>0.0401836080378149</v>
      </c>
      <c r="N77" s="128" t="n">
        <v>0</v>
      </c>
      <c r="O77" s="128" t="n">
        <v>0</v>
      </c>
      <c r="P77" s="128" t="n">
        <v>1.01599815284815</v>
      </c>
      <c r="Q77" s="128" t="n">
        <v>0.0111281287278001</v>
      </c>
      <c r="R77" s="128" t="n">
        <v>1.13573276100471</v>
      </c>
      <c r="S77" s="128" t="n">
        <v>0.00799811803524446</v>
      </c>
      <c r="T77" s="128" t="n">
        <v>0.101314209701192</v>
      </c>
      <c r="U77" s="128" t="n">
        <v>0.00868407511724502</v>
      </c>
      <c r="V77" s="128" t="n">
        <v>0</v>
      </c>
      <c r="W77" s="128" t="n">
        <f aca="false">SUM(H77,J77,L77,N77,P77,R77,T77,V77)</f>
        <v>8.0056912858558</v>
      </c>
      <c r="X77" s="87" t="n">
        <v>0.21</v>
      </c>
      <c r="Y77" s="87" t="n">
        <v>0.02</v>
      </c>
    </row>
    <row r="78" customFormat="false" ht="13.8" hidden="false" customHeight="false" outlineLevel="0" collapsed="false">
      <c r="A78" s="87" t="s">
        <v>175</v>
      </c>
      <c r="B78" s="87" t="s">
        <v>180</v>
      </c>
      <c r="C78" s="87" t="s">
        <v>86</v>
      </c>
      <c r="D78" s="87" t="n">
        <v>14</v>
      </c>
      <c r="E78" s="87" t="n">
        <v>1600</v>
      </c>
      <c r="F78" s="87" t="s">
        <v>65</v>
      </c>
      <c r="G78" s="87" t="n">
        <v>6</v>
      </c>
      <c r="H78" s="128" t="n">
        <v>1.96016703277013</v>
      </c>
      <c r="I78" s="128" t="n">
        <v>0.00214382103474677</v>
      </c>
      <c r="J78" s="128" t="n">
        <v>0.53902333895476</v>
      </c>
      <c r="K78" s="128" t="n">
        <v>0.00421111983558407</v>
      </c>
      <c r="L78" s="128" t="n">
        <f aca="false">'Model version'!AX78</f>
        <v>0.143730596688907</v>
      </c>
      <c r="M78" s="128" t="n">
        <f aca="false">'Model version'!AY78</f>
        <v>0.00358579451198936</v>
      </c>
      <c r="N78" s="128" t="n">
        <v>0</v>
      </c>
      <c r="O78" s="128" t="n">
        <v>0</v>
      </c>
      <c r="P78" s="128" t="n">
        <v>0.436775830169456</v>
      </c>
      <c r="Q78" s="128" t="n">
        <v>0.00106530690285233</v>
      </c>
      <c r="R78" s="128" t="n">
        <v>0.468588721738156</v>
      </c>
      <c r="S78" s="128" t="n">
        <v>0.00267983746092082</v>
      </c>
      <c r="T78" s="128" t="n">
        <v>0.444071554862153</v>
      </c>
      <c r="U78" s="128" t="n">
        <v>0.004849455357309</v>
      </c>
      <c r="V78" s="128" t="n">
        <v>0</v>
      </c>
      <c r="W78" s="128" t="n">
        <f aca="false">SUM(H78,J78,L78,N78,P78,R78,T78,V78)</f>
        <v>3.99235707518356</v>
      </c>
    </row>
    <row r="79" customFormat="false" ht="13.8" hidden="false" customHeight="false" outlineLevel="0" collapsed="false">
      <c r="A79" s="87" t="s">
        <v>175</v>
      </c>
      <c r="B79" s="87" t="s">
        <v>65</v>
      </c>
      <c r="C79" s="87" t="s">
        <v>86</v>
      </c>
      <c r="D79" s="87" t="n">
        <v>14</v>
      </c>
      <c r="E79" s="87" t="n">
        <v>1600</v>
      </c>
      <c r="F79" s="87" t="s">
        <v>65</v>
      </c>
      <c r="G79" s="87" t="n">
        <v>2</v>
      </c>
      <c r="H79" s="128" t="n">
        <v>0</v>
      </c>
      <c r="I79" s="128" t="n">
        <v>0</v>
      </c>
      <c r="J79" s="128" t="n">
        <v>0</v>
      </c>
      <c r="K79" s="128" t="n">
        <v>0</v>
      </c>
      <c r="L79" s="128" t="n">
        <f aca="false">'Model version'!AX79</f>
        <v>0</v>
      </c>
      <c r="M79" s="128" t="n">
        <f aca="false">'Model version'!AY79</f>
        <v>0</v>
      </c>
      <c r="N79" s="128" t="n">
        <v>0.5</v>
      </c>
      <c r="O79" s="128" t="n">
        <v>0</v>
      </c>
      <c r="P79" s="128" t="n">
        <v>0</v>
      </c>
      <c r="Q79" s="128" t="n">
        <v>0</v>
      </c>
      <c r="R79" s="128" t="n">
        <v>0</v>
      </c>
      <c r="S79" s="128" t="n">
        <v>0</v>
      </c>
      <c r="T79" s="128" t="n">
        <v>0</v>
      </c>
      <c r="U79" s="128" t="n">
        <v>0</v>
      </c>
      <c r="V79" s="128" t="n">
        <v>0</v>
      </c>
      <c r="W79" s="128" t="n">
        <f aca="false">SUM(H79,J79,L79,N79,P79,R79,T79,V79)</f>
        <v>0.5</v>
      </c>
    </row>
    <row r="80" customFormat="false" ht="13.8" hidden="false" customHeight="false" outlineLevel="0" collapsed="false">
      <c r="A80" s="87" t="s">
        <v>175</v>
      </c>
      <c r="B80" s="87" t="s">
        <v>156</v>
      </c>
      <c r="C80" s="87" t="s">
        <v>86</v>
      </c>
      <c r="D80" s="87" t="n">
        <v>14</v>
      </c>
      <c r="E80" s="87" t="n">
        <v>1600</v>
      </c>
      <c r="F80" s="87" t="s">
        <v>65</v>
      </c>
      <c r="G80" s="87" t="n">
        <v>2</v>
      </c>
      <c r="H80" s="128" t="n">
        <v>0</v>
      </c>
      <c r="I80" s="128" t="n">
        <v>0</v>
      </c>
      <c r="J80" s="128" t="n">
        <v>0</v>
      </c>
      <c r="K80" s="128" t="n">
        <v>0</v>
      </c>
      <c r="L80" s="128" t="n">
        <f aca="false">'Model version'!AX80</f>
        <v>0</v>
      </c>
      <c r="M80" s="128" t="n">
        <f aca="false">'Model version'!AY80</f>
        <v>0</v>
      </c>
      <c r="N80" s="128" t="n">
        <v>1</v>
      </c>
      <c r="O80" s="128" t="n">
        <v>0</v>
      </c>
      <c r="P80" s="128" t="n">
        <v>0</v>
      </c>
      <c r="Q80" s="128" t="n">
        <v>0</v>
      </c>
      <c r="R80" s="128" t="n">
        <v>0</v>
      </c>
      <c r="S80" s="128" t="n">
        <v>0</v>
      </c>
      <c r="T80" s="128" t="n">
        <v>0</v>
      </c>
      <c r="U80" s="128" t="n">
        <v>0</v>
      </c>
      <c r="V80" s="128" t="n">
        <v>0</v>
      </c>
      <c r="W80" s="128" t="n">
        <f aca="false">SUM(H80,J80,L80,N80,P80,R80,T80,V80)</f>
        <v>1</v>
      </c>
    </row>
    <row r="81" customFormat="false" ht="13.8" hidden="false" customHeight="false" outlineLevel="0" collapsed="false"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customFormat="false" ht="13.8" hidden="false" customHeight="false" outlineLevel="0" collapsed="false">
      <c r="A82" s="87" t="s">
        <v>182</v>
      </c>
      <c r="B82" s="87" t="s">
        <v>158</v>
      </c>
      <c r="C82" s="87" t="s">
        <v>86</v>
      </c>
      <c r="D82" s="87" t="n">
        <v>14</v>
      </c>
      <c r="E82" s="87" t="n">
        <v>1800</v>
      </c>
      <c r="F82" s="87" t="s">
        <v>69</v>
      </c>
      <c r="G82" s="87" t="n">
        <v>12</v>
      </c>
      <c r="H82" s="128" t="n">
        <v>3.23392077955625</v>
      </c>
      <c r="I82" s="128" t="n">
        <v>0.0382260139427453</v>
      </c>
      <c r="J82" s="128" t="n">
        <v>1.62189164837737</v>
      </c>
      <c r="K82" s="128" t="n">
        <v>0.0540630549459124</v>
      </c>
      <c r="L82" s="128" t="n">
        <f aca="false">'Model version'!AX82</f>
        <v>1.27065925817561</v>
      </c>
      <c r="M82" s="128" t="n">
        <f aca="false">'Model version'!AY82</f>
        <v>0.115514478015965</v>
      </c>
      <c r="N82" s="128" t="n">
        <v>0</v>
      </c>
      <c r="O82" s="128" t="n">
        <v>0</v>
      </c>
      <c r="P82" s="128" t="n">
        <v>0.854786670051766</v>
      </c>
      <c r="Q82" s="128" t="n">
        <v>0.0455886224027608</v>
      </c>
      <c r="R82" s="128" t="n">
        <v>0.860104945670483</v>
      </c>
      <c r="S82" s="128" t="n">
        <v>0.0573403297113655</v>
      </c>
      <c r="T82" s="128" t="n">
        <v>0.148233600605388</v>
      </c>
      <c r="U82" s="128" t="n">
        <v>0.0148233600605388</v>
      </c>
      <c r="V82" s="128" t="n">
        <v>0</v>
      </c>
      <c r="W82" s="128" t="n">
        <f aca="false">SUM(H82,J82,L82,N82,P82,R82,T82,V82)</f>
        <v>7.98959690243687</v>
      </c>
      <c r="X82" s="87" t="n">
        <v>0.09</v>
      </c>
      <c r="Y82" s="87" t="n">
        <v>0.02</v>
      </c>
    </row>
    <row r="83" customFormat="false" ht="13.8" hidden="false" customHeight="false" outlineLevel="0" collapsed="false">
      <c r="A83" s="87" t="s">
        <v>182</v>
      </c>
      <c r="B83" s="87" t="s">
        <v>180</v>
      </c>
      <c r="C83" s="87" t="s">
        <v>86</v>
      </c>
      <c r="D83" s="87" t="n">
        <v>14</v>
      </c>
      <c r="E83" s="87" t="n">
        <v>1800</v>
      </c>
      <c r="F83" s="87" t="s">
        <v>69</v>
      </c>
      <c r="G83" s="87" t="n">
        <v>6</v>
      </c>
      <c r="H83" s="128" t="n">
        <v>1.95062874927614</v>
      </c>
      <c r="I83" s="128" t="n">
        <v>0.0577964073859596</v>
      </c>
      <c r="J83" s="128" t="n">
        <v>0.527913622616014</v>
      </c>
      <c r="K83" s="128" t="n">
        <v>0.0340589433945815</v>
      </c>
      <c r="L83" s="128" t="n">
        <f aca="false">'Model version'!AX83</f>
        <v>0.22053148189105</v>
      </c>
      <c r="M83" s="128" t="n">
        <f aca="false">'Model version'!AY83</f>
        <v>0.0422937088558177</v>
      </c>
      <c r="N83" s="128" t="n">
        <v>0</v>
      </c>
      <c r="O83" s="128" t="n">
        <v>0</v>
      </c>
      <c r="P83" s="128" t="n">
        <v>0.425417567740135</v>
      </c>
      <c r="Q83" s="128" t="n">
        <v>0.00538503250303969</v>
      </c>
      <c r="R83" s="128" t="n">
        <v>0.468316400988105</v>
      </c>
      <c r="S83" s="128" t="n">
        <v>0.0116111504377216</v>
      </c>
      <c r="T83" s="128" t="n">
        <v>0.385213233808839</v>
      </c>
      <c r="U83" s="128" t="n">
        <v>0.0490271388483977</v>
      </c>
      <c r="V83" s="128" t="n">
        <v>0</v>
      </c>
      <c r="W83" s="128" t="n">
        <f aca="false">SUM(H83,J83,L83,N83,P83,R83,T83,V83)</f>
        <v>3.97802105632028</v>
      </c>
    </row>
    <row r="84" customFormat="false" ht="13.8" hidden="false" customHeight="false" outlineLevel="0" collapsed="false">
      <c r="A84" s="87" t="s">
        <v>182</v>
      </c>
      <c r="B84" s="87" t="s">
        <v>168</v>
      </c>
      <c r="C84" s="87" t="s">
        <v>86</v>
      </c>
      <c r="D84" s="87" t="n">
        <v>14</v>
      </c>
      <c r="E84" s="87" t="n">
        <v>1800</v>
      </c>
      <c r="F84" s="87" t="s">
        <v>69</v>
      </c>
      <c r="G84" s="87" t="n">
        <v>1</v>
      </c>
      <c r="H84" s="128" t="n">
        <v>0</v>
      </c>
      <c r="I84" s="128" t="n">
        <v>0</v>
      </c>
      <c r="J84" s="128" t="n">
        <v>0</v>
      </c>
      <c r="K84" s="128" t="n">
        <v>0</v>
      </c>
      <c r="L84" s="128" t="n">
        <f aca="false">'Model version'!AX84</f>
        <v>1</v>
      </c>
      <c r="M84" s="128" t="n">
        <f aca="false">'Model version'!AY84</f>
        <v>0</v>
      </c>
      <c r="N84" s="128" t="n">
        <v>0</v>
      </c>
      <c r="O84" s="128" t="n">
        <v>0</v>
      </c>
      <c r="P84" s="128" t="n">
        <v>0</v>
      </c>
      <c r="Q84" s="128" t="n">
        <v>0</v>
      </c>
      <c r="R84" s="128" t="n">
        <v>0</v>
      </c>
      <c r="S84" s="128" t="n">
        <v>0</v>
      </c>
      <c r="T84" s="128" t="n">
        <v>0</v>
      </c>
      <c r="U84" s="128" t="n">
        <v>0</v>
      </c>
      <c r="V84" s="128" t="n">
        <v>0</v>
      </c>
      <c r="W84" s="128" t="n">
        <f aca="false">SUM(H84,J84,L84,N84,P84,R84,T84,V84)</f>
        <v>1</v>
      </c>
    </row>
    <row r="85" customFormat="false" ht="13.8" hidden="false" customHeight="false" outlineLevel="0" collapsed="false"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customFormat="false" ht="13.8" hidden="false" customHeight="false" outlineLevel="0" collapsed="false">
      <c r="A86" s="87" t="s">
        <v>163</v>
      </c>
      <c r="B86" s="87" t="s">
        <v>158</v>
      </c>
      <c r="C86" s="87" t="s">
        <v>105</v>
      </c>
      <c r="D86" s="87" t="n">
        <v>20</v>
      </c>
      <c r="E86" s="87" t="n">
        <v>1800</v>
      </c>
      <c r="F86" s="87" t="s">
        <v>65</v>
      </c>
      <c r="G86" s="87" t="n">
        <v>12</v>
      </c>
      <c r="H86" s="128" t="n">
        <v>3.64737219383025</v>
      </c>
      <c r="I86" s="128" t="n">
        <v>0.0385039291095324</v>
      </c>
      <c r="J86" s="128" t="n">
        <v>0.602317584630077</v>
      </c>
      <c r="K86" s="128" t="n">
        <v>0.0742583323516534</v>
      </c>
      <c r="L86" s="128" t="n">
        <f aca="false">'Model version'!AX86</f>
        <v>0.374932611596278</v>
      </c>
      <c r="M86" s="128" t="n">
        <f aca="false">'Model version'!AY86</f>
        <v>0.0585832205619185</v>
      </c>
      <c r="N86" s="128" t="n">
        <v>0</v>
      </c>
      <c r="O86" s="128" t="n">
        <v>0</v>
      </c>
      <c r="P86" s="128" t="n">
        <v>3.08916807993504</v>
      </c>
      <c r="Q86" s="128" t="n">
        <v>0.104363786484292</v>
      </c>
      <c r="R86" s="128" t="n">
        <v>0.307538401435519</v>
      </c>
      <c r="S86" s="128" t="n">
        <v>0.0375046831018925</v>
      </c>
      <c r="T86" s="128" t="n">
        <v>0.0461507671829114</v>
      </c>
      <c r="U86" s="128" t="n">
        <v>0.0122163795484177</v>
      </c>
      <c r="V86" s="128" t="n">
        <v>0</v>
      </c>
      <c r="W86" s="128" t="n">
        <f aca="false">SUM(H86,J86,L86,N86,P86,R86,T86,V86)</f>
        <v>8.06747963861007</v>
      </c>
      <c r="X86" s="87" t="n">
        <v>0.05</v>
      </c>
      <c r="Y86" s="87" t="n">
        <v>0.02</v>
      </c>
    </row>
    <row r="87" customFormat="false" ht="13.8" hidden="false" customHeight="false" outlineLevel="0" collapsed="false">
      <c r="A87" s="87" t="s">
        <v>163</v>
      </c>
      <c r="B87" s="87" t="s">
        <v>159</v>
      </c>
      <c r="C87" s="87" t="s">
        <v>105</v>
      </c>
      <c r="D87" s="87" t="n">
        <v>20</v>
      </c>
      <c r="E87" s="87" t="n">
        <v>1800</v>
      </c>
      <c r="F87" s="87" t="s">
        <v>65</v>
      </c>
      <c r="G87" s="87" t="n">
        <v>4</v>
      </c>
      <c r="H87" s="128" t="n">
        <v>0.982000860096346</v>
      </c>
      <c r="I87" s="128" t="n">
        <v>0.00974690679996373</v>
      </c>
      <c r="J87" s="128" t="n">
        <v>0.00258469709267417</v>
      </c>
      <c r="K87" s="128" t="n">
        <v>0.000287188565852686</v>
      </c>
      <c r="L87" s="128" t="n">
        <f aca="false">'Model version'!AX87</f>
        <v>0.197672125000984</v>
      </c>
      <c r="M87" s="128" t="n">
        <f aca="false">'Model version'!AY87</f>
        <v>0.00203785695877304</v>
      </c>
      <c r="N87" s="128" t="n">
        <v>0</v>
      </c>
      <c r="O87" s="128" t="n">
        <v>0</v>
      </c>
      <c r="P87" s="128" t="n">
        <v>1.83444910916731</v>
      </c>
      <c r="Q87" s="128" t="n">
        <v>0.0181628624670031</v>
      </c>
      <c r="R87" s="128" t="n">
        <v>0</v>
      </c>
      <c r="S87" s="128" t="n">
        <v>0</v>
      </c>
      <c r="T87" s="128" t="n">
        <v>0</v>
      </c>
      <c r="U87" s="128" t="n">
        <v>0</v>
      </c>
      <c r="V87" s="128" t="n">
        <v>0</v>
      </c>
      <c r="W87" s="128" t="n">
        <f aca="false">SUM(H87,J87,L87,N87,P87,R87,T87,V87)</f>
        <v>3.01670679135732</v>
      </c>
    </row>
    <row r="88" customFormat="false" ht="13.8" hidden="false" customHeight="false" outlineLevel="0" collapsed="false">
      <c r="A88" s="87" t="s">
        <v>163</v>
      </c>
      <c r="B88" s="87" t="s">
        <v>170</v>
      </c>
      <c r="C88" s="87" t="s">
        <v>105</v>
      </c>
      <c r="D88" s="87" t="n">
        <v>20</v>
      </c>
      <c r="E88" s="87" t="n">
        <v>1800</v>
      </c>
      <c r="F88" s="87" t="s">
        <v>65</v>
      </c>
      <c r="G88" s="87" t="n">
        <v>6</v>
      </c>
      <c r="H88" s="128" t="n">
        <v>1.95794663291552</v>
      </c>
      <c r="I88" s="128" t="n">
        <v>0.00694307316636708</v>
      </c>
      <c r="J88" s="128" t="n">
        <v>0.0490979450079482</v>
      </c>
      <c r="K88" s="128" t="n">
        <v>0.0163659816693161</v>
      </c>
      <c r="L88" s="128" t="n">
        <f aca="false">'Model version'!AX88</f>
        <v>0.110324563432033</v>
      </c>
      <c r="M88" s="128" t="n">
        <f aca="false">'Model version'!AY88</f>
        <v>0.0145163899252675</v>
      </c>
      <c r="N88" s="128" t="n">
        <v>0</v>
      </c>
      <c r="O88" s="128" t="n">
        <v>0</v>
      </c>
      <c r="P88" s="128" t="n">
        <v>1.80615343418765</v>
      </c>
      <c r="Q88" s="128" t="n">
        <v>0.0103504494795854</v>
      </c>
      <c r="R88" s="128" t="n">
        <v>0.0892701211646652</v>
      </c>
      <c r="S88" s="128" t="n">
        <v>0.00371958838186105</v>
      </c>
      <c r="T88" s="128" t="n">
        <v>0.00942339574538348</v>
      </c>
      <c r="U88" s="128" t="n">
        <v>0.00134619939219764</v>
      </c>
      <c r="V88" s="128" t="n">
        <v>0</v>
      </c>
      <c r="W88" s="128" t="n">
        <f aca="false">SUM(H88,J88,L88,N88,P88,R88,T88,V88)</f>
        <v>4.0222160924532</v>
      </c>
    </row>
    <row r="89" customFormat="false" ht="13.8" hidden="false" customHeight="false" outlineLevel="0" collapsed="false">
      <c r="A89" s="87" t="s">
        <v>163</v>
      </c>
      <c r="B89" s="87" t="s">
        <v>178</v>
      </c>
      <c r="C89" s="87" t="s">
        <v>105</v>
      </c>
      <c r="D89" s="87" t="n">
        <v>20</v>
      </c>
      <c r="E89" s="87" t="n">
        <v>1800</v>
      </c>
      <c r="F89" s="87" t="s">
        <v>65</v>
      </c>
      <c r="G89" s="87" t="n">
        <v>2</v>
      </c>
      <c r="H89" s="128" t="n">
        <v>0.990948528585716</v>
      </c>
      <c r="I89" s="128" t="n">
        <v>0.0071659501034091</v>
      </c>
      <c r="J89" s="128" t="n">
        <v>0.00844566989468957</v>
      </c>
      <c r="K89" s="128" t="n">
        <v>0.00241304854133988</v>
      </c>
      <c r="L89" s="128" t="n">
        <f aca="false">'Model version'!AX89</f>
        <v>0.000856135714739598</v>
      </c>
      <c r="M89" s="128" t="n">
        <f aca="false">'Model version'!AY89</f>
        <v>0.000856135714739598</v>
      </c>
      <c r="N89" s="128" t="n">
        <v>0</v>
      </c>
      <c r="O89" s="128" t="n">
        <v>0</v>
      </c>
      <c r="P89" s="128" t="n">
        <v>0.0045783022717945</v>
      </c>
      <c r="Q89" s="128" t="n">
        <v>0.00763050378632417</v>
      </c>
      <c r="R89" s="128" t="n">
        <v>0</v>
      </c>
      <c r="S89" s="128" t="n">
        <v>0</v>
      </c>
      <c r="T89" s="128" t="n">
        <v>0</v>
      </c>
      <c r="U89" s="128" t="n">
        <v>0</v>
      </c>
      <c r="V89" s="128" t="n">
        <v>0</v>
      </c>
      <c r="W89" s="128" t="n">
        <f aca="false">SUM(H89,J89,L89,N89,P89,R89,T89,V89)</f>
        <v>1.00482863646694</v>
      </c>
    </row>
    <row r="90" customFormat="false" ht="13.8" hidden="false" customHeight="false" outlineLevel="0" collapsed="false">
      <c r="A90" s="87" t="s">
        <v>163</v>
      </c>
      <c r="B90" s="87" t="s">
        <v>65</v>
      </c>
      <c r="C90" s="87" t="s">
        <v>105</v>
      </c>
      <c r="D90" s="87" t="n">
        <v>20</v>
      </c>
      <c r="E90" s="87" t="n">
        <v>1800</v>
      </c>
      <c r="F90" s="87" t="s">
        <v>65</v>
      </c>
      <c r="G90" s="87" t="n">
        <v>2</v>
      </c>
      <c r="H90" s="128" t="n">
        <v>0</v>
      </c>
      <c r="I90" s="128" t="n">
        <v>0</v>
      </c>
      <c r="J90" s="128" t="n">
        <v>0</v>
      </c>
      <c r="K90" s="128" t="n">
        <v>0</v>
      </c>
      <c r="L90" s="128" t="n">
        <f aca="false">'Model version'!AX90</f>
        <v>0</v>
      </c>
      <c r="M90" s="128" t="n">
        <f aca="false">'Model version'!AY90</f>
        <v>0</v>
      </c>
      <c r="N90" s="128" t="n">
        <v>1</v>
      </c>
      <c r="O90" s="128" t="n">
        <v>0</v>
      </c>
      <c r="P90" s="128" t="n">
        <v>0</v>
      </c>
      <c r="Q90" s="128" t="n">
        <v>0</v>
      </c>
      <c r="R90" s="128" t="n">
        <v>0</v>
      </c>
      <c r="S90" s="128" t="n">
        <v>0</v>
      </c>
      <c r="T90" s="128" t="n">
        <v>0</v>
      </c>
      <c r="U90" s="128" t="n">
        <v>0</v>
      </c>
      <c r="V90" s="128" t="n">
        <v>0</v>
      </c>
      <c r="W90" s="128" t="n">
        <f aca="false">SUM(H90,J90,L90,N90,P90,R90,T90,V90)</f>
        <v>1</v>
      </c>
    </row>
    <row r="91" customFormat="false" ht="13.8" hidden="false" customHeight="false" outlineLevel="0" collapsed="false">
      <c r="A91" s="87" t="s">
        <v>163</v>
      </c>
      <c r="B91" s="87" t="s">
        <v>156</v>
      </c>
      <c r="C91" s="87" t="s">
        <v>105</v>
      </c>
      <c r="D91" s="87" t="n">
        <v>20</v>
      </c>
      <c r="E91" s="87" t="n">
        <v>1800</v>
      </c>
      <c r="F91" s="87" t="s">
        <v>65</v>
      </c>
      <c r="G91" s="87" t="n">
        <v>2</v>
      </c>
      <c r="H91" s="128" t="n">
        <v>0</v>
      </c>
      <c r="I91" s="128" t="n">
        <v>0</v>
      </c>
      <c r="J91" s="128" t="n">
        <v>0</v>
      </c>
      <c r="K91" s="128" t="n">
        <v>0</v>
      </c>
      <c r="L91" s="128" t="n">
        <f aca="false">'Model version'!AX91</f>
        <v>0</v>
      </c>
      <c r="M91" s="128" t="n">
        <f aca="false">'Model version'!AY91</f>
        <v>0</v>
      </c>
      <c r="N91" s="128" t="n">
        <v>1</v>
      </c>
      <c r="O91" s="128" t="n">
        <v>0</v>
      </c>
      <c r="P91" s="128" t="n">
        <v>0</v>
      </c>
      <c r="Q91" s="128" t="n">
        <v>0</v>
      </c>
      <c r="R91" s="128" t="n">
        <v>0</v>
      </c>
      <c r="S91" s="128" t="n">
        <v>0</v>
      </c>
      <c r="T91" s="128" t="n">
        <v>0</v>
      </c>
      <c r="U91" s="128" t="n">
        <v>0</v>
      </c>
      <c r="V91" s="128" t="n">
        <v>0</v>
      </c>
      <c r="W91" s="128" t="n">
        <f aca="false">SUM(H91,J91,L91,N91,P91,R91,T91,V91)</f>
        <v>1</v>
      </c>
    </row>
    <row r="92" customFormat="false" ht="13.8" hidden="false" customHeight="false" outlineLevel="0" collapsed="false"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</row>
    <row r="93" customFormat="false" ht="13.8" hidden="false" customHeight="false" outlineLevel="0" collapsed="false">
      <c r="A93" s="87" t="s">
        <v>165</v>
      </c>
      <c r="B93" s="87" t="s">
        <v>158</v>
      </c>
      <c r="C93" s="87" t="s">
        <v>105</v>
      </c>
      <c r="D93" s="87" t="n">
        <v>20</v>
      </c>
      <c r="E93" s="87" t="n">
        <v>1800</v>
      </c>
      <c r="F93" s="87" t="s">
        <v>69</v>
      </c>
      <c r="G93" s="87" t="n">
        <v>12</v>
      </c>
      <c r="H93" s="128" t="n">
        <v>3.42209833412455</v>
      </c>
      <c r="I93" s="128" t="n">
        <v>0.0638981016745247</v>
      </c>
      <c r="J93" s="128" t="n">
        <v>1.12127094297429</v>
      </c>
      <c r="K93" s="128" t="n">
        <v>0.167353872085716</v>
      </c>
      <c r="L93" s="128" t="n">
        <f aca="false">'Model version'!AX93</f>
        <v>0.481548126394727</v>
      </c>
      <c r="M93" s="128" t="n">
        <f aca="false">'Model version'!AY93</f>
        <v>0.0951206175594523</v>
      </c>
      <c r="N93" s="128" t="n">
        <v>0</v>
      </c>
      <c r="O93" s="128" t="n">
        <v>0</v>
      </c>
      <c r="P93" s="128" t="n">
        <v>2.51900988471193</v>
      </c>
      <c r="Q93" s="128" t="n">
        <v>0.0952566763126362</v>
      </c>
      <c r="R93" s="128" t="n">
        <v>0.410782886914441</v>
      </c>
      <c r="S93" s="128" t="n">
        <v>0.053249633488909</v>
      </c>
      <c r="T93" s="128" t="n">
        <v>0.0963609637387482</v>
      </c>
      <c r="U93" s="128" t="n">
        <v>0.0137658519626783</v>
      </c>
      <c r="V93" s="128" t="n">
        <v>0</v>
      </c>
      <c r="W93" s="128" t="n">
        <f aca="false">SUM(H93,J93,L93,N93,P93,R93,T93,V93)</f>
        <v>8.05107113885869</v>
      </c>
      <c r="X93" s="87" t="n">
        <v>0.08</v>
      </c>
      <c r="Y93" s="87" t="n">
        <v>0.02</v>
      </c>
    </row>
    <row r="94" customFormat="false" ht="13.8" hidden="false" customHeight="false" outlineLevel="0" collapsed="false">
      <c r="A94" s="87" t="s">
        <v>165</v>
      </c>
      <c r="B94" s="87" t="s">
        <v>159</v>
      </c>
      <c r="C94" s="87" t="s">
        <v>105</v>
      </c>
      <c r="D94" s="87" t="n">
        <v>20</v>
      </c>
      <c r="E94" s="87" t="n">
        <v>1800</v>
      </c>
      <c r="F94" s="87" t="s">
        <v>69</v>
      </c>
      <c r="G94" s="87" t="n">
        <v>4</v>
      </c>
      <c r="H94" s="128" t="n">
        <v>0.985365537067195</v>
      </c>
      <c r="I94" s="128" t="n">
        <v>0.00784110506950023</v>
      </c>
      <c r="J94" s="128" t="n">
        <v>0.00369655853423098</v>
      </c>
      <c r="K94" s="128" t="n">
        <v>0.00123218617807699</v>
      </c>
      <c r="L94" s="128" t="n">
        <f aca="false">'Model version'!AX94</f>
        <v>0.507120162888375</v>
      </c>
      <c r="M94" s="128" t="n">
        <f aca="false">'Model version'!AY94</f>
        <v>0.00655758831321175</v>
      </c>
      <c r="N94" s="128" t="n">
        <v>0</v>
      </c>
      <c r="O94" s="128" t="n">
        <v>0</v>
      </c>
      <c r="P94" s="128" t="n">
        <v>1.51180303290386</v>
      </c>
      <c r="Q94" s="128" t="n">
        <v>0.0116891987080195</v>
      </c>
      <c r="R94" s="128" t="n">
        <v>0.00252041272951691</v>
      </c>
      <c r="S94" s="128" t="n">
        <v>0.00196032101184649</v>
      </c>
      <c r="T94" s="128" t="n">
        <v>0.00456095908502815</v>
      </c>
      <c r="U94" s="128" t="n">
        <v>0.000506773231669794</v>
      </c>
      <c r="V94" s="128" t="n">
        <v>0</v>
      </c>
      <c r="W94" s="128" t="n">
        <f aca="false">SUM(H94,J94,L94,N94,P94,R94,T94,V94)</f>
        <v>3.0150666632082</v>
      </c>
    </row>
    <row r="95" customFormat="false" ht="13.8" hidden="false" customHeight="false" outlineLevel="0" collapsed="false">
      <c r="A95" s="87" t="s">
        <v>165</v>
      </c>
      <c r="B95" s="87" t="s">
        <v>162</v>
      </c>
      <c r="C95" s="87" t="s">
        <v>105</v>
      </c>
      <c r="D95" s="87" t="n">
        <v>20</v>
      </c>
      <c r="E95" s="87" t="n">
        <v>1800</v>
      </c>
      <c r="F95" s="87" t="s">
        <v>69</v>
      </c>
      <c r="G95" s="87" t="n">
        <v>4</v>
      </c>
      <c r="H95" s="128" t="n">
        <v>1.00070913255897</v>
      </c>
      <c r="I95" s="128" t="n">
        <v>0.0250177283139742</v>
      </c>
      <c r="J95" s="128" t="n">
        <v>0.0097302082342062</v>
      </c>
      <c r="K95" s="128" t="n">
        <v>0.00619195069449486</v>
      </c>
      <c r="L95" s="128" t="n">
        <f aca="false">'Model version'!AX95</f>
        <v>0.292915789171274</v>
      </c>
      <c r="M95" s="128" t="n">
        <f aca="false">'Model version'!AY95</f>
        <v>0.0209225563693767</v>
      </c>
      <c r="N95" s="128" t="n">
        <v>0</v>
      </c>
      <c r="O95" s="128" t="n">
        <v>0</v>
      </c>
      <c r="P95" s="128" t="n">
        <v>1.67829327246559</v>
      </c>
      <c r="Q95" s="128" t="n">
        <v>0.0372954060547909</v>
      </c>
      <c r="R95" s="128" t="n">
        <v>0.00938186225943717</v>
      </c>
      <c r="S95" s="128" t="n">
        <v>0.00991796867426215</v>
      </c>
      <c r="T95" s="128" t="n">
        <v>0.00679099726890592</v>
      </c>
      <c r="U95" s="128" t="n">
        <v>0.00145521370047984</v>
      </c>
      <c r="V95" s="128" t="n">
        <v>0</v>
      </c>
      <c r="W95" s="128" t="n">
        <f aca="false">SUM(H95,J95,L95,N95,P95,R95,T95,V95)</f>
        <v>2.99782126195838</v>
      </c>
    </row>
    <row r="96" customFormat="false" ht="13.8" hidden="false" customHeight="false" outlineLevel="0" collapsed="false">
      <c r="A96" s="87" t="s">
        <v>165</v>
      </c>
      <c r="B96" s="87" t="s">
        <v>168</v>
      </c>
      <c r="C96" s="87" t="s">
        <v>105</v>
      </c>
      <c r="D96" s="87" t="n">
        <v>20</v>
      </c>
      <c r="E96" s="87" t="n">
        <v>1800</v>
      </c>
      <c r="F96" s="87" t="s">
        <v>69</v>
      </c>
      <c r="G96" s="87" t="n">
        <v>1</v>
      </c>
      <c r="H96" s="128" t="n">
        <v>0</v>
      </c>
      <c r="I96" s="128" t="n">
        <v>0</v>
      </c>
      <c r="J96" s="128" t="n">
        <v>0</v>
      </c>
      <c r="K96" s="128" t="n">
        <v>0</v>
      </c>
      <c r="L96" s="128" t="n">
        <f aca="false">'Model version'!AX96</f>
        <v>1</v>
      </c>
      <c r="M96" s="128" t="n">
        <f aca="false">'Model version'!AY96</f>
        <v>0</v>
      </c>
      <c r="N96" s="128" t="n">
        <v>0</v>
      </c>
      <c r="O96" s="128" t="n">
        <v>0</v>
      </c>
      <c r="P96" s="128" t="n">
        <v>0</v>
      </c>
      <c r="Q96" s="128" t="n">
        <v>0</v>
      </c>
      <c r="R96" s="128" t="n">
        <v>0</v>
      </c>
      <c r="S96" s="128" t="n">
        <v>0</v>
      </c>
      <c r="T96" s="128" t="n">
        <v>0</v>
      </c>
      <c r="U96" s="128" t="n">
        <v>0</v>
      </c>
      <c r="V96" s="128" t="n">
        <v>0</v>
      </c>
      <c r="W96" s="128" t="n">
        <f aca="false">SUM(H96,J96,L96,N96,P96,R96,T96,V96)</f>
        <v>1</v>
      </c>
    </row>
    <row r="97" customFormat="false" ht="13.8" hidden="false" customHeight="false" outlineLevel="0" collapsed="false"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</row>
    <row r="98" customFormat="false" ht="13.8" hidden="false" customHeight="false" outlineLevel="0" collapsed="false">
      <c r="A98" s="87" t="s">
        <v>169</v>
      </c>
      <c r="B98" s="87" t="s">
        <v>158</v>
      </c>
      <c r="C98" s="87" t="s">
        <v>105</v>
      </c>
      <c r="D98" s="87" t="n">
        <v>17</v>
      </c>
      <c r="E98" s="87" t="n">
        <v>1600</v>
      </c>
      <c r="F98" s="87" t="s">
        <v>65</v>
      </c>
      <c r="G98" s="87" t="n">
        <v>12</v>
      </c>
      <c r="H98" s="128" t="n">
        <v>3.27574642527287</v>
      </c>
      <c r="I98" s="128" t="n">
        <v>0.0712118788102799</v>
      </c>
      <c r="J98" s="128" t="n">
        <v>1.46036701548268</v>
      </c>
      <c r="K98" s="128" t="n">
        <v>0.151072449877519</v>
      </c>
      <c r="L98" s="128" t="n">
        <f aca="false">'Model version'!AX98</f>
        <v>0.674445458023406</v>
      </c>
      <c r="M98" s="128" t="n">
        <f aca="false">'Model version'!AY98</f>
        <v>0.0190993404042027</v>
      </c>
      <c r="N98" s="128" t="n">
        <v>0</v>
      </c>
      <c r="O98" s="128" t="n">
        <v>0</v>
      </c>
      <c r="P98" s="128" t="n">
        <v>2.16565902457567</v>
      </c>
      <c r="Q98" s="128" t="n">
        <v>0.0530798780533253</v>
      </c>
      <c r="R98" s="128" t="n">
        <v>0.358610860756782</v>
      </c>
      <c r="S98" s="128" t="n">
        <v>0.0381500915698704</v>
      </c>
      <c r="T98" s="128" t="n">
        <v>0.0690367116077877</v>
      </c>
      <c r="U98" s="128" t="n">
        <v>0.00690367116077877</v>
      </c>
      <c r="V98" s="128" t="n">
        <v>0</v>
      </c>
      <c r="W98" s="128" t="n">
        <f aca="false">SUM(H98,J98,L98,N98,P98,R98,T98,V98)</f>
        <v>8.00386549571921</v>
      </c>
      <c r="X98" s="87" t="n">
        <v>0.1</v>
      </c>
      <c r="Y98" s="87" t="n">
        <v>0.04</v>
      </c>
    </row>
    <row r="99" customFormat="false" ht="13.8" hidden="false" customHeight="false" outlineLevel="0" collapsed="false">
      <c r="A99" s="87" t="s">
        <v>169</v>
      </c>
      <c r="B99" s="87" t="s">
        <v>174</v>
      </c>
      <c r="C99" s="87" t="s">
        <v>105</v>
      </c>
      <c r="D99" s="87" t="n">
        <v>17</v>
      </c>
      <c r="E99" s="87" t="n">
        <v>1600</v>
      </c>
      <c r="F99" s="87" t="s">
        <v>65</v>
      </c>
      <c r="G99" s="87" t="n">
        <v>4</v>
      </c>
      <c r="H99" s="128" t="n">
        <v>1.00215300415127</v>
      </c>
      <c r="I99" s="128" t="n">
        <v>0.00543172359973586</v>
      </c>
      <c r="J99" s="128" t="n">
        <v>0.00192052179350537</v>
      </c>
      <c r="K99" s="128" t="n">
        <v>0.00160043482792114</v>
      </c>
      <c r="L99" s="128" t="n">
        <f aca="false">'Model version'!AX99</f>
        <v>0.722273467109482</v>
      </c>
      <c r="M99" s="128" t="n">
        <f aca="false">'Model version'!AY99</f>
        <v>0.00454260042207222</v>
      </c>
      <c r="N99" s="128" t="n">
        <v>0</v>
      </c>
      <c r="O99" s="128" t="n">
        <v>0</v>
      </c>
      <c r="P99" s="128" t="n">
        <v>1.26724174867285</v>
      </c>
      <c r="Q99" s="128" t="n">
        <v>0.00809739136532173</v>
      </c>
      <c r="R99" s="128" t="n">
        <v>0.00145495917376523</v>
      </c>
      <c r="S99" s="128" t="n">
        <v>0.000581983669506093</v>
      </c>
      <c r="T99" s="128" t="n">
        <v>0.00368606810221995</v>
      </c>
      <c r="U99" s="128" t="n">
        <v>0.00105316231491999</v>
      </c>
      <c r="V99" s="128" t="n">
        <v>0</v>
      </c>
      <c r="W99" s="128" t="n">
        <f aca="false">SUM(H99,J99,L99,N99,P99,R99,T99,V99)</f>
        <v>2.99872976900309</v>
      </c>
    </row>
    <row r="100" customFormat="false" ht="13.8" hidden="false" customHeight="false" outlineLevel="0" collapsed="false">
      <c r="A100" s="87" t="s">
        <v>169</v>
      </c>
      <c r="B100" s="87" t="s">
        <v>159</v>
      </c>
      <c r="C100" s="87" t="s">
        <v>105</v>
      </c>
      <c r="D100" s="87" t="n">
        <v>17</v>
      </c>
      <c r="E100" s="87" t="n">
        <v>1600</v>
      </c>
      <c r="F100" s="87" t="s">
        <v>65</v>
      </c>
      <c r="G100" s="87" t="n">
        <v>4</v>
      </c>
      <c r="H100" s="128" t="n">
        <v>1.00150423505646</v>
      </c>
      <c r="I100" s="128" t="n">
        <v>0.00524347767045267</v>
      </c>
      <c r="J100" s="128" t="n">
        <v>0.00432591304796079</v>
      </c>
      <c r="K100" s="128" t="n">
        <v>0.000617987578280112</v>
      </c>
      <c r="L100" s="128" t="n">
        <f aca="false">'Model version'!AX100</f>
        <v>0.530605402949815</v>
      </c>
      <c r="M100" s="128" t="n">
        <f aca="false">'Model version'!AY100</f>
        <v>0.00591997763621695</v>
      </c>
      <c r="N100" s="128" t="n">
        <v>0</v>
      </c>
      <c r="O100" s="128" t="n">
        <v>0</v>
      </c>
      <c r="P100" s="128" t="n">
        <v>1.45391773830289</v>
      </c>
      <c r="Q100" s="128" t="n">
        <v>0.00781676203388653</v>
      </c>
      <c r="R100" s="128" t="n">
        <v>0.00140453500605761</v>
      </c>
      <c r="S100" s="128" t="n">
        <v>0.000561814002423043</v>
      </c>
      <c r="T100" s="128" t="n">
        <v>0.00914996811274115</v>
      </c>
      <c r="U100" s="128" t="n">
        <v>0.00101666312363791</v>
      </c>
      <c r="V100" s="128" t="n">
        <v>0</v>
      </c>
      <c r="W100" s="128" t="n">
        <f aca="false">SUM(H100,J100,L100,N100,P100,R100,T100,V100)</f>
        <v>3.00090779247593</v>
      </c>
    </row>
    <row r="101" customFormat="false" ht="13.8" hidden="false" customHeight="false" outlineLevel="0" collapsed="false">
      <c r="A101" s="87" t="s">
        <v>169</v>
      </c>
      <c r="B101" s="87" t="s">
        <v>170</v>
      </c>
      <c r="C101" s="87" t="s">
        <v>105</v>
      </c>
      <c r="D101" s="87" t="n">
        <v>17</v>
      </c>
      <c r="E101" s="87" t="n">
        <v>1600</v>
      </c>
      <c r="F101" s="87" t="s">
        <v>65</v>
      </c>
      <c r="G101" s="87" t="n">
        <v>6</v>
      </c>
      <c r="H101" s="128" t="n">
        <v>2.00083317007868</v>
      </c>
      <c r="I101" s="128" t="n">
        <v>0.0313719486597703</v>
      </c>
      <c r="J101" s="128" t="n">
        <v>0.0123248193893842</v>
      </c>
      <c r="K101" s="128" t="n">
        <v>0.00821654625958947</v>
      </c>
      <c r="L101" s="128" t="n">
        <f aca="false">'Model version'!AX101</f>
        <v>0.230299477257242</v>
      </c>
      <c r="M101" s="128" t="n">
        <f aca="false">'Model version'!AY101</f>
        <v>0.0204062827949455</v>
      </c>
      <c r="N101" s="128" t="n">
        <v>0</v>
      </c>
      <c r="O101" s="128" t="n">
        <v>0</v>
      </c>
      <c r="P101" s="128" t="n">
        <v>1.72002376706785</v>
      </c>
      <c r="Q101" s="128" t="n">
        <v>0.0311786785571212</v>
      </c>
      <c r="R101" s="128" t="n">
        <v>0.0261438872859608</v>
      </c>
      <c r="S101" s="128" t="n">
        <v>0.0112045231225546</v>
      </c>
      <c r="T101" s="128" t="n">
        <v>0.00675859829499942</v>
      </c>
      <c r="U101" s="128" t="n">
        <v>0.00202757948849983</v>
      </c>
      <c r="V101" s="128" t="n">
        <v>0</v>
      </c>
      <c r="W101" s="128" t="n">
        <f aca="false">SUM(H101,J101,L101,N101,P101,R101,T101,V101)</f>
        <v>3.99638371937412</v>
      </c>
    </row>
    <row r="102" customFormat="false" ht="13.8" hidden="false" customHeight="false" outlineLevel="0" collapsed="false">
      <c r="A102" s="87" t="s">
        <v>169</v>
      </c>
      <c r="B102" s="87" t="s">
        <v>65</v>
      </c>
      <c r="C102" s="87" t="s">
        <v>105</v>
      </c>
      <c r="D102" s="87" t="n">
        <v>17</v>
      </c>
      <c r="E102" s="87" t="n">
        <v>1600</v>
      </c>
      <c r="F102" s="87" t="s">
        <v>65</v>
      </c>
      <c r="G102" s="87" t="n">
        <v>2</v>
      </c>
      <c r="H102" s="128" t="n">
        <v>0</v>
      </c>
      <c r="I102" s="128" t="n">
        <v>0</v>
      </c>
      <c r="J102" s="128" t="n">
        <v>0</v>
      </c>
      <c r="K102" s="128" t="n">
        <v>0</v>
      </c>
      <c r="L102" s="128" t="n">
        <f aca="false">'Model version'!AX102</f>
        <v>0</v>
      </c>
      <c r="M102" s="128" t="n">
        <f aca="false">'Model version'!AY102</f>
        <v>0</v>
      </c>
      <c r="N102" s="128" t="n">
        <v>1</v>
      </c>
      <c r="O102" s="128" t="n">
        <v>0</v>
      </c>
      <c r="P102" s="128" t="n">
        <v>0</v>
      </c>
      <c r="Q102" s="128" t="n">
        <v>0</v>
      </c>
      <c r="R102" s="128" t="n">
        <v>0</v>
      </c>
      <c r="S102" s="128" t="n">
        <v>0</v>
      </c>
      <c r="T102" s="128" t="n">
        <v>0</v>
      </c>
      <c r="U102" s="128" t="n">
        <v>0</v>
      </c>
      <c r="V102" s="128" t="n">
        <v>0</v>
      </c>
      <c r="W102" s="128" t="n">
        <f aca="false">SUM(H102,J102,L102,N102,P102,R102,T102,V102)</f>
        <v>1</v>
      </c>
    </row>
    <row r="103" customFormat="false" ht="13.8" hidden="false" customHeight="false" outlineLevel="0" collapsed="false">
      <c r="A103" s="87" t="s">
        <v>169</v>
      </c>
      <c r="B103" s="87" t="s">
        <v>156</v>
      </c>
      <c r="C103" s="87" t="s">
        <v>105</v>
      </c>
      <c r="D103" s="87" t="n">
        <v>17</v>
      </c>
      <c r="E103" s="87" t="n">
        <v>1600</v>
      </c>
      <c r="F103" s="87" t="s">
        <v>65</v>
      </c>
      <c r="G103" s="87" t="n">
        <v>2</v>
      </c>
      <c r="H103" s="128" t="n">
        <v>0</v>
      </c>
      <c r="I103" s="128" t="n">
        <v>0</v>
      </c>
      <c r="J103" s="128" t="n">
        <v>0</v>
      </c>
      <c r="K103" s="128" t="n">
        <v>0</v>
      </c>
      <c r="L103" s="128" t="n">
        <f aca="false">'Model version'!AX103</f>
        <v>0</v>
      </c>
      <c r="M103" s="128" t="n">
        <f aca="false">'Model version'!AY103</f>
        <v>0</v>
      </c>
      <c r="N103" s="128" t="n">
        <v>1</v>
      </c>
      <c r="O103" s="128" t="n">
        <v>0</v>
      </c>
      <c r="P103" s="128" t="n">
        <v>0</v>
      </c>
      <c r="Q103" s="128" t="n">
        <v>0</v>
      </c>
      <c r="R103" s="128" t="n">
        <v>0</v>
      </c>
      <c r="S103" s="128" t="n">
        <v>0</v>
      </c>
      <c r="T103" s="128" t="n">
        <v>0</v>
      </c>
      <c r="U103" s="128" t="n">
        <v>0</v>
      </c>
      <c r="V103" s="128" t="n">
        <v>0</v>
      </c>
      <c r="W103" s="128" t="n">
        <f aca="false">SUM(H103,J103,L103,N103,P103,R103,T103,V103)</f>
        <v>1</v>
      </c>
    </row>
    <row r="104" customFormat="false" ht="13.8" hidden="false" customHeight="false" outlineLevel="0" collapsed="false"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</row>
    <row r="105" customFormat="false" ht="13.8" hidden="false" customHeight="false" outlineLevel="0" collapsed="false">
      <c r="A105" s="87" t="s">
        <v>175</v>
      </c>
      <c r="B105" s="87" t="s">
        <v>158</v>
      </c>
      <c r="C105" s="87" t="s">
        <v>105</v>
      </c>
      <c r="D105" s="87" t="n">
        <v>14</v>
      </c>
      <c r="E105" s="87" t="n">
        <v>1800</v>
      </c>
      <c r="F105" s="87" t="s">
        <v>65</v>
      </c>
      <c r="G105" s="87" t="n">
        <v>12</v>
      </c>
      <c r="H105" s="128" t="n">
        <v>3.21873154910186</v>
      </c>
      <c r="I105" s="128" t="n">
        <v>0.0424448116365081</v>
      </c>
      <c r="J105" s="128" t="n">
        <v>1.41319920874367</v>
      </c>
      <c r="K105" s="128" t="n">
        <v>0.0441885298309231</v>
      </c>
      <c r="L105" s="128" t="n">
        <f aca="false">'Model version'!AX105</f>
        <v>0.642262736415914</v>
      </c>
      <c r="M105" s="128" t="n">
        <f aca="false">'Model version'!AY105</f>
        <v>0.0860703297415042</v>
      </c>
      <c r="N105" s="128" t="n">
        <v>0</v>
      </c>
      <c r="O105" s="128" t="n">
        <v>0</v>
      </c>
      <c r="P105" s="128" t="n">
        <v>2.50990789863466</v>
      </c>
      <c r="Q105" s="128" t="n">
        <v>0.105458315068683</v>
      </c>
      <c r="R105" s="128" t="n">
        <v>0.242547316940414</v>
      </c>
      <c r="S105" s="128" t="n">
        <v>0.00757960365438793</v>
      </c>
      <c r="T105" s="128" t="n">
        <v>0.0205741673239878</v>
      </c>
      <c r="U105" s="128" t="n">
        <v>0.00137161115493252</v>
      </c>
      <c r="V105" s="128" t="n">
        <v>0</v>
      </c>
      <c r="W105" s="128" t="n">
        <f aca="false">SUM(H105,J105,L105,N105,P105,R105,T105,V105)</f>
        <v>8.04722287716051</v>
      </c>
      <c r="X105" s="87" t="n">
        <v>0.16</v>
      </c>
      <c r="Y105" s="87" t="n">
        <v>0.03</v>
      </c>
    </row>
    <row r="106" customFormat="false" ht="13.8" hidden="false" customHeight="false" outlineLevel="0" collapsed="false">
      <c r="A106" s="87" t="s">
        <v>175</v>
      </c>
      <c r="B106" s="87" t="s">
        <v>176</v>
      </c>
      <c r="C106" s="87" t="s">
        <v>105</v>
      </c>
      <c r="D106" s="87" t="n">
        <v>14</v>
      </c>
      <c r="E106" s="87" t="n">
        <v>1800</v>
      </c>
      <c r="F106" s="87" t="s">
        <v>65</v>
      </c>
      <c r="G106" s="87" t="n">
        <v>6</v>
      </c>
      <c r="H106" s="128" t="n">
        <v>1.97090544796426</v>
      </c>
      <c r="I106" s="128" t="n">
        <v>0.0140277967826638</v>
      </c>
      <c r="J106" s="128" t="n">
        <v>0.0148796356854095</v>
      </c>
      <c r="K106" s="128" t="n">
        <v>0.000826646426967193</v>
      </c>
      <c r="L106" s="128" t="n">
        <f aca="false">'Model version'!AX106</f>
        <v>0.238150982949876</v>
      </c>
      <c r="M106" s="128" t="n">
        <f aca="false">'Model version'!AY106</f>
        <v>0.017304073884289</v>
      </c>
      <c r="N106" s="128" t="n">
        <v>0</v>
      </c>
      <c r="O106" s="128" t="n">
        <v>0</v>
      </c>
      <c r="P106" s="128" t="n">
        <v>1.79320962999424</v>
      </c>
      <c r="Q106" s="128" t="n">
        <v>0.0209120656559095</v>
      </c>
      <c r="R106" s="128" t="n">
        <v>0.00450903759925712</v>
      </c>
      <c r="S106" s="128" t="n">
        <v>0.000375753133271426</v>
      </c>
      <c r="T106" s="128" t="n">
        <v>0</v>
      </c>
      <c r="U106" s="128" t="n">
        <v>0</v>
      </c>
      <c r="V106" s="128" t="n">
        <v>0</v>
      </c>
      <c r="W106" s="128" t="n">
        <f aca="false">SUM(H106,J106,L106,N106,P106,R106,T106,V106)</f>
        <v>4.02165473419304</v>
      </c>
    </row>
    <row r="107" customFormat="false" ht="13.8" hidden="false" customHeight="false" outlineLevel="0" collapsed="false">
      <c r="A107" s="87" t="s">
        <v>175</v>
      </c>
      <c r="B107" s="87" t="s">
        <v>174</v>
      </c>
      <c r="C107" s="87" t="s">
        <v>105</v>
      </c>
      <c r="D107" s="87" t="n">
        <v>14</v>
      </c>
      <c r="E107" s="87" t="n">
        <v>1800</v>
      </c>
      <c r="F107" s="87" t="s">
        <v>65</v>
      </c>
      <c r="G107" s="87" t="n">
        <v>4</v>
      </c>
      <c r="H107" s="128" t="n">
        <v>0.974430387735661</v>
      </c>
      <c r="I107" s="128" t="n">
        <v>0.0175347370543692</v>
      </c>
      <c r="J107" s="128" t="n">
        <v>0.00295230716522115</v>
      </c>
      <c r="K107" s="128" t="n">
        <v>0.00177138429913269</v>
      </c>
      <c r="L107" s="128" t="n">
        <f aca="false">'Model version'!AX107</f>
        <v>0.29957400800419</v>
      </c>
      <c r="M107" s="128" t="n">
        <f aca="false">'Model version'!AY107</f>
        <v>0.014664461930275</v>
      </c>
      <c r="N107" s="128" t="n">
        <v>0</v>
      </c>
      <c r="O107" s="128" t="n">
        <v>0</v>
      </c>
      <c r="P107" s="128" t="n">
        <v>1.74391601627346</v>
      </c>
      <c r="Q107" s="128" t="n">
        <v>0.0336086598425292</v>
      </c>
      <c r="R107" s="128" t="n">
        <v>0.00322073950319432</v>
      </c>
      <c r="S107" s="128" t="n">
        <v>0.000536789917199053</v>
      </c>
      <c r="T107" s="128" t="n">
        <v>0</v>
      </c>
      <c r="U107" s="128" t="n">
        <v>0</v>
      </c>
      <c r="V107" s="128" t="n">
        <v>0</v>
      </c>
      <c r="W107" s="128" t="n">
        <f aca="false">SUM(H107,J107,L107,N107,P107,R107,T107,V107)</f>
        <v>3.02409345868173</v>
      </c>
    </row>
    <row r="108" customFormat="false" ht="13.8" hidden="false" customHeight="false" outlineLevel="0" collapsed="false">
      <c r="A108" s="87" t="s">
        <v>175</v>
      </c>
      <c r="B108" s="87" t="s">
        <v>180</v>
      </c>
      <c r="C108" s="87" t="s">
        <v>105</v>
      </c>
      <c r="D108" s="87" t="n">
        <v>14</v>
      </c>
      <c r="E108" s="87" t="n">
        <v>1800</v>
      </c>
      <c r="F108" s="87" t="s">
        <v>65</v>
      </c>
      <c r="G108" s="87" t="n">
        <v>6</v>
      </c>
      <c r="H108" s="128" t="n">
        <v>1.96551232620633</v>
      </c>
      <c r="I108" s="128" t="n">
        <v>0.00360644463524097</v>
      </c>
      <c r="J108" s="128" t="n">
        <v>0.068007932945509</v>
      </c>
      <c r="K108" s="128" t="n">
        <v>0.00850099161818862</v>
      </c>
      <c r="L108" s="128" t="n">
        <f aca="false">'Model version'!AX108</f>
        <v>0.283513666042231</v>
      </c>
      <c r="M108" s="128" t="n">
        <f aca="false">'Model version'!AY108</f>
        <v>0.012064411320946</v>
      </c>
      <c r="N108" s="128" t="n">
        <v>0</v>
      </c>
      <c r="O108" s="128" t="n">
        <v>0</v>
      </c>
      <c r="P108" s="128" t="n">
        <v>1.28494529479172</v>
      </c>
      <c r="Q108" s="128" t="n">
        <v>0.0161290204367162</v>
      </c>
      <c r="R108" s="128" t="n">
        <v>0.362842372527933</v>
      </c>
      <c r="S108" s="128" t="n">
        <v>0.000386413602266169</v>
      </c>
      <c r="T108" s="128" t="n">
        <v>0.0713242296143927</v>
      </c>
      <c r="U108" s="128" t="n">
        <v>0.000699257153082281</v>
      </c>
      <c r="V108" s="128" t="n">
        <v>0</v>
      </c>
      <c r="W108" s="128" t="n">
        <f aca="false">SUM(H108,J108,L108,N108,P108,R108,T108,V108)</f>
        <v>4.03614582212811</v>
      </c>
    </row>
    <row r="109" customFormat="false" ht="13.8" hidden="false" customHeight="false" outlineLevel="0" collapsed="false">
      <c r="A109" s="87" t="s">
        <v>175</v>
      </c>
      <c r="B109" s="87" t="s">
        <v>65</v>
      </c>
      <c r="C109" s="87" t="s">
        <v>105</v>
      </c>
      <c r="D109" s="87" t="n">
        <v>14</v>
      </c>
      <c r="E109" s="87" t="n">
        <v>1800</v>
      </c>
      <c r="F109" s="87" t="s">
        <v>65</v>
      </c>
      <c r="G109" s="87" t="n">
        <v>2</v>
      </c>
      <c r="H109" s="128" t="n">
        <v>0</v>
      </c>
      <c r="I109" s="128" t="n">
        <v>0</v>
      </c>
      <c r="J109" s="128" t="n">
        <v>0</v>
      </c>
      <c r="K109" s="128" t="n">
        <v>0</v>
      </c>
      <c r="L109" s="128" t="n">
        <f aca="false">'Model version'!AX109</f>
        <v>0</v>
      </c>
      <c r="M109" s="128" t="n">
        <f aca="false">'Model version'!AY109</f>
        <v>0</v>
      </c>
      <c r="N109" s="128" t="n">
        <v>1</v>
      </c>
      <c r="O109" s="128" t="n">
        <v>0</v>
      </c>
      <c r="P109" s="128" t="n">
        <v>0</v>
      </c>
      <c r="Q109" s="128" t="n">
        <v>0</v>
      </c>
      <c r="R109" s="128" t="n">
        <v>0</v>
      </c>
      <c r="S109" s="128" t="n">
        <v>0</v>
      </c>
      <c r="T109" s="128" t="n">
        <v>0</v>
      </c>
      <c r="U109" s="128" t="n">
        <v>0</v>
      </c>
      <c r="V109" s="128" t="n">
        <v>0</v>
      </c>
      <c r="W109" s="128" t="n">
        <f aca="false">SUM(H109,J109,L109,N109,P109,R109,T109,V109)</f>
        <v>1</v>
      </c>
    </row>
    <row r="110" customFormat="false" ht="13.8" hidden="false" customHeight="false" outlineLevel="0" collapsed="false">
      <c r="A110" s="87" t="s">
        <v>175</v>
      </c>
      <c r="B110" s="87" t="s">
        <v>156</v>
      </c>
      <c r="C110" s="87" t="s">
        <v>105</v>
      </c>
      <c r="D110" s="87" t="n">
        <v>14</v>
      </c>
      <c r="E110" s="87" t="n">
        <v>1800</v>
      </c>
      <c r="F110" s="87" t="s">
        <v>65</v>
      </c>
      <c r="G110" s="87" t="n">
        <v>2</v>
      </c>
      <c r="H110" s="128" t="n">
        <v>0</v>
      </c>
      <c r="I110" s="128" t="n">
        <v>0</v>
      </c>
      <c r="J110" s="128" t="n">
        <v>0</v>
      </c>
      <c r="K110" s="128" t="n">
        <v>0</v>
      </c>
      <c r="L110" s="128" t="n">
        <f aca="false">'Model version'!AX110</f>
        <v>0</v>
      </c>
      <c r="M110" s="128" t="n">
        <f aca="false">'Model version'!AY110</f>
        <v>0</v>
      </c>
      <c r="N110" s="128" t="n">
        <v>1</v>
      </c>
      <c r="O110" s="128" t="n">
        <v>0</v>
      </c>
      <c r="P110" s="128" t="n">
        <v>0</v>
      </c>
      <c r="Q110" s="128" t="n">
        <v>0</v>
      </c>
      <c r="R110" s="128" t="n">
        <v>0</v>
      </c>
      <c r="S110" s="128" t="n">
        <v>0</v>
      </c>
      <c r="T110" s="128" t="n">
        <v>0</v>
      </c>
      <c r="U110" s="128" t="n">
        <v>0</v>
      </c>
      <c r="V110" s="128" t="n">
        <v>0</v>
      </c>
      <c r="W110" s="128" t="n">
        <f aca="false">SUM(H110,J110,L110,N110,P110,R110,T110,V110)</f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false" hidden="false" outlineLevel="0" max="3" min="3" style="87" width="11.42"/>
    <col collapsed="false" customWidth="true" hidden="false" outlineLevel="0" max="4" min="4" style="87" width="11.57"/>
    <col collapsed="false" customWidth="true" hidden="false" outlineLevel="0" max="1025" min="5" style="0" width="10.67"/>
  </cols>
  <sheetData>
    <row r="1" customFormat="false" ht="15" hidden="false" customHeight="false" outlineLevel="0" collapsed="false">
      <c r="C1" s="2"/>
      <c r="D1" s="2" t="s">
        <v>0</v>
      </c>
      <c r="E1" s="0" t="s">
        <v>195</v>
      </c>
      <c r="F1" s="0" t="s">
        <v>23</v>
      </c>
    </row>
    <row r="2" customFormat="false" ht="15" hidden="false" customHeight="false" outlineLevel="0" collapsed="false">
      <c r="C2" s="16" t="s">
        <v>157</v>
      </c>
      <c r="D2" s="16" t="s">
        <v>56</v>
      </c>
      <c r="E2" s="0" t="n">
        <v>3.65997696357474</v>
      </c>
      <c r="F2" s="0" t="n">
        <v>3.62698647858182</v>
      </c>
      <c r="G2" s="0" t="s">
        <v>203</v>
      </c>
    </row>
    <row r="3" customFormat="false" ht="15" hidden="false" customHeight="false" outlineLevel="0" collapsed="false">
      <c r="C3" s="16" t="s">
        <v>161</v>
      </c>
      <c r="D3" s="16" t="s">
        <v>56</v>
      </c>
      <c r="E3" s="0" t="n">
        <v>3.68179091822957</v>
      </c>
      <c r="F3" s="0" t="n">
        <v>3.62485193468728</v>
      </c>
      <c r="G3" s="0" t="s">
        <v>203</v>
      </c>
    </row>
    <row r="4" customFormat="false" ht="15" hidden="false" customHeight="false" outlineLevel="0" collapsed="false">
      <c r="C4" s="16" t="s">
        <v>163</v>
      </c>
      <c r="D4" s="16" t="s">
        <v>56</v>
      </c>
      <c r="E4" s="0" t="n">
        <v>3.82404941419967</v>
      </c>
      <c r="F4" s="0" t="n">
        <v>3.66732099833512</v>
      </c>
      <c r="G4" s="0" t="s">
        <v>204</v>
      </c>
    </row>
    <row r="5" customFormat="false" ht="15" hidden="false" customHeight="false" outlineLevel="0" collapsed="false">
      <c r="C5" s="16" t="s">
        <v>165</v>
      </c>
      <c r="D5" s="16" t="s">
        <v>56</v>
      </c>
      <c r="E5" s="0" t="n">
        <v>3.97111537728705</v>
      </c>
      <c r="F5" s="0" t="n">
        <v>3.80922244187797</v>
      </c>
      <c r="G5" s="0" t="s">
        <v>205</v>
      </c>
    </row>
    <row r="6" customFormat="false" ht="15" hidden="false" customHeight="false" outlineLevel="0" collapsed="false">
      <c r="C6" s="16" t="s">
        <v>169</v>
      </c>
      <c r="D6" s="16" t="s">
        <v>56</v>
      </c>
      <c r="E6" s="0" t="n">
        <v>3.46285690568799</v>
      </c>
      <c r="F6" s="0" t="n">
        <v>3.43581640086821</v>
      </c>
      <c r="G6" s="0" t="s">
        <v>204</v>
      </c>
    </row>
    <row r="7" customFormat="false" ht="15" hidden="false" customHeight="false" outlineLevel="0" collapsed="false">
      <c r="C7" s="16" t="s">
        <v>171</v>
      </c>
      <c r="D7" s="16" t="s">
        <v>56</v>
      </c>
      <c r="E7" s="0" t="n">
        <v>3.63101428334033</v>
      </c>
      <c r="F7" s="0" t="n">
        <v>3.59634542385906</v>
      </c>
      <c r="G7" s="0" t="s">
        <v>205</v>
      </c>
    </row>
    <row r="8" customFormat="false" ht="15" hidden="false" customHeight="false" outlineLevel="0" collapsed="false">
      <c r="C8" s="16" t="s">
        <v>173</v>
      </c>
      <c r="D8" s="16" t="s">
        <v>56</v>
      </c>
      <c r="E8" s="0" t="n">
        <v>3.41680326695859</v>
      </c>
      <c r="F8" s="0" t="n">
        <v>3.30012373882426</v>
      </c>
      <c r="G8" s="0" t="s">
        <v>203</v>
      </c>
    </row>
    <row r="9" customFormat="false" ht="15" hidden="false" customHeight="false" outlineLevel="0" collapsed="false">
      <c r="C9" s="16" t="s">
        <v>175</v>
      </c>
      <c r="D9" s="16" t="s">
        <v>56</v>
      </c>
      <c r="E9" s="0" t="n">
        <v>3.18872478365769</v>
      </c>
      <c r="F9" s="0" t="n">
        <v>3.16449054483303</v>
      </c>
      <c r="G9" s="0" t="s">
        <v>204</v>
      </c>
    </row>
    <row r="10" customFormat="false" ht="15" hidden="false" customHeight="false" outlineLevel="0" collapsed="false">
      <c r="C10" s="16" t="s">
        <v>177</v>
      </c>
      <c r="D10" s="16" t="s">
        <v>56</v>
      </c>
      <c r="E10" s="0" t="n">
        <v>3.64648810956686</v>
      </c>
      <c r="F10" s="0" t="n">
        <v>3.57624367713785</v>
      </c>
      <c r="G10" s="0" t="s">
        <v>205</v>
      </c>
    </row>
    <row r="11" customFormat="false" ht="15" hidden="false" customHeight="false" outlineLevel="0" collapsed="false">
      <c r="C11" s="16" t="s">
        <v>157</v>
      </c>
      <c r="D11" s="16" t="s">
        <v>86</v>
      </c>
      <c r="E11" s="0" t="n">
        <v>2.72768210398239</v>
      </c>
      <c r="F11" s="0" t="n">
        <v>3.3276300830231</v>
      </c>
      <c r="G11" s="0" t="s">
        <v>203</v>
      </c>
    </row>
    <row r="12" customFormat="false" ht="15" hidden="false" customHeight="false" outlineLevel="0" collapsed="false">
      <c r="C12" s="16" t="s">
        <v>161</v>
      </c>
      <c r="D12" s="16" t="s">
        <v>86</v>
      </c>
      <c r="E12" s="0" t="n">
        <v>2.58240043415071</v>
      </c>
      <c r="F12" s="0" t="n">
        <v>3.36966647508491</v>
      </c>
      <c r="G12" s="0" t="s">
        <v>203</v>
      </c>
    </row>
    <row r="13" customFormat="false" ht="15" hidden="false" customHeight="false" outlineLevel="0" collapsed="false">
      <c r="C13" s="16" t="s">
        <v>163</v>
      </c>
      <c r="D13" s="16" t="s">
        <v>86</v>
      </c>
      <c r="E13" s="0" t="n">
        <v>2.29862276700562</v>
      </c>
      <c r="F13" s="0" t="n">
        <v>3.68624720729292</v>
      </c>
      <c r="G13" s="0" t="s">
        <v>204</v>
      </c>
    </row>
    <row r="14" customFormat="false" ht="15" hidden="false" customHeight="false" outlineLevel="0" collapsed="false">
      <c r="C14" s="16" t="s">
        <v>165</v>
      </c>
      <c r="D14" s="16" t="s">
        <v>86</v>
      </c>
      <c r="E14" s="0" t="n">
        <v>2.38204702200557</v>
      </c>
      <c r="F14" s="0" t="n">
        <v>3.61870514102708</v>
      </c>
      <c r="G14" s="0" t="s">
        <v>205</v>
      </c>
    </row>
    <row r="15" customFormat="false" ht="15" hidden="false" customHeight="false" outlineLevel="0" collapsed="false">
      <c r="C15" s="16" t="s">
        <v>171</v>
      </c>
      <c r="D15" s="16" t="s">
        <v>86</v>
      </c>
      <c r="E15" s="0" t="n">
        <v>2.7425068969188</v>
      </c>
      <c r="F15" s="0" t="n">
        <v>3.4823321156307</v>
      </c>
      <c r="G15" s="0" t="s">
        <v>205</v>
      </c>
    </row>
    <row r="16" customFormat="false" ht="15" hidden="false" customHeight="false" outlineLevel="0" collapsed="false">
      <c r="C16" s="16" t="s">
        <v>173</v>
      </c>
      <c r="D16" s="16" t="s">
        <v>86</v>
      </c>
      <c r="E16" s="0" t="n">
        <v>2.80049007740261</v>
      </c>
      <c r="F16" s="0" t="n">
        <v>3.08924726984545</v>
      </c>
      <c r="G16" s="0" t="s">
        <v>203</v>
      </c>
    </row>
    <row r="17" customFormat="false" ht="15" hidden="false" customHeight="false" outlineLevel="0" collapsed="false">
      <c r="C17" s="16" t="s">
        <v>175</v>
      </c>
      <c r="D17" s="16" t="s">
        <v>86</v>
      </c>
      <c r="E17" s="0" t="n">
        <v>2.79418098739264</v>
      </c>
      <c r="F17" s="0" t="n">
        <v>3.05307856965353</v>
      </c>
      <c r="G17" s="0" t="s">
        <v>204</v>
      </c>
    </row>
    <row r="18" customFormat="false" ht="15" hidden="false" customHeight="false" outlineLevel="0" collapsed="false">
      <c r="C18" s="16" t="s">
        <v>182</v>
      </c>
      <c r="D18" s="16" t="s">
        <v>86</v>
      </c>
      <c r="E18" s="0" t="n">
        <v>2.85404326378075</v>
      </c>
      <c r="F18" s="0" t="n">
        <v>3.23392077955625</v>
      </c>
      <c r="G18" s="0" t="s">
        <v>205</v>
      </c>
    </row>
    <row r="19" customFormat="false" ht="15" hidden="false" customHeight="false" outlineLevel="0" collapsed="false">
      <c r="C19" s="16" t="s">
        <v>163</v>
      </c>
      <c r="D19" s="16" t="s">
        <v>105</v>
      </c>
      <c r="E19" s="0" t="n">
        <v>3.7505589199884</v>
      </c>
      <c r="F19" s="0" t="n">
        <v>3.64737219383025</v>
      </c>
      <c r="G19" s="0" t="s">
        <v>204</v>
      </c>
    </row>
    <row r="20" customFormat="false" ht="15" hidden="false" customHeight="false" outlineLevel="0" collapsed="false">
      <c r="C20" s="16" t="s">
        <v>165</v>
      </c>
      <c r="D20" s="16" t="s">
        <v>105</v>
      </c>
      <c r="E20" s="0" t="n">
        <v>3.36791637193515</v>
      </c>
      <c r="F20" s="0" t="n">
        <v>3.42209833412455</v>
      </c>
      <c r="G20" s="0" t="s">
        <v>205</v>
      </c>
    </row>
    <row r="21" customFormat="false" ht="15" hidden="false" customHeight="false" outlineLevel="0" collapsed="false">
      <c r="C21" s="16" t="s">
        <v>169</v>
      </c>
      <c r="D21" s="16" t="s">
        <v>105</v>
      </c>
      <c r="E21" s="0" t="n">
        <v>3.12234115818123</v>
      </c>
      <c r="F21" s="0" t="n">
        <v>3.27574642527287</v>
      </c>
      <c r="G21" s="0" t="s">
        <v>204</v>
      </c>
    </row>
    <row r="22" customFormat="false" ht="15" hidden="false" customHeight="false" outlineLevel="0" collapsed="false">
      <c r="C22" s="16" t="s">
        <v>175</v>
      </c>
      <c r="D22" s="16" t="s">
        <v>105</v>
      </c>
      <c r="E22" s="0" t="n">
        <v>3.27859003483962</v>
      </c>
      <c r="F22" s="0" t="n">
        <v>3.21873154910186</v>
      </c>
      <c r="G22" s="0" t="s">
        <v>204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2018-11-26T15:20:31Z</dcterms:created>
  <dc:creator>Christopher Beyer</dc:creator>
  <dc:description/>
  <dc:language>en-GB</dc:language>
  <cp:lastModifiedBy/>
  <dcterms:modified xsi:type="dcterms:W3CDTF">2019-04-29T21:26:12Z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