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mplete chemical data this stu" sheetId="1" state="visible" r:id="rId2"/>
    <sheet name="Model input fil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<sst xmlns="http://schemas.openxmlformats.org/spreadsheetml/2006/main" count="1007" uniqueCount="110">
  <si>
    <t xml:space="preserve">Phase</t>
  </si>
  <si>
    <t xml:space="preserve">start mat</t>
  </si>
  <si>
    <t xml:space="preserve">P[GPa]</t>
  </si>
  <si>
    <t xml:space="preserve">T [°C]</t>
  </si>
  <si>
    <t xml:space="preserve">buffer </t>
  </si>
  <si>
    <t xml:space="preserve">SiO2</t>
  </si>
  <si>
    <t xml:space="preserve">unc</t>
  </si>
  <si>
    <t xml:space="preserve">Al2O3</t>
  </si>
  <si>
    <t xml:space="preserve">FeO</t>
  </si>
  <si>
    <t xml:space="preserve">Fe2O3</t>
  </si>
  <si>
    <t xml:space="preserve">MoO2</t>
  </si>
  <si>
    <t xml:space="preserve">MgO</t>
  </si>
  <si>
    <t xml:space="preserve">CaO</t>
  </si>
  <si>
    <t xml:space="preserve">Na2O</t>
  </si>
  <si>
    <t xml:space="preserve">Total</t>
  </si>
  <si>
    <t xml:space="preserve">ReO2</t>
  </si>
  <si>
    <t xml:space="preserve">total Fe</t>
  </si>
  <si>
    <t xml:space="preserve">calc:</t>
  </si>
  <si>
    <t xml:space="preserve">Re</t>
  </si>
  <si>
    <t xml:space="preserve">O coeff.</t>
  </si>
  <si>
    <t xml:space="preserve">cations:</t>
  </si>
  <si>
    <t xml:space="preserve">Si</t>
  </si>
  <si>
    <t xml:space="preserve">Si unc</t>
  </si>
  <si>
    <t xml:space="preserve">Al</t>
  </si>
  <si>
    <t xml:space="preserve">Al unc</t>
  </si>
  <si>
    <t xml:space="preserve">Fe2</t>
  </si>
  <si>
    <t xml:space="preserve">Fe2 unc</t>
  </si>
  <si>
    <t xml:space="preserve">Fe3</t>
  </si>
  <si>
    <t xml:space="preserve">Fe3 unc</t>
  </si>
  <si>
    <t xml:space="preserve">Mo</t>
  </si>
  <si>
    <t xml:space="preserve">Mo unc</t>
  </si>
  <si>
    <t xml:space="preserve">Mg</t>
  </si>
  <si>
    <t xml:space="preserve">Mg unc</t>
  </si>
  <si>
    <t xml:space="preserve">Ca</t>
  </si>
  <si>
    <t xml:space="preserve">Ca unc</t>
  </si>
  <si>
    <t xml:space="preserve">Na</t>
  </si>
  <si>
    <t xml:space="preserve">Na unc</t>
  </si>
  <si>
    <t xml:space="preserve">total</t>
  </si>
  <si>
    <t xml:space="preserve">Fe total</t>
  </si>
  <si>
    <t xml:space="preserve">FeO total EMPA</t>
  </si>
  <si>
    <t xml:space="preserve">unc FeO totalEMPA</t>
  </si>
  <si>
    <t xml:space="preserve">FeO total unc propagated</t>
  </si>
  <si>
    <t xml:space="preserve">unc Fe2O3</t>
  </si>
  <si>
    <t xml:space="preserve">Fe3+/Fetotal</t>
  </si>
  <si>
    <t xml:space="preserve">unc Fe3+/Fetotal</t>
  </si>
  <si>
    <t xml:space="preserve">sum 2+ dod</t>
  </si>
  <si>
    <t xml:space="preserve">Z1699</t>
  </si>
  <si>
    <t xml:space="preserve">Majorite</t>
  </si>
  <si>
    <t xml:space="preserve">KLB-1</t>
  </si>
  <si>
    <t xml:space="preserve">Ringwoodite</t>
  </si>
  <si>
    <t xml:space="preserve">H4560</t>
  </si>
  <si>
    <t xml:space="preserve">Wadsleyite</t>
  </si>
  <si>
    <t xml:space="preserve">Z1785</t>
  </si>
  <si>
    <t xml:space="preserve">Z1700</t>
  </si>
  <si>
    <t xml:space="preserve">Fe</t>
  </si>
  <si>
    <t xml:space="preserve">Wadsleylite</t>
  </si>
  <si>
    <t xml:space="preserve">Fe-metal</t>
  </si>
  <si>
    <t xml:space="preserve">H4321</t>
  </si>
  <si>
    <t xml:space="preserve">Olivine</t>
  </si>
  <si>
    <t xml:space="preserve">Cpx missing</t>
  </si>
  <si>
    <t xml:space="preserve">H4556</t>
  </si>
  <si>
    <t xml:space="preserve">High-Clinoenstatite (no analyses)</t>
  </si>
  <si>
    <t xml:space="preserve">E208</t>
  </si>
  <si>
    <t xml:space="preserve">KLB-1 ox</t>
  </si>
  <si>
    <t xml:space="preserve">Orthopyroxene</t>
  </si>
  <si>
    <t xml:space="preserve">Clinopyroxene</t>
  </si>
  <si>
    <t xml:space="preserve">E192</t>
  </si>
  <si>
    <t xml:space="preserve">Z2114</t>
  </si>
  <si>
    <t xml:space="preserve">Magnesiowüstite</t>
  </si>
  <si>
    <t xml:space="preserve">MORB</t>
  </si>
  <si>
    <t xml:space="preserve">Stishovite</t>
  </si>
  <si>
    <t xml:space="preserve">Z1786</t>
  </si>
  <si>
    <t xml:space="preserve">Fe-Metal</t>
  </si>
  <si>
    <t xml:space="preserve">H4692</t>
  </si>
  <si>
    <t xml:space="preserve">H4557</t>
  </si>
  <si>
    <t xml:space="preserve">MORB ox</t>
  </si>
  <si>
    <t xml:space="preserve">low degree melt (no analyses)</t>
  </si>
  <si>
    <t xml:space="preserve">Majorite (TiO2 ignored)</t>
  </si>
  <si>
    <t xml:space="preserve">NMORB3 ox</t>
  </si>
  <si>
    <t xml:space="preserve">Clinopyroxene (TiO2 ignored)</t>
  </si>
  <si>
    <t xml:space="preserve">omphacite</t>
  </si>
  <si>
    <t xml:space="preserve">Z2107</t>
  </si>
  <si>
    <t xml:space="preserve">MoPt-alloy</t>
  </si>
  <si>
    <t xml:space="preserve">Silica-Mo melt (no analyses)</t>
  </si>
  <si>
    <t xml:space="preserve">BFI</t>
  </si>
  <si>
    <t xml:space="preserve">Wadsleyite?</t>
  </si>
  <si>
    <t xml:space="preserve">Z1782</t>
  </si>
  <si>
    <t xml:space="preserve">High-Clinoenstatite</t>
  </si>
  <si>
    <t xml:space="preserve">underline = 1 analysis only</t>
  </si>
  <si>
    <t xml:space="preserve">italics = problematic in terms of quality or numer of analyses</t>
  </si>
  <si>
    <t xml:space="preserve">red = Fe-loss, probably right at the start of the experiments</t>
  </si>
  <si>
    <t xml:space="preserve">Oxygens</t>
  </si>
  <si>
    <t xml:space="preserve">x(Si6O12)</t>
  </si>
  <si>
    <t xml:space="preserve">gtmult</t>
  </si>
  <si>
    <t xml:space="preserve">SiO2 sub</t>
  </si>
  <si>
    <t xml:space="preserve">C</t>
  </si>
  <si>
    <t xml:space="preserve">O</t>
  </si>
  <si>
    <t xml:space="preserve">Na_A</t>
  </si>
  <si>
    <t xml:space="preserve">Fe_A</t>
  </si>
  <si>
    <t xml:space="preserve">Mg_A</t>
  </si>
  <si>
    <t xml:space="preserve">Ca_A</t>
  </si>
  <si>
    <t xml:space="preserve">sum(A)</t>
  </si>
  <si>
    <t xml:space="preserve">Si_B</t>
  </si>
  <si>
    <t xml:space="preserve">Al_B</t>
  </si>
  <si>
    <t xml:space="preserve">Fe3_B</t>
  </si>
  <si>
    <t xml:space="preserve">sum(B)</t>
  </si>
  <si>
    <t xml:space="preserve"># Z1785</t>
  </si>
  <si>
    <t xml:space="preserve"># Z1786</t>
  </si>
  <si>
    <t xml:space="preserve">Mg_B</t>
  </si>
  <si>
    <t xml:space="preserve"># Z1700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</si>
</sst>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"/>
    <numFmt numFmtId="166" formatCode="General"/>
    <numFmt numFmtId="167" formatCode="0.000"/>
    <numFmt numFmtId="168" formatCode="0.0"/>
    <numFmt numFmtId="169" formatCode="#,##0.000"/>
    <numFmt numFmtId="170" formatCode="0.00000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sz val="11"/>
      <color rgb="FF3F3F76"/>
      <name val="Calibri"/>
      <family val="2"/>
      <charset val="1"/>
    </font>
    <font>
      <i val="true"/>
      <sz val="11"/>
      <name val="Calibri"/>
      <family val="2"/>
      <charset val="1"/>
    </font>
    <font>
      <b val="true"/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i val="true"/>
      <u val="single"/>
      <sz val="11"/>
      <name val="Calibri"/>
      <family val="2"/>
      <charset val="1"/>
    </font>
    <font>
      <u val="single"/>
      <sz val="11"/>
      <name val="Calibri"/>
      <family val="2"/>
      <charset val="1"/>
    </font>
    <font>
      <i val="true"/>
      <sz val="11"/>
      <color rgb="FFFF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i val="true"/>
      <sz val="11"/>
      <color rgb="FFFF0000"/>
      <name val="Calibri"/>
      <family val="2"/>
      <charset val="1"/>
    </font>
    <font>
      <b val="true"/>
      <i val="true"/>
      <sz val="11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b val="true"/>
      <sz val="11"/>
      <color rgb="FF3F3F76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FFCC99"/>
        <bgColor rgb="FFD9D9D9"/>
      </patternFill>
    </fill>
    <fill>
      <patternFill patternType="solid">
        <fgColor rgb="FFDEEBF7"/>
        <bgColor rgb="FFD9D9D9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thin">
        <color rgb="FF7F7F7F"/>
      </right>
      <top style="medium"/>
      <bottom style="thin">
        <color rgb="FF7F7F7F"/>
      </bottom>
      <diagonal/>
    </border>
    <border diagonalUp="false" diagonalDown="false">
      <left/>
      <right style="thin">
        <color rgb="FF7F7F7F"/>
      </right>
      <top style="medium"/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 style="medium"/>
      <bottom style="thin">
        <color rgb="FF7F7F7F"/>
      </bottom>
      <diagonal/>
    </border>
    <border diagonalUp="false" diagonalDown="false">
      <left style="thin">
        <color rgb="FF7F7F7F"/>
      </left>
      <right/>
      <top style="medium"/>
      <bottom style="thin">
        <color rgb="FF7F7F7F"/>
      </bottom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1" applyFont="true" applyBorder="true" applyAlignment="true" applyProtection="false">
      <alignment horizontal="general" vertical="bottom" textRotation="0" wrapText="false" indent="0" shrinkToFit="false"/>
    </xf>
  </cellStyleXfs>
  <cellXfs count="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2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5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6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7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8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3" borderId="1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Accent1" xfId="20"/>
    <cellStyle name="Excel Built-in Input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F7F7F"/>
      <rgbColor rgb="FF5B9BD5"/>
      <rgbColor rgb="FF993366"/>
      <rgbColor rgb="FFFFFF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F3F7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sum 2+ dod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'complete chemical data this stu'!$BT$1</c:f>
              <c:strCache>
                <c:ptCount val="1"/>
                <c:pt idx="0">
                  <c:v>sum 2+ dod</c:v>
                </c:pt>
              </c:strCache>
            </c:strRef>
          </c:tx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'complete chemical data this stu'!$AT$2:$AT$139</c:f>
              <c:numCache>
                <c:formatCode>General</c:formatCode>
                <c:ptCount val="138"/>
                <c:pt idx="0">
                  <c:v>3.62491246734173</c:v>
                </c:pt>
                <c:pt idx="1">
                  <c:v>0.998972755623437</c:v>
                </c:pt>
                <c:pt idx="2">
                  <c:v>0</c:v>
                </c:pt>
                <c:pt idx="3">
                  <c:v>0</c:v>
                </c:pt>
                <c:pt idx="5">
                  <c:v>3.61979996984899</c:v>
                </c:pt>
                <c:pt idx="6">
                  <c:v>0.990823915205097</c:v>
                </c:pt>
                <c:pt idx="7">
                  <c:v>0</c:v>
                </c:pt>
                <c:pt idx="8">
                  <c:v>0</c:v>
                </c:pt>
                <c:pt idx="10">
                  <c:v>3.66748600156257</c:v>
                </c:pt>
                <c:pt idx="11">
                  <c:v>0.981845188739587</c:v>
                </c:pt>
                <c:pt idx="12">
                  <c:v>0</c:v>
                </c:pt>
                <c:pt idx="13">
                  <c:v>0</c:v>
                </c:pt>
                <c:pt idx="15">
                  <c:v>3.59458646083028</c:v>
                </c:pt>
                <c:pt idx="16">
                  <c:v>0.989500643007594</c:v>
                </c:pt>
                <c:pt idx="17">
                  <c:v>0</c:v>
                </c:pt>
                <c:pt idx="19">
                  <c:v>3.29767450551495</c:v>
                </c:pt>
                <c:pt idx="20">
                  <c:v>0.991059735026898</c:v>
                </c:pt>
                <c:pt idx="22">
                  <c:v>0</c:v>
                </c:pt>
                <c:pt idx="23">
                  <c:v>0</c:v>
                </c:pt>
                <c:pt idx="25">
                  <c:v>3.57420842741803</c:v>
                </c:pt>
                <c:pt idx="26">
                  <c:v>0.992577966362208</c:v>
                </c:pt>
                <c:pt idx="28">
                  <c:v>0</c:v>
                </c:pt>
                <c:pt idx="30">
                  <c:v>3.15161366303257</c:v>
                </c:pt>
                <c:pt idx="31">
                  <c:v>2.00770029219758</c:v>
                </c:pt>
                <c:pt idx="32">
                  <c:v>2.01567662853836</c:v>
                </c:pt>
                <c:pt idx="33">
                  <c:v>0</c:v>
                </c:pt>
                <c:pt idx="34">
                  <c:v>0</c:v>
                </c:pt>
                <c:pt idx="36">
                  <c:v>3.04548410111086</c:v>
                </c:pt>
                <c:pt idx="37">
                  <c:v>0.993563704073342</c:v>
                </c:pt>
                <c:pt idx="38">
                  <c:v>1.98458399118086</c:v>
                </c:pt>
                <c:pt idx="39">
                  <c:v>0</c:v>
                </c:pt>
                <c:pt idx="40">
                  <c:v>0</c:v>
                </c:pt>
                <c:pt idx="42">
                  <c:v>3.19389719204587</c:v>
                </c:pt>
                <c:pt idx="43">
                  <c:v>0.98090039837569</c:v>
                </c:pt>
                <c:pt idx="44">
                  <c:v>0.982586940263981</c:v>
                </c:pt>
                <c:pt idx="45">
                  <c:v>1.96592633919433</c:v>
                </c:pt>
                <c:pt idx="46">
                  <c:v>0</c:v>
                </c:pt>
                <c:pt idx="47">
                  <c:v>0</c:v>
                </c:pt>
                <c:pt idx="49">
                  <c:v>3.32333935557369</c:v>
                </c:pt>
                <c:pt idx="50">
                  <c:v>0.987983881886389</c:v>
                </c:pt>
                <c:pt idx="51">
                  <c:v>0</c:v>
                </c:pt>
                <c:pt idx="52">
                  <c:v>0</c:v>
                </c:pt>
                <c:pt idx="54">
                  <c:v>3.36656544841278</c:v>
                </c:pt>
                <c:pt idx="55">
                  <c:v>2.00708847248096</c:v>
                </c:pt>
                <c:pt idx="56">
                  <c:v>0.982280116620025</c:v>
                </c:pt>
                <c:pt idx="57">
                  <c:v>0</c:v>
                </c:pt>
                <c:pt idx="58">
                  <c:v>0</c:v>
                </c:pt>
                <c:pt idx="60">
                  <c:v>3.68463133693368</c:v>
                </c:pt>
                <c:pt idx="62">
                  <c:v>0</c:v>
                </c:pt>
                <c:pt idx="63">
                  <c:v>0</c:v>
                </c:pt>
                <c:pt idx="65">
                  <c:v>3.67423312088304</c:v>
                </c:pt>
                <c:pt idx="67">
                  <c:v>0</c:v>
                </c:pt>
                <c:pt idx="69">
                  <c:v>3.68869264815181</c:v>
                </c:pt>
                <c:pt idx="70">
                  <c:v>2.97345105997055</c:v>
                </c:pt>
                <c:pt idx="71">
                  <c:v>0</c:v>
                </c:pt>
                <c:pt idx="73">
                  <c:v>3.08417912816305</c:v>
                </c:pt>
                <c:pt idx="74">
                  <c:v>1.97596632147802</c:v>
                </c:pt>
                <c:pt idx="75">
                  <c:v>0.997071937004112</c:v>
                </c:pt>
                <c:pt idx="76">
                  <c:v>0</c:v>
                </c:pt>
                <c:pt idx="77">
                  <c:v>0</c:v>
                </c:pt>
                <c:pt idx="79">
                  <c:v>3.04812751410123</c:v>
                </c:pt>
                <c:pt idx="80">
                  <c:v>1.96016703277013</c:v>
                </c:pt>
                <c:pt idx="81">
                  <c:v>0</c:v>
                </c:pt>
                <c:pt idx="82">
                  <c:v>0</c:v>
                </c:pt>
                <c:pt idx="84">
                  <c:v>3.23052511705154</c:v>
                </c:pt>
                <c:pt idx="85">
                  <c:v>1.95062874927614</c:v>
                </c:pt>
                <c:pt idx="86">
                  <c:v>0</c:v>
                </c:pt>
                <c:pt idx="88">
                  <c:v>3.0981515802139</c:v>
                </c:pt>
                <c:pt idx="89">
                  <c:v>2.01553447853521</c:v>
                </c:pt>
                <c:pt idx="91">
                  <c:v>0</c:v>
                </c:pt>
                <c:pt idx="92">
                  <c:v>0</c:v>
                </c:pt>
                <c:pt idx="94">
                  <c:v>3.06711210746215</c:v>
                </c:pt>
                <c:pt idx="95">
                  <c:v>2.00853760856803</c:v>
                </c:pt>
                <c:pt idx="96">
                  <c:v>0.991150353323517</c:v>
                </c:pt>
                <c:pt idx="97">
                  <c:v>0</c:v>
                </c:pt>
                <c:pt idx="98">
                  <c:v>0</c:v>
                </c:pt>
                <c:pt idx="100">
                  <c:v>3.17032848865521</c:v>
                </c:pt>
                <c:pt idx="101">
                  <c:v>1.98438368159307</c:v>
                </c:pt>
                <c:pt idx="102">
                  <c:v>0.00152771702789028</c:v>
                </c:pt>
                <c:pt idx="103">
                  <c:v>0</c:v>
                </c:pt>
                <c:pt idx="105">
                  <c:v>3.17631551645648</c:v>
                </c:pt>
                <c:pt idx="106">
                  <c:v>1.82814881938561</c:v>
                </c:pt>
                <c:pt idx="107">
                  <c:v>0.982020637163255</c:v>
                </c:pt>
                <c:pt idx="108">
                  <c:v>0</c:v>
                </c:pt>
                <c:pt idx="111">
                  <c:v>3.68415778432763</c:v>
                </c:pt>
                <c:pt idx="112">
                  <c:v>0.984882124015096</c:v>
                </c:pt>
                <c:pt idx="113">
                  <c:v>0.982265956407172</c:v>
                </c:pt>
                <c:pt idx="114">
                  <c:v>0</c:v>
                </c:pt>
                <c:pt idx="115">
                  <c:v>0</c:v>
                </c:pt>
                <c:pt idx="117">
                  <c:v>3.27371394516471</c:v>
                </c:pt>
                <c:pt idx="118">
                  <c:v>1.00215300415127</c:v>
                </c:pt>
                <c:pt idx="119">
                  <c:v>1.00150423505646</c:v>
                </c:pt>
                <c:pt idx="120">
                  <c:v>2.00083317007868</c:v>
                </c:pt>
                <c:pt idx="121">
                  <c:v>0</c:v>
                </c:pt>
                <c:pt idx="122">
                  <c:v>0</c:v>
                </c:pt>
                <c:pt idx="124">
                  <c:v>3.21569311454141</c:v>
                </c:pt>
                <c:pt idx="125">
                  <c:v>1.97090544796426</c:v>
                </c:pt>
                <c:pt idx="126">
                  <c:v>0.974430387735661</c:v>
                </c:pt>
                <c:pt idx="127">
                  <c:v>1.96551232620633</c:v>
                </c:pt>
                <c:pt idx="128">
                  <c:v>0</c:v>
                </c:pt>
                <c:pt idx="129">
                  <c:v>0</c:v>
                </c:pt>
              </c:numCache>
            </c:numRef>
          </c:xVal>
          <c:yVal>
            <c:numRef>
              <c:f>'complete chemical data this stu'!$BT$2:$BT$139</c:f>
              <c:numCache>
                <c:formatCode>General</c:formatCode>
                <c:ptCount val="138"/>
                <c:pt idx="0">
                  <c:v>3.67517608161901</c:v>
                </c:pt>
                <c:pt idx="5">
                  <c:v>3.69373066483038</c:v>
                </c:pt>
                <c:pt idx="10">
                  <c:v>3.82645666367299</c:v>
                </c:pt>
                <c:pt idx="15">
                  <c:v>3.63522917934093</c:v>
                </c:pt>
                <c:pt idx="19">
                  <c:v>3.42473197926523</c:v>
                </c:pt>
                <c:pt idx="25">
                  <c:v>3.65138366121913</c:v>
                </c:pt>
                <c:pt idx="30">
                  <c:v>3.07706563738945</c:v>
                </c:pt>
                <c:pt idx="36">
                  <c:v>3.19265187272983</c:v>
                </c:pt>
                <c:pt idx="42">
                  <c:v>3.42858200215409</c:v>
                </c:pt>
                <c:pt idx="49">
                  <c:v>2.73995875984468</c:v>
                </c:pt>
                <c:pt idx="54">
                  <c:v>2.5912961240681</c:v>
                </c:pt>
                <c:pt idx="60">
                  <c:v>2.30298440169558</c:v>
                </c:pt>
                <c:pt idx="65">
                  <c:v>2.2986250933939</c:v>
                </c:pt>
                <c:pt idx="69">
                  <c:v>2.36847573181829</c:v>
                </c:pt>
                <c:pt idx="73">
                  <c:v>2.81599060317805</c:v>
                </c:pt>
                <c:pt idx="79">
                  <c:v>2.80951303211258</c:v>
                </c:pt>
                <c:pt idx="84">
                  <c:v>2.86390780480283</c:v>
                </c:pt>
                <c:pt idx="88">
                  <c:v>2.90338113351399</c:v>
                </c:pt>
                <c:pt idx="94">
                  <c:v>2.89741012237715</c:v>
                </c:pt>
                <c:pt idx="100">
                  <c:v>3.06202381022137</c:v>
                </c:pt>
                <c:pt idx="105">
                  <c:v>2.7608836711837</c:v>
                </c:pt>
                <c:pt idx="111">
                  <c:v>3.7487451039134</c:v>
                </c:pt>
                <c:pt idx="117">
                  <c:v>3.12800373905627</c:v>
                </c:pt>
                <c:pt idx="124">
                  <c:v>3.28705770165491</c:v>
                </c:pt>
              </c:numCache>
            </c:numRef>
          </c:yVal>
          <c:smooth val="0"/>
        </c:ser>
        <c:axId val="24390272"/>
        <c:axId val="22201479"/>
      </c:scatterChart>
      <c:valAx>
        <c:axId val="24390272"/>
        <c:scaling>
          <c:orientation val="minMax"/>
          <c:max val="4"/>
          <c:min val="3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2201479"/>
        <c:crosses val="autoZero"/>
        <c:crossBetween val="midCat"/>
      </c:valAx>
      <c:valAx>
        <c:axId val="22201479"/>
        <c:scaling>
          <c:orientation val="minMax"/>
          <c:max val="4.2"/>
          <c:min val="2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in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4390272"/>
        <c:crosses val="autoZero"/>
        <c:crossBetween val="midCat"/>
        <c:majorUnit val="0.2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71</xdr:col>
      <xdr:colOff>1031760</xdr:colOff>
      <xdr:row>16</xdr:row>
      <xdr:rowOff>0</xdr:rowOff>
    </xdr:from>
    <xdr:to>
      <xdr:col>81</xdr:col>
      <xdr:colOff>611640</xdr:colOff>
      <xdr:row>33</xdr:row>
      <xdr:rowOff>182520</xdr:rowOff>
    </xdr:to>
    <xdr:graphicFrame>
      <xdr:nvGraphicFramePr>
        <xdr:cNvPr id="0" name="Diagramm 2"/>
        <xdr:cNvGraphicFramePr/>
      </xdr:nvGraphicFramePr>
      <xdr:xfrm>
        <a:off x="62018280" y="2926080"/>
        <a:ext cx="8368200" cy="3291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T136"/>
  <sheetViews>
    <sheetView showFormulas="false" showGridLines="true" showRowColHeaders="true" showZeros="true" rightToLeft="false" tabSelected="false" showOutlineSymbols="true" defaultGridColor="true" view="normal" topLeftCell="AC1" colorId="64" zoomScale="70" zoomScaleNormal="70" zoomScalePageLayoutView="100" workbookViewId="0">
      <pane xSplit="0" ySplit="1" topLeftCell="A75" activePane="bottomLeft" state="frozen"/>
      <selection pane="topLeft" activeCell="AC1" activeCellId="0" sqref="AC1"/>
      <selection pane="bottomLeft" activeCell="AR2" activeCellId="1" sqref="X83:Y83 AR2"/>
    </sheetView>
  </sheetViews>
  <sheetFormatPr defaultColWidth="11.5703125" defaultRowHeight="14.4" zeroHeight="false" outlineLevelRow="0" outlineLevelCol="0"/>
  <cols>
    <col collapsed="false" customWidth="false" hidden="false" outlineLevel="0" max="1" min="1" style="1" width="11.56"/>
    <col collapsed="false" customWidth="true" hidden="false" outlineLevel="0" max="2" min="2" style="1" width="33.33"/>
    <col collapsed="false" customWidth="false" hidden="false" outlineLevel="0" max="66" min="3" style="1" width="11.56"/>
    <col collapsed="false" customWidth="true" hidden="false" outlineLevel="0" max="67" min="67" style="1" width="17.56"/>
    <col collapsed="false" customWidth="true" hidden="false" outlineLevel="0" max="68" min="68" style="1" width="23.34"/>
    <col collapsed="false" customWidth="false" hidden="false" outlineLevel="0" max="69" min="69" style="1" width="11.56"/>
    <col collapsed="false" customWidth="true" hidden="false" outlineLevel="0" max="70" min="70" style="1" width="11.89"/>
    <col collapsed="false" customWidth="true" hidden="false" outlineLevel="0" max="71" min="71" style="1" width="15.56"/>
    <col collapsed="false" customWidth="true" hidden="false" outlineLevel="0" max="72" min="72" style="1" width="20.56"/>
    <col collapsed="false" customWidth="false" hidden="false" outlineLevel="0" max="1024" min="73" style="1" width="11.56"/>
  </cols>
  <sheetData>
    <row r="1" s="6" customFormat="true" ht="14.4" hidden="false" customHeight="false" outlineLevel="0" collapsed="false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4" t="s">
        <v>6</v>
      </c>
      <c r="I1" s="4" t="s">
        <v>7</v>
      </c>
      <c r="J1" s="4" t="s">
        <v>6</v>
      </c>
      <c r="K1" s="4" t="s">
        <v>8</v>
      </c>
      <c r="L1" s="4" t="s">
        <v>6</v>
      </c>
      <c r="M1" s="4" t="s">
        <v>9</v>
      </c>
      <c r="N1" s="4" t="s">
        <v>6</v>
      </c>
      <c r="O1" s="4" t="s">
        <v>10</v>
      </c>
      <c r="P1" s="4" t="s">
        <v>6</v>
      </c>
      <c r="Q1" s="4" t="s">
        <v>11</v>
      </c>
      <c r="R1" s="4" t="s">
        <v>6</v>
      </c>
      <c r="S1" s="4" t="s">
        <v>12</v>
      </c>
      <c r="T1" s="4" t="s">
        <v>6</v>
      </c>
      <c r="U1" s="4" t="s">
        <v>13</v>
      </c>
      <c r="V1" s="4" t="s">
        <v>6</v>
      </c>
      <c r="W1" s="4" t="s">
        <v>14</v>
      </c>
      <c r="X1" s="4" t="s">
        <v>15</v>
      </c>
      <c r="Y1" s="5" t="s">
        <v>16</v>
      </c>
      <c r="Z1" s="6" t="s">
        <v>17</v>
      </c>
      <c r="AA1" s="6" t="s">
        <v>5</v>
      </c>
      <c r="AC1" s="6" t="s">
        <v>7</v>
      </c>
      <c r="AE1" s="6" t="s">
        <v>8</v>
      </c>
      <c r="AG1" s="6" t="s">
        <v>9</v>
      </c>
      <c r="AI1" s="6" t="s">
        <v>10</v>
      </c>
      <c r="AK1" s="6" t="s">
        <v>11</v>
      </c>
      <c r="AM1" s="6" t="s">
        <v>12</v>
      </c>
      <c r="AO1" s="6" t="s">
        <v>13</v>
      </c>
      <c r="AQ1" s="6" t="s">
        <v>18</v>
      </c>
      <c r="AR1" s="6" t="s">
        <v>19</v>
      </c>
      <c r="AS1" s="6" t="s">
        <v>20</v>
      </c>
      <c r="AT1" s="7" t="s">
        <v>21</v>
      </c>
      <c r="AU1" s="8" t="s">
        <v>22</v>
      </c>
      <c r="AV1" s="9" t="s">
        <v>23</v>
      </c>
      <c r="AW1" s="9" t="s">
        <v>24</v>
      </c>
      <c r="AX1" s="9" t="s">
        <v>25</v>
      </c>
      <c r="AY1" s="9" t="s">
        <v>26</v>
      </c>
      <c r="AZ1" s="9" t="s">
        <v>27</v>
      </c>
      <c r="BA1" s="9" t="s">
        <v>28</v>
      </c>
      <c r="BB1" s="9" t="s">
        <v>29</v>
      </c>
      <c r="BC1" s="9" t="s">
        <v>30</v>
      </c>
      <c r="BD1" s="9" t="s">
        <v>31</v>
      </c>
      <c r="BE1" s="9" t="s">
        <v>32</v>
      </c>
      <c r="BF1" s="9" t="s">
        <v>33</v>
      </c>
      <c r="BG1" s="9" t="s">
        <v>34</v>
      </c>
      <c r="BH1" s="9" t="s">
        <v>35</v>
      </c>
      <c r="BI1" s="9" t="s">
        <v>36</v>
      </c>
      <c r="BJ1" s="9" t="s">
        <v>18</v>
      </c>
      <c r="BK1" s="9" t="s">
        <v>37</v>
      </c>
      <c r="BL1" s="10"/>
      <c r="BM1" s="10" t="s">
        <v>38</v>
      </c>
      <c r="BN1" s="6" t="s">
        <v>39</v>
      </c>
      <c r="BO1" s="6" t="s">
        <v>40</v>
      </c>
      <c r="BP1" s="6" t="s">
        <v>41</v>
      </c>
      <c r="BQ1" s="6" t="s">
        <v>42</v>
      </c>
      <c r="BR1" s="6" t="s">
        <v>43</v>
      </c>
      <c r="BS1" s="6" t="s">
        <v>44</v>
      </c>
      <c r="BT1" s="6" t="s">
        <v>45</v>
      </c>
    </row>
    <row r="2" s="11" customFormat="true" ht="14.4" hidden="false" customHeight="false" outlineLevel="0" collapsed="false">
      <c r="A2" s="11" t="s">
        <v>46</v>
      </c>
      <c r="B2" s="11" t="s">
        <v>47</v>
      </c>
      <c r="C2" s="11" t="s">
        <v>48</v>
      </c>
      <c r="D2" s="11" t="n">
        <v>20</v>
      </c>
      <c r="E2" s="11" t="n">
        <v>1600</v>
      </c>
      <c r="F2" s="11" t="s">
        <v>18</v>
      </c>
      <c r="G2" s="12" t="n">
        <v>52.3</v>
      </c>
      <c r="H2" s="13" t="n">
        <v>0.5</v>
      </c>
      <c r="I2" s="11" t="n">
        <v>6.9</v>
      </c>
      <c r="J2" s="11" t="n">
        <v>0.2</v>
      </c>
      <c r="K2" s="14" t="n">
        <f aca="false">BN2-M2/1.1113</f>
        <v>3.36</v>
      </c>
      <c r="L2" s="15" t="n">
        <f aca="false">(1-BR2)*BO2</f>
        <v>0.056</v>
      </c>
      <c r="M2" s="15" t="n">
        <f aca="false">BN2*BR2*1.1113</f>
        <v>2.933832</v>
      </c>
      <c r="N2" s="15" t="n">
        <v>0.370599514300815</v>
      </c>
      <c r="Q2" s="11" t="n">
        <v>31.6</v>
      </c>
      <c r="R2" s="11" t="n">
        <v>0.2</v>
      </c>
      <c r="S2" s="11" t="n">
        <v>2.9</v>
      </c>
      <c r="T2" s="11" t="n">
        <v>0.2</v>
      </c>
      <c r="Y2" s="16" t="n">
        <f aca="false">K2+M2</f>
        <v>6.293832</v>
      </c>
      <c r="AA2" s="17" t="n">
        <f aca="false">G2/(2*15.9994+28.0855)</f>
        <v>0.870443693277612</v>
      </c>
      <c r="AB2" s="17" t="n">
        <f aca="false">H2/(2*15.9994+28.0855)</f>
        <v>0.00832164142712822</v>
      </c>
      <c r="AC2" s="17" t="n">
        <f aca="false">(2*I2)/(2*26.981+3*15.9994)</f>
        <v>0.135346929488173</v>
      </c>
      <c r="AD2" s="17" t="n">
        <f aca="false">(2*J2)/(2*26.981+3*15.9994)</f>
        <v>0.00392309940545428</v>
      </c>
      <c r="AE2" s="17" t="n">
        <f aca="false">K2/(55.8452+15.9994)</f>
        <v>0.0467676067512381</v>
      </c>
      <c r="AF2" s="17" t="n">
        <f aca="false">L2/(55.8452+15.9994)</f>
        <v>0.000779460112520635</v>
      </c>
      <c r="AG2" s="17" t="n">
        <f aca="false">2*M2/(2*55.845+3*15.999)</f>
        <v>0.0367447819797479</v>
      </c>
      <c r="AH2" s="17" t="n">
        <f aca="false">2*N2/(2*55.845+3*15.999)</f>
        <v>0.00464157400791317</v>
      </c>
      <c r="AI2" s="17" t="n">
        <f aca="false">O2/(95.94+2*15.9994)</f>
        <v>0</v>
      </c>
      <c r="AJ2" s="17" t="n">
        <f aca="false">P2/(95.94+2*15.9994)</f>
        <v>0</v>
      </c>
      <c r="AK2" s="17" t="n">
        <f aca="false">Q2/(15.9994+24.3051)</f>
        <v>0.784031559751393</v>
      </c>
      <c r="AL2" s="17" t="n">
        <f aca="false">R2/(15.9994+24.3051)</f>
        <v>0.00496222506171767</v>
      </c>
      <c r="AM2" s="17" t="n">
        <f aca="false">S2/(40.078+15.9994)</f>
        <v>0.051714237821297</v>
      </c>
      <c r="AN2" s="17" t="n">
        <f aca="false">T2/(40.078+15.9994)</f>
        <v>0.00356649916008945</v>
      </c>
      <c r="AO2" s="17" t="n">
        <f aca="false">U2/(22.989+0.5*15.9994)</f>
        <v>0</v>
      </c>
      <c r="AP2" s="17" t="n">
        <f aca="false">V2/(22.989+0.5*15.9994)</f>
        <v>0</v>
      </c>
      <c r="AQ2" s="17" t="n">
        <f aca="false">X2/(2*15.9994+186.207)</f>
        <v>0</v>
      </c>
      <c r="AR2" s="11" t="n">
        <v>12</v>
      </c>
      <c r="AS2" s="17" t="n">
        <f aca="false">AR2/(2*AA2+1.5*AC2+AE2+2*AI2+AK2+AM2+0.5*AO2+1.5*AG2+2*AQ2)</f>
        <v>4.16444222106119</v>
      </c>
      <c r="AT2" s="18" t="n">
        <f aca="false">$AS2*AA2</f>
        <v>3.62491246734173</v>
      </c>
      <c r="AU2" s="18" t="n">
        <f aca="false">$AS2*AB2</f>
        <v>0.0346549949076647</v>
      </c>
      <c r="AV2" s="17" t="n">
        <f aca="false">$AS2*AC2</f>
        <v>0.563644467651539</v>
      </c>
      <c r="AW2" s="17" t="n">
        <f aca="false">$AS2*AD2</f>
        <v>0.0163375208014939</v>
      </c>
      <c r="AX2" s="17" t="n">
        <f aca="false">$AS2*AE2</f>
        <v>0.194760996132842</v>
      </c>
      <c r="AY2" s="17" t="n">
        <f aca="false">$AS2*AF2</f>
        <v>0.00324601660221404</v>
      </c>
      <c r="AZ2" s="17" t="n">
        <f aca="false">$AS2*AG2</f>
        <v>0.153021521480151</v>
      </c>
      <c r="BA2" s="17" t="n">
        <f aca="false">$AS2*AH2</f>
        <v>0.0193295667707338</v>
      </c>
      <c r="BB2" s="17" t="n">
        <f aca="false">$AS2*AI2</f>
        <v>0</v>
      </c>
      <c r="BC2" s="17" t="n">
        <f aca="false">$AS2*AJ2</f>
        <v>0</v>
      </c>
      <c r="BD2" s="17" t="n">
        <f aca="false">$AS2*AK2</f>
        <v>3.26505413007316</v>
      </c>
      <c r="BE2" s="17" t="n">
        <f aca="false">$AS2*AL2</f>
        <v>0.0206648995574251</v>
      </c>
      <c r="BF2" s="17" t="n">
        <f aca="false">$AS2*AM2</f>
        <v>0.215360955413009</v>
      </c>
      <c r="BG2" s="17" t="n">
        <f aca="false">$AS2*AN2</f>
        <v>0.0148524796836558</v>
      </c>
      <c r="BH2" s="17" t="n">
        <f aca="false">$AS2*AO2</f>
        <v>0</v>
      </c>
      <c r="BI2" s="17" t="n">
        <f aca="false">$AS2*AP2</f>
        <v>0</v>
      </c>
      <c r="BJ2" s="17" t="n">
        <f aca="false">$AS2*AQ2</f>
        <v>0</v>
      </c>
      <c r="BK2" s="17" t="n">
        <f aca="false">SUM(AT2,AV2,AX2,AZ2,BB2,BD2,BF2,BH2,BJ2)</f>
        <v>8.01675453809243</v>
      </c>
      <c r="BL2" s="17" t="n">
        <f aca="false">SUM(AU2,AW2,AY2,BA2,BC2,BE2,BG2,BI2,BJ2)</f>
        <v>0.109085478323187</v>
      </c>
      <c r="BM2" s="17" t="n">
        <f aca="false">AX2+AZ2</f>
        <v>0.347782517612993</v>
      </c>
      <c r="BN2" s="11" t="n">
        <v>6</v>
      </c>
      <c r="BO2" s="15" t="n">
        <v>0.1</v>
      </c>
      <c r="BP2" s="15" t="n">
        <f aca="false">(1-BR2)*L2+BQ2</f>
        <v>0.394038921361581</v>
      </c>
      <c r="BQ2" s="15" t="n">
        <f aca="false">SQRT((BO2/BN2)^2+(BS2/BR2)^2)*(BN2*BR2)</f>
        <v>0.362678921361581</v>
      </c>
      <c r="BR2" s="11" t="n">
        <v>0.44</v>
      </c>
      <c r="BS2" s="11" t="n">
        <v>0.06</v>
      </c>
      <c r="BT2" s="15" t="n">
        <f aca="false">AX2+BF2+(BD2)</f>
        <v>3.67517608161901</v>
      </c>
    </row>
    <row r="3" s="11" customFormat="true" ht="14.4" hidden="false" customHeight="false" outlineLevel="0" collapsed="false">
      <c r="A3" s="11" t="s">
        <v>46</v>
      </c>
      <c r="B3" s="11" t="s">
        <v>49</v>
      </c>
      <c r="C3" s="11" t="s">
        <v>48</v>
      </c>
      <c r="D3" s="11" t="n">
        <v>20</v>
      </c>
      <c r="E3" s="11" t="n">
        <v>1600</v>
      </c>
      <c r="F3" s="11" t="s">
        <v>18</v>
      </c>
      <c r="G3" s="12" t="n">
        <v>41.3</v>
      </c>
      <c r="H3" s="13" t="n">
        <v>0.2</v>
      </c>
      <c r="I3" s="11" t="n">
        <v>0.21</v>
      </c>
      <c r="J3" s="11" t="n">
        <v>0.01</v>
      </c>
      <c r="K3" s="15" t="n">
        <v>7.4</v>
      </c>
      <c r="L3" s="15" t="n">
        <v>0.1</v>
      </c>
      <c r="M3" s="15"/>
      <c r="N3" s="15"/>
      <c r="Q3" s="11" t="n">
        <v>51.1</v>
      </c>
      <c r="R3" s="11" t="n">
        <v>0.1</v>
      </c>
      <c r="S3" s="11" t="n">
        <v>0.03</v>
      </c>
      <c r="T3" s="11" t="n">
        <v>0.01</v>
      </c>
      <c r="Y3" s="16"/>
      <c r="AA3" s="17" t="n">
        <f aca="false">G3/(2*15.9994+28.0855)</f>
        <v>0.687367581880791</v>
      </c>
      <c r="AB3" s="17" t="n">
        <f aca="false">H3/(2*15.9994+28.0855)</f>
        <v>0.00332865657085129</v>
      </c>
      <c r="AC3" s="17" t="n">
        <f aca="false">(2*I3)/(2*26.981+3*15.9994)</f>
        <v>0.004119254375727</v>
      </c>
      <c r="AD3" s="17" t="n">
        <f aca="false">(2*J3)/(2*26.981+3*15.9994)</f>
        <v>0.000196154970272714</v>
      </c>
      <c r="AE3" s="17" t="n">
        <f aca="false">K3/(55.8452+15.9994)</f>
        <v>0.10300008629737</v>
      </c>
      <c r="AF3" s="17" t="n">
        <f aca="false">L3/(55.8452+15.9994)</f>
        <v>0.00139189305807256</v>
      </c>
      <c r="AG3" s="17" t="n">
        <f aca="false">2*M3/(2*55.845+3*15.999)</f>
        <v>0</v>
      </c>
      <c r="AH3" s="17" t="n">
        <f aca="false">2*N3/(2*55.845+3*15.999)</f>
        <v>0</v>
      </c>
      <c r="AI3" s="17" t="n">
        <f aca="false">O3/(95.94+2*15.9994)</f>
        <v>0</v>
      </c>
      <c r="AJ3" s="17" t="n">
        <f aca="false">P3/(95.94+2*15.9994)</f>
        <v>0</v>
      </c>
      <c r="AK3" s="17" t="n">
        <f aca="false">Q3/(15.9994+24.3051)</f>
        <v>1.26784850326887</v>
      </c>
      <c r="AL3" s="17" t="n">
        <f aca="false">R3/(15.9994+24.3051)</f>
        <v>0.00248111253085884</v>
      </c>
      <c r="AM3" s="17" t="n">
        <f aca="false">S3/(40.078+15.9994)</f>
        <v>0.000534974874013417</v>
      </c>
      <c r="AN3" s="17" t="n">
        <f aca="false">T3/(40.078+15.9994)</f>
        <v>0.000178324958004472</v>
      </c>
      <c r="AO3" s="17" t="n">
        <f aca="false">U3/(22.989+0.5*15.9994)</f>
        <v>0</v>
      </c>
      <c r="AP3" s="17" t="n">
        <f aca="false">V3/(22.989+0.5*15.9994)</f>
        <v>0</v>
      </c>
      <c r="AQ3" s="17" t="n">
        <f aca="false">X3/(2*15.9994+186.207)</f>
        <v>0</v>
      </c>
      <c r="AR3" s="11" t="n">
        <v>4</v>
      </c>
      <c r="AS3" s="17" t="n">
        <f aca="false">AR3/(2*AA3+1.5*AC3+AE3+2*AI3+AK3+AM3+0.5*AO3+1.5*AG3+2*AQ3)</f>
        <v>1.45333120437543</v>
      </c>
      <c r="AT3" s="18" t="n">
        <f aca="false">$AS3*AA3</f>
        <v>0.998972755623437</v>
      </c>
      <c r="AU3" s="18" t="n">
        <f aca="false">$AS3*AB3</f>
        <v>0.00483764046306749</v>
      </c>
      <c r="AV3" s="17" t="n">
        <f aca="false">$AS3*AC3</f>
        <v>0.00598664092300408</v>
      </c>
      <c r="AW3" s="17" t="n">
        <f aca="false">$AS3*AD3</f>
        <v>0.000285078139190671</v>
      </c>
      <c r="AX3" s="17" t="n">
        <f aca="false">$AS3*AE3</f>
        <v>0.14969323946933</v>
      </c>
      <c r="AY3" s="17" t="n">
        <f aca="false">$AS3*AF3</f>
        <v>0.0020228816144504</v>
      </c>
      <c r="AZ3" s="17" t="n">
        <f aca="false">$AS3*AG3</f>
        <v>0</v>
      </c>
      <c r="BA3" s="17" t="n">
        <f aca="false">$AS3*AH3</f>
        <v>0</v>
      </c>
      <c r="BB3" s="17" t="n">
        <f aca="false">$AS3*AI3</f>
        <v>0</v>
      </c>
      <c r="BC3" s="17" t="n">
        <f aca="false">$AS3*AJ3</f>
        <v>0</v>
      </c>
      <c r="BD3" s="17" t="n">
        <f aca="false">$AS3*AK3</f>
        <v>1.84260379222133</v>
      </c>
      <c r="BE3" s="17" t="n">
        <f aca="false">$AS3*AL3</f>
        <v>0.00360587826266405</v>
      </c>
      <c r="BF3" s="17" t="n">
        <f aca="false">$AS3*AM3</f>
        <v>0.000777495677960514</v>
      </c>
      <c r="BG3" s="17" t="n">
        <f aca="false">$AS3*AN3</f>
        <v>0.000259165225986838</v>
      </c>
      <c r="BH3" s="17" t="n">
        <f aca="false">$AS3*AO3</f>
        <v>0</v>
      </c>
      <c r="BI3" s="17" t="n">
        <f aca="false">$AS3*AP3</f>
        <v>0</v>
      </c>
      <c r="BJ3" s="17" t="n">
        <f aca="false">$AS3*AQ3</f>
        <v>0</v>
      </c>
      <c r="BK3" s="17" t="n">
        <f aca="false">SUM(AT3,AV3,AX3,AZ3,BB3,BD3,BF3,BH3,BJ3)</f>
        <v>2.99803392391506</v>
      </c>
      <c r="BL3" s="17" t="n">
        <f aca="false">SUM(AU3,AW3,AY3,BA3,BC3,BE3,BG3,BI3,BJ3)</f>
        <v>0.0110106437053595</v>
      </c>
      <c r="BM3" s="17"/>
      <c r="BO3" s="15"/>
      <c r="BP3" s="15"/>
      <c r="BQ3" s="15"/>
      <c r="BT3" s="15"/>
    </row>
    <row r="4" s="11" customFormat="true" ht="14.4" hidden="false" customHeight="false" outlineLevel="0" collapsed="false">
      <c r="A4" s="11" t="s">
        <v>46</v>
      </c>
      <c r="B4" s="11" t="s">
        <v>18</v>
      </c>
      <c r="C4" s="11" t="s">
        <v>48</v>
      </c>
      <c r="D4" s="11" t="n">
        <v>20</v>
      </c>
      <c r="E4" s="11" t="n">
        <v>1600</v>
      </c>
      <c r="F4" s="11" t="s">
        <v>18</v>
      </c>
      <c r="G4" s="12"/>
      <c r="H4" s="13"/>
      <c r="K4" s="15"/>
      <c r="L4" s="15"/>
      <c r="M4" s="15"/>
      <c r="N4" s="15"/>
      <c r="X4" s="11" t="n">
        <v>117.18</v>
      </c>
      <c r="Y4" s="16"/>
      <c r="AA4" s="17" t="n">
        <f aca="false">G4/(2*15.9994+28.0855)</f>
        <v>0</v>
      </c>
      <c r="AB4" s="17" t="n">
        <f aca="false">H4/(2*15.9994+28.0855)</f>
        <v>0</v>
      </c>
      <c r="AC4" s="17" t="n">
        <f aca="false">(2*I4)/(2*26.981+3*15.9994)</f>
        <v>0</v>
      </c>
      <c r="AD4" s="17" t="n">
        <f aca="false">(2*J4)/(2*26.981+3*15.9994)</f>
        <v>0</v>
      </c>
      <c r="AE4" s="17" t="n">
        <f aca="false">K4/(55.8452+15.9994)</f>
        <v>0</v>
      </c>
      <c r="AF4" s="17" t="n">
        <f aca="false">L4/(55.8452+15.9994)</f>
        <v>0</v>
      </c>
      <c r="AG4" s="17" t="n">
        <f aca="false">2*M4/(2*55.845+3*15.999)</f>
        <v>0</v>
      </c>
      <c r="AH4" s="17" t="n">
        <f aca="false">2*N4/(2*55.845+3*15.999)</f>
        <v>0</v>
      </c>
      <c r="AI4" s="17" t="n">
        <f aca="false">O4/(95.94+2*15.9994)</f>
        <v>0</v>
      </c>
      <c r="AJ4" s="17" t="n">
        <f aca="false">P4/(95.94+2*15.9994)</f>
        <v>0</v>
      </c>
      <c r="AK4" s="17" t="n">
        <f aca="false">Q4/(15.9994+24.3051)</f>
        <v>0</v>
      </c>
      <c r="AL4" s="17" t="n">
        <f aca="false">R4/(15.9994+24.3051)</f>
        <v>0</v>
      </c>
      <c r="AM4" s="17" t="n">
        <f aca="false">S4/(40.078+15.9994)</f>
        <v>0</v>
      </c>
      <c r="AN4" s="17" t="n">
        <f aca="false">T4/(40.078+15.9994)</f>
        <v>0</v>
      </c>
      <c r="AO4" s="17" t="n">
        <f aca="false">U4/(22.989+0.5*15.9994)</f>
        <v>0</v>
      </c>
      <c r="AP4" s="17" t="n">
        <f aca="false">V4/(22.989+0.5*15.9994)</f>
        <v>0</v>
      </c>
      <c r="AQ4" s="17" t="n">
        <f aca="false">X4/(2*15.9994+186.207)</f>
        <v>0.537015972994302</v>
      </c>
      <c r="AR4" s="11" t="n">
        <v>2</v>
      </c>
      <c r="AS4" s="17" t="n">
        <f aca="false">AR4/(2*AA4+1.5*AC4+AE4+2*AI4+AK4+AM4+0.5*AO4+1.5*AG4+2*AQ4)</f>
        <v>1.86214200375491</v>
      </c>
      <c r="AT4" s="18" t="n">
        <f aca="false">$AS4*AA4</f>
        <v>0</v>
      </c>
      <c r="AU4" s="18" t="n">
        <f aca="false">$AS4*AB4</f>
        <v>0</v>
      </c>
      <c r="AV4" s="17" t="n">
        <f aca="false">$AS4*AC4</f>
        <v>0</v>
      </c>
      <c r="AW4" s="17" t="n">
        <f aca="false">$AS4*AD4</f>
        <v>0</v>
      </c>
      <c r="AX4" s="17" t="n">
        <f aca="false">$AS4*AE4</f>
        <v>0</v>
      </c>
      <c r="AY4" s="17" t="n">
        <f aca="false">$AS4*AF4</f>
        <v>0</v>
      </c>
      <c r="AZ4" s="17" t="n">
        <f aca="false">$AS4*AG4</f>
        <v>0</v>
      </c>
      <c r="BA4" s="17" t="n">
        <f aca="false">$AS4*AH4</f>
        <v>0</v>
      </c>
      <c r="BB4" s="17" t="n">
        <f aca="false">$AS4*AI4</f>
        <v>0</v>
      </c>
      <c r="BC4" s="17" t="n">
        <f aca="false">$AS4*AJ4</f>
        <v>0</v>
      </c>
      <c r="BD4" s="17" t="n">
        <f aca="false">$AS4*AK4</f>
        <v>0</v>
      </c>
      <c r="BE4" s="17" t="n">
        <f aca="false">$AS4*AL4</f>
        <v>0</v>
      </c>
      <c r="BF4" s="17" t="n">
        <f aca="false">$AS4*AM4</f>
        <v>0</v>
      </c>
      <c r="BG4" s="17" t="n">
        <f aca="false">$AS4*AN4</f>
        <v>0</v>
      </c>
      <c r="BH4" s="17" t="n">
        <f aca="false">$AS4*AO4</f>
        <v>0</v>
      </c>
      <c r="BI4" s="17" t="n">
        <f aca="false">$AS4*AP4</f>
        <v>0</v>
      </c>
      <c r="BJ4" s="17" t="n">
        <f aca="false">$AS4*AQ4</f>
        <v>1</v>
      </c>
      <c r="BK4" s="17" t="n">
        <f aca="false">SUM(AT4,AV4,AX4,AZ4,BB4,BD4,BF4,BH4,BJ4)</f>
        <v>1</v>
      </c>
      <c r="BL4" s="17" t="n">
        <f aca="false">SUM(AU4,AW4,AY4,BA4,BC4,BE4,BG4,BI4,BJ4)</f>
        <v>1</v>
      </c>
      <c r="BM4" s="17"/>
      <c r="BO4" s="15"/>
      <c r="BP4" s="15"/>
      <c r="BQ4" s="15"/>
      <c r="BT4" s="15"/>
    </row>
    <row r="5" s="11" customFormat="true" ht="14.4" hidden="false" customHeight="false" outlineLevel="0" collapsed="false">
      <c r="A5" s="11" t="s">
        <v>46</v>
      </c>
      <c r="B5" s="11" t="s">
        <v>15</v>
      </c>
      <c r="C5" s="11" t="s">
        <v>48</v>
      </c>
      <c r="D5" s="11" t="n">
        <v>20</v>
      </c>
      <c r="E5" s="11" t="n">
        <v>1600</v>
      </c>
      <c r="F5" s="11" t="s">
        <v>18</v>
      </c>
      <c r="G5" s="12"/>
      <c r="H5" s="13"/>
      <c r="K5" s="15"/>
      <c r="L5" s="15"/>
      <c r="M5" s="15"/>
      <c r="N5" s="15"/>
      <c r="X5" s="11" t="n">
        <v>100</v>
      </c>
      <c r="Y5" s="16"/>
      <c r="AA5" s="17" t="n">
        <f aca="false">G5/(2*15.9994+28.0855)</f>
        <v>0</v>
      </c>
      <c r="AB5" s="17" t="n">
        <f aca="false">H5/(2*15.9994+28.0855)</f>
        <v>0</v>
      </c>
      <c r="AC5" s="17" t="n">
        <f aca="false">(2*I5)/(2*26.981+3*15.9994)</f>
        <v>0</v>
      </c>
      <c r="AD5" s="17" t="n">
        <f aca="false">(2*J5)/(2*26.981+3*15.9994)</f>
        <v>0</v>
      </c>
      <c r="AE5" s="17" t="n">
        <f aca="false">K5/(55.8452+15.9994)</f>
        <v>0</v>
      </c>
      <c r="AF5" s="17" t="n">
        <f aca="false">L5/(55.8452+15.9994)</f>
        <v>0</v>
      </c>
      <c r="AG5" s="17" t="n">
        <f aca="false">2*M5/(2*55.845+3*15.999)</f>
        <v>0</v>
      </c>
      <c r="AH5" s="17" t="n">
        <f aca="false">2*N5/(2*55.845+3*15.999)</f>
        <v>0</v>
      </c>
      <c r="AI5" s="17" t="n">
        <f aca="false">O5/(95.94+2*15.9994)</f>
        <v>0</v>
      </c>
      <c r="AJ5" s="17" t="n">
        <f aca="false">P5/(95.94+2*15.9994)</f>
        <v>0</v>
      </c>
      <c r="AK5" s="17" t="n">
        <f aca="false">Q5/(15.9994+24.3051)</f>
        <v>0</v>
      </c>
      <c r="AL5" s="17" t="n">
        <f aca="false">R5/(15.9994+24.3051)</f>
        <v>0</v>
      </c>
      <c r="AM5" s="17" t="n">
        <f aca="false">S5/(40.078+15.9994)</f>
        <v>0</v>
      </c>
      <c r="AN5" s="17" t="n">
        <f aca="false">T5/(40.078+15.9994)</f>
        <v>0</v>
      </c>
      <c r="AO5" s="17" t="n">
        <f aca="false">U5/(22.989+0.5*15.9994)</f>
        <v>0</v>
      </c>
      <c r="AP5" s="17" t="n">
        <f aca="false">V5/(22.989+0.5*15.9994)</f>
        <v>0</v>
      </c>
      <c r="AQ5" s="17" t="n">
        <f aca="false">X5/(2*15.9994+186.207)</f>
        <v>0.458282960397936</v>
      </c>
      <c r="AR5" s="11" t="n">
        <v>2</v>
      </c>
      <c r="AS5" s="17" t="n">
        <f aca="false">AR5/(2*AA5+1.5*AC5+AE5+2*AI5+AK5+AM5+0.5*AO5+1.5*AG5+2*AQ5)</f>
        <v>2.182058</v>
      </c>
      <c r="AT5" s="18" t="n">
        <f aca="false">$AS5*AA5</f>
        <v>0</v>
      </c>
      <c r="AU5" s="18" t="n">
        <f aca="false">$AS5*AB5</f>
        <v>0</v>
      </c>
      <c r="AV5" s="17" t="n">
        <f aca="false">$AS5*AC5</f>
        <v>0</v>
      </c>
      <c r="AW5" s="17" t="n">
        <f aca="false">$AS5*AD5</f>
        <v>0</v>
      </c>
      <c r="AX5" s="17" t="n">
        <f aca="false">$AS5*AE5</f>
        <v>0</v>
      </c>
      <c r="AY5" s="17" t="n">
        <f aca="false">$AS5*AF5</f>
        <v>0</v>
      </c>
      <c r="AZ5" s="17" t="n">
        <f aca="false">$AS5*AG5</f>
        <v>0</v>
      </c>
      <c r="BA5" s="17" t="n">
        <f aca="false">$AS5*AH5</f>
        <v>0</v>
      </c>
      <c r="BB5" s="17" t="n">
        <f aca="false">$AS5*AI5</f>
        <v>0</v>
      </c>
      <c r="BC5" s="17" t="n">
        <f aca="false">$AS5*AJ5</f>
        <v>0</v>
      </c>
      <c r="BD5" s="17" t="n">
        <f aca="false">$AS5*AK5</f>
        <v>0</v>
      </c>
      <c r="BE5" s="17" t="n">
        <f aca="false">$AS5*AL5</f>
        <v>0</v>
      </c>
      <c r="BF5" s="17" t="n">
        <f aca="false">$AS5*AM5</f>
        <v>0</v>
      </c>
      <c r="BG5" s="17" t="n">
        <f aca="false">$AS5*AN5</f>
        <v>0</v>
      </c>
      <c r="BH5" s="17" t="n">
        <f aca="false">$AS5*AO5</f>
        <v>0</v>
      </c>
      <c r="BI5" s="17" t="n">
        <f aca="false">$AS5*AP5</f>
        <v>0</v>
      </c>
      <c r="BJ5" s="17" t="n">
        <f aca="false">$AS5*AQ5</f>
        <v>1</v>
      </c>
      <c r="BK5" s="17" t="n">
        <f aca="false">SUM(AT5,AV5,AX5,AZ5,BB5,BD5,BF5,BH5,BJ5)</f>
        <v>1</v>
      </c>
      <c r="BL5" s="17" t="n">
        <f aca="false">SUM(AU5,AW5,AY5,BA5,BC5,BE5,BG5,BI5,BJ5)</f>
        <v>1</v>
      </c>
      <c r="BM5" s="17"/>
      <c r="BO5" s="15"/>
      <c r="BP5" s="15"/>
      <c r="BQ5" s="15"/>
      <c r="BT5" s="15"/>
    </row>
    <row r="6" s="11" customFormat="true" ht="14.4" hidden="false" customHeight="false" outlineLevel="0" collapsed="false">
      <c r="G6" s="12"/>
      <c r="H6" s="13"/>
      <c r="K6" s="15"/>
      <c r="L6" s="15"/>
      <c r="M6" s="15"/>
      <c r="N6" s="15"/>
      <c r="Y6" s="16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 t="n">
        <f aca="false">X6/(2*15.9994+186.207)</f>
        <v>0</v>
      </c>
      <c r="AS6" s="17" t="e">
        <f aca="false">AR6/(2*AA6+1.5*AC6+AE6+2*AI6+AK6+AM6+0.5*AO6+1.5*AG6+2*AQ6)</f>
        <v>#DIV/0!</v>
      </c>
      <c r="AT6" s="18"/>
      <c r="AU6" s="18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 t="e">
        <f aca="false">$AS6*AQ6</f>
        <v>#DIV/0!</v>
      </c>
      <c r="BK6" s="17" t="e">
        <f aca="false">SUM(AT6,AV6,AX6,AZ6,BB6,BD6,BF6,BH6,BJ6)</f>
        <v>#DIV/0!</v>
      </c>
      <c r="BL6" s="17" t="e">
        <f aca="false">SUM(AU6,AW6,AY6,BA6,BC6,BE6,BG6,BI6,BJ6)</f>
        <v>#DIV/0!</v>
      </c>
      <c r="BM6" s="17"/>
      <c r="BO6" s="15"/>
      <c r="BP6" s="15"/>
      <c r="BQ6" s="15"/>
      <c r="BT6" s="15"/>
    </row>
    <row r="7" s="11" customFormat="true" ht="14.4" hidden="false" customHeight="false" outlineLevel="0" collapsed="false">
      <c r="A7" s="11" t="s">
        <v>50</v>
      </c>
      <c r="B7" s="11" t="s">
        <v>47</v>
      </c>
      <c r="C7" s="11" t="s">
        <v>48</v>
      </c>
      <c r="D7" s="11" t="n">
        <v>20</v>
      </c>
      <c r="E7" s="11" t="n">
        <v>1800</v>
      </c>
      <c r="F7" s="11" t="s">
        <v>18</v>
      </c>
      <c r="G7" s="12" t="n">
        <v>51.8</v>
      </c>
      <c r="H7" s="13" t="n">
        <v>0.2</v>
      </c>
      <c r="I7" s="11" t="n">
        <v>6.8</v>
      </c>
      <c r="J7" s="11" t="n">
        <v>0.3</v>
      </c>
      <c r="K7" s="14" t="n">
        <f aca="false">BN7-M7/1.1113</f>
        <v>2.915</v>
      </c>
      <c r="L7" s="15" t="n">
        <f aca="false">(1-BR7)*BO7</f>
        <v>0.159</v>
      </c>
      <c r="M7" s="15" t="n">
        <f aca="false">BN7*BR7*1.1113</f>
        <v>2.8727105</v>
      </c>
      <c r="N7" s="15" t="n">
        <v>0.309040450426801</v>
      </c>
      <c r="Q7" s="11" t="n">
        <v>30.3</v>
      </c>
      <c r="R7" s="11" t="n">
        <v>0.5</v>
      </c>
      <c r="S7" s="11" t="n">
        <v>4.9</v>
      </c>
      <c r="T7" s="11" t="n">
        <v>0.3</v>
      </c>
      <c r="U7" s="15"/>
      <c r="V7" s="15"/>
      <c r="Y7" s="19" t="n">
        <f aca="false">K7+M7</f>
        <v>5.7877105</v>
      </c>
      <c r="AA7" s="17" t="n">
        <f aca="false">G7/(2*15.9994+28.0855)</f>
        <v>0.862122051850483</v>
      </c>
      <c r="AB7" s="17" t="n">
        <f aca="false">H7/(2*15.9994+28.0855)</f>
        <v>0.00332865657085129</v>
      </c>
      <c r="AC7" s="17" t="n">
        <f aca="false">(2*I7)/(2*26.981+3*15.9994)</f>
        <v>0.133385379785446</v>
      </c>
      <c r="AD7" s="17" t="n">
        <f aca="false">(2*J7)/(2*26.981+3*15.9994)</f>
        <v>0.00588464910818143</v>
      </c>
      <c r="AE7" s="17" t="n">
        <f aca="false">K7/(55.8452+15.9994)</f>
        <v>0.0405736826428152</v>
      </c>
      <c r="AF7" s="17" t="n">
        <f aca="false">L7/(55.8452+15.9994)</f>
        <v>0.00221310996233537</v>
      </c>
      <c r="AG7" s="17" t="n">
        <f aca="false">2*M7/(2*55.845+3*15.999)</f>
        <v>0.0359792656885031</v>
      </c>
      <c r="AH7" s="17" t="n">
        <f aca="false">2*N7/(2*55.845+3*15.999)</f>
        <v>0.00387057744746662</v>
      </c>
      <c r="AI7" s="17" t="n">
        <f aca="false">O7/(95.94+2*15.9994)</f>
        <v>0</v>
      </c>
      <c r="AJ7" s="17" t="n">
        <f aca="false">P7/(95.94+2*15.9994)</f>
        <v>0</v>
      </c>
      <c r="AK7" s="17" t="n">
        <f aca="false">Q7/(15.9994+24.3051)</f>
        <v>0.751777096850228</v>
      </c>
      <c r="AL7" s="17" t="n">
        <f aca="false">R7/(15.9994+24.3051)</f>
        <v>0.0124055626542942</v>
      </c>
      <c r="AM7" s="17" t="n">
        <f aca="false">S7/(40.078+15.9994)</f>
        <v>0.0873792294221915</v>
      </c>
      <c r="AN7" s="17" t="n">
        <f aca="false">T7/(40.078+15.9994)</f>
        <v>0.00534974874013417</v>
      </c>
      <c r="AO7" s="17" t="n">
        <f aca="false">U7/(22.989+0.5*15.9994)</f>
        <v>0</v>
      </c>
      <c r="AP7" s="17" t="n">
        <f aca="false">V7/(22.989+0.5*15.9994)</f>
        <v>0</v>
      </c>
      <c r="AQ7" s="17" t="n">
        <f aca="false">X7/(2*15.9994+186.207)</f>
        <v>0</v>
      </c>
      <c r="AR7" s="11" t="n">
        <v>12</v>
      </c>
      <c r="AS7" s="17" t="n">
        <f aca="false">AR7/(2*AA7+1.5*AC7+AE7+2*AI7+AK7+AM7+0.5*AO7+1.5*AG7+2*AQ7)</f>
        <v>4.19870940788412</v>
      </c>
      <c r="AT7" s="18" t="n">
        <f aca="false">$AS7*AA7</f>
        <v>3.61979996984899</v>
      </c>
      <c r="AU7" s="18" t="n">
        <f aca="false">$AS7*AB7</f>
        <v>0.0139760616596486</v>
      </c>
      <c r="AV7" s="17" t="n">
        <f aca="false">$AS7*AC7</f>
        <v>0.560046448979348</v>
      </c>
      <c r="AW7" s="17" t="n">
        <f aca="false">$AS7*AD7</f>
        <v>0.0247079315726183</v>
      </c>
      <c r="AX7" s="17" t="n">
        <f aca="false">$AS7*AE7</f>
        <v>0.170357103024893</v>
      </c>
      <c r="AY7" s="17" t="n">
        <f aca="false">$AS7*AF7</f>
        <v>0.00929220561953961</v>
      </c>
      <c r="AZ7" s="17" t="n">
        <f aca="false">$AS7*AG7</f>
        <v>0.151066481335081</v>
      </c>
      <c r="BA7" s="17" t="n">
        <f aca="false">$AS7*AH7</f>
        <v>0.0162514299426222</v>
      </c>
      <c r="BB7" s="17" t="n">
        <f aca="false">$AS7*AI7</f>
        <v>0</v>
      </c>
      <c r="BC7" s="17" t="n">
        <f aca="false">$AS7*AJ7</f>
        <v>0</v>
      </c>
      <c r="BD7" s="17" t="n">
        <f aca="false">$AS7*AK7</f>
        <v>3.15649356917687</v>
      </c>
      <c r="BE7" s="17" t="n">
        <f aca="false">$AS7*AL7</f>
        <v>0.0520873526266809</v>
      </c>
      <c r="BF7" s="17" t="n">
        <f aca="false">$AS7*AM7</f>
        <v>0.36687999262862</v>
      </c>
      <c r="BG7" s="17" t="n">
        <f aca="false">$AS7*AN7</f>
        <v>0.0224620403650176</v>
      </c>
      <c r="BH7" s="17" t="n">
        <f aca="false">$AS7*AO7</f>
        <v>0</v>
      </c>
      <c r="BI7" s="17" t="n">
        <f aca="false">$AS7*AP7</f>
        <v>0</v>
      </c>
      <c r="BJ7" s="17" t="n">
        <f aca="false">$AS7*AQ7</f>
        <v>0</v>
      </c>
      <c r="BK7" s="17" t="n">
        <f aca="false">SUM(AT7,AV7,AX7,AZ7,BB7,BD7,BF7,BH7,BJ7)</f>
        <v>8.0246435649938</v>
      </c>
      <c r="BL7" s="17" t="n">
        <f aca="false">SUM(AU7,AW7,AY7,BA7,BC7,BE7,BG7,BI7,BJ7)</f>
        <v>0.138777021786127</v>
      </c>
      <c r="BM7" s="17" t="n">
        <f aca="false">AX7+AZ7</f>
        <v>0.321423584359973</v>
      </c>
      <c r="BN7" s="11" t="n">
        <v>5.5</v>
      </c>
      <c r="BO7" s="15" t="n">
        <v>0.3</v>
      </c>
      <c r="BP7" s="15" t="n">
        <f aca="false">(1-BR7)*L7+BQ7</f>
        <v>0.393310450426801</v>
      </c>
      <c r="BQ7" s="15" t="n">
        <f aca="false">SQRT((BO7/BN7)^2+(BS7/BR7)^2)*(BN7*BR7)</f>
        <v>0.309040450426801</v>
      </c>
      <c r="BR7" s="11" t="n">
        <v>0.47</v>
      </c>
      <c r="BS7" s="11" t="n">
        <v>0.05</v>
      </c>
      <c r="BT7" s="15" t="n">
        <f aca="false">AX7+BF7+(BD7)</f>
        <v>3.69373066483038</v>
      </c>
    </row>
    <row r="8" s="11" customFormat="true" ht="14.4" hidden="false" customHeight="false" outlineLevel="0" collapsed="false">
      <c r="A8" s="11" t="s">
        <v>50</v>
      </c>
      <c r="B8" s="11" t="s">
        <v>51</v>
      </c>
      <c r="C8" s="11" t="s">
        <v>48</v>
      </c>
      <c r="D8" s="11" t="n">
        <v>20</v>
      </c>
      <c r="E8" s="11" t="n">
        <v>1800</v>
      </c>
      <c r="F8" s="11" t="s">
        <v>18</v>
      </c>
      <c r="G8" s="12" t="n">
        <v>41.1</v>
      </c>
      <c r="H8" s="13" t="n">
        <v>0.2</v>
      </c>
      <c r="I8" s="11" t="n">
        <v>0.4</v>
      </c>
      <c r="J8" s="11" t="n">
        <v>0.1</v>
      </c>
      <c r="K8" s="15" t="n">
        <v>6.8</v>
      </c>
      <c r="L8" s="15" t="n">
        <v>0.2</v>
      </c>
      <c r="M8" s="15"/>
      <c r="N8" s="15"/>
      <c r="Q8" s="11" t="n">
        <v>51.8</v>
      </c>
      <c r="R8" s="11" t="n">
        <v>0.4</v>
      </c>
      <c r="S8" s="11" t="n">
        <v>0.1</v>
      </c>
      <c r="T8" s="11" t="n">
        <v>0.1</v>
      </c>
      <c r="U8" s="15"/>
      <c r="V8" s="15"/>
      <c r="Y8" s="19"/>
      <c r="AA8" s="17" t="n">
        <f aca="false">G8/(2*15.9994+28.0855)</f>
        <v>0.68403892530994</v>
      </c>
      <c r="AB8" s="17" t="n">
        <f aca="false">H8/(2*15.9994+28.0855)</f>
        <v>0.00332865657085129</v>
      </c>
      <c r="AC8" s="17" t="n">
        <f aca="false">(2*I8)/(2*26.981+3*15.9994)</f>
        <v>0.00784619881090857</v>
      </c>
      <c r="AD8" s="17" t="n">
        <f aca="false">(2*J8)/(2*26.981+3*15.9994)</f>
        <v>0.00196154970272714</v>
      </c>
      <c r="AE8" s="17" t="n">
        <f aca="false">K8/(55.8452+15.9994)</f>
        <v>0.0946487279489342</v>
      </c>
      <c r="AF8" s="17" t="n">
        <f aca="false">L8/(55.8452+15.9994)</f>
        <v>0.00278378611614512</v>
      </c>
      <c r="AG8" s="17" t="n">
        <f aca="false">2*M8/(2*55.845+3*15.999)</f>
        <v>0</v>
      </c>
      <c r="AH8" s="17" t="n">
        <f aca="false">2*N8/(2*55.845+3*15.999)</f>
        <v>0</v>
      </c>
      <c r="AI8" s="17" t="n">
        <f aca="false">O8/(95.94+2*15.9994)</f>
        <v>0</v>
      </c>
      <c r="AJ8" s="17" t="n">
        <f aca="false">P8/(95.94+2*15.9994)</f>
        <v>0</v>
      </c>
      <c r="AK8" s="17" t="n">
        <f aca="false">Q8/(15.9994+24.3051)</f>
        <v>1.28521629098488</v>
      </c>
      <c r="AL8" s="17" t="n">
        <f aca="false">R8/(15.9994+24.3051)</f>
        <v>0.00992445012343535</v>
      </c>
      <c r="AM8" s="17" t="n">
        <f aca="false">S8/(40.078+15.9994)</f>
        <v>0.00178324958004472</v>
      </c>
      <c r="AN8" s="17" t="n">
        <f aca="false">T8/(40.078+15.9994)</f>
        <v>0.00178324958004472</v>
      </c>
      <c r="AO8" s="17" t="n">
        <f aca="false">U8/(22.989+0.5*15.9994)</f>
        <v>0</v>
      </c>
      <c r="AP8" s="17" t="n">
        <f aca="false">V8/(22.989+0.5*15.9994)</f>
        <v>0</v>
      </c>
      <c r="AQ8" s="17" t="n">
        <f aca="false">X8/(2*15.9994+186.207)</f>
        <v>0</v>
      </c>
      <c r="AR8" s="11" t="n">
        <v>4</v>
      </c>
      <c r="AS8" s="17" t="n">
        <f aca="false">AR8/(2*AA8+1.5*AC8+AE8+2*AI8+AK8+AM8+0.5*AO8+1.5*AG8+2*AQ8)</f>
        <v>1.44849054424228</v>
      </c>
      <c r="AT8" s="18" t="n">
        <f aca="false">$AS8*AA8</f>
        <v>0.990823915205097</v>
      </c>
      <c r="AU8" s="18" t="n">
        <f aca="false">$AS8*AB8</f>
        <v>0.00482152756790801</v>
      </c>
      <c r="AV8" s="17" t="n">
        <f aca="false">$AS8*AC8</f>
        <v>0.0113651447858461</v>
      </c>
      <c r="AW8" s="17" t="n">
        <f aca="false">$AS8*AD8</f>
        <v>0.00284128619646152</v>
      </c>
      <c r="AX8" s="17" t="n">
        <f aca="false">$AS8*AE8</f>
        <v>0.137097787458591</v>
      </c>
      <c r="AY8" s="17" t="n">
        <f aca="false">$AS8*AF8</f>
        <v>0.00403228786642915</v>
      </c>
      <c r="AZ8" s="17" t="n">
        <f aca="false">$AS8*AG8</f>
        <v>0</v>
      </c>
      <c r="BA8" s="17" t="n">
        <f aca="false">$AS8*AH8</f>
        <v>0</v>
      </c>
      <c r="BB8" s="17" t="n">
        <f aca="false">$AS8*AI8</f>
        <v>0</v>
      </c>
      <c r="BC8" s="17" t="n">
        <f aca="false">$AS8*AJ8</f>
        <v>0</v>
      </c>
      <c r="BD8" s="17" t="n">
        <f aca="false">$AS8*AK8</f>
        <v>1.86162364479773</v>
      </c>
      <c r="BE8" s="17" t="n">
        <f aca="false">$AS8*AL8</f>
        <v>0.0143754721606002</v>
      </c>
      <c r="BF8" s="17" t="n">
        <f aca="false">$AS8*AM8</f>
        <v>0.00258302015471879</v>
      </c>
      <c r="BG8" s="17" t="n">
        <f aca="false">$AS8*AN8</f>
        <v>0.00258302015471879</v>
      </c>
      <c r="BH8" s="17" t="n">
        <f aca="false">$AS8*AO8</f>
        <v>0</v>
      </c>
      <c r="BI8" s="17" t="n">
        <f aca="false">$AS8*AP8</f>
        <v>0</v>
      </c>
      <c r="BJ8" s="17" t="n">
        <f aca="false">$AS8*AQ8</f>
        <v>0</v>
      </c>
      <c r="BK8" s="17" t="n">
        <f aca="false">SUM(AT8,AV8,AX8,AZ8,BB8,BD8,BF8,BH8,BJ8)</f>
        <v>3.00349351240198</v>
      </c>
      <c r="BL8" s="17" t="n">
        <f aca="false">SUM(AU8,AW8,AY8,BA8,BC8,BE8,BG8,BI8,BJ8)</f>
        <v>0.0286535939461177</v>
      </c>
      <c r="BM8" s="17"/>
      <c r="BO8" s="15"/>
      <c r="BP8" s="15"/>
      <c r="BQ8" s="15"/>
      <c r="BT8" s="15"/>
    </row>
    <row r="9" s="11" customFormat="true" ht="14.4" hidden="false" customHeight="false" outlineLevel="0" collapsed="false">
      <c r="A9" s="11" t="s">
        <v>50</v>
      </c>
      <c r="B9" s="11" t="s">
        <v>18</v>
      </c>
      <c r="C9" s="11" t="s">
        <v>48</v>
      </c>
      <c r="D9" s="11" t="n">
        <v>20</v>
      </c>
      <c r="E9" s="11" t="n">
        <v>1800</v>
      </c>
      <c r="F9" s="11" t="s">
        <v>18</v>
      </c>
      <c r="G9" s="12"/>
      <c r="H9" s="13"/>
      <c r="K9" s="15"/>
      <c r="L9" s="15"/>
      <c r="M9" s="15"/>
      <c r="N9" s="15"/>
      <c r="U9" s="15"/>
      <c r="V9" s="15"/>
      <c r="X9" s="11" t="n">
        <v>117.18</v>
      </c>
      <c r="Y9" s="19"/>
      <c r="AA9" s="17" t="n">
        <f aca="false">G9/(2*15.9994+28.0855)</f>
        <v>0</v>
      </c>
      <c r="AB9" s="17" t="n">
        <f aca="false">H9/(2*15.9994+28.0855)</f>
        <v>0</v>
      </c>
      <c r="AC9" s="17" t="n">
        <f aca="false">(2*I9)/(2*26.981+3*15.9994)</f>
        <v>0</v>
      </c>
      <c r="AD9" s="17" t="n">
        <f aca="false">(2*J9)/(2*26.981+3*15.9994)</f>
        <v>0</v>
      </c>
      <c r="AE9" s="17" t="n">
        <f aca="false">K9/(55.8452+15.9994)</f>
        <v>0</v>
      </c>
      <c r="AF9" s="17" t="n">
        <f aca="false">L9/(55.8452+15.9994)</f>
        <v>0</v>
      </c>
      <c r="AG9" s="17" t="n">
        <f aca="false">2*M9/(2*55.845+3*15.999)</f>
        <v>0</v>
      </c>
      <c r="AH9" s="17" t="n">
        <f aca="false">2*N9/(2*55.845+3*15.999)</f>
        <v>0</v>
      </c>
      <c r="AI9" s="17" t="n">
        <f aca="false">O9/(95.94+2*15.9994)</f>
        <v>0</v>
      </c>
      <c r="AJ9" s="17" t="n">
        <f aca="false">P9/(95.94+2*15.9994)</f>
        <v>0</v>
      </c>
      <c r="AK9" s="17" t="n">
        <f aca="false">Q9/(15.9994+24.3051)</f>
        <v>0</v>
      </c>
      <c r="AL9" s="17" t="n">
        <f aca="false">R9/(15.9994+24.3051)</f>
        <v>0</v>
      </c>
      <c r="AM9" s="17" t="n">
        <f aca="false">S9/(40.078+15.9994)</f>
        <v>0</v>
      </c>
      <c r="AN9" s="17" t="n">
        <f aca="false">T9/(40.078+15.9994)</f>
        <v>0</v>
      </c>
      <c r="AO9" s="17" t="n">
        <f aca="false">U9/(22.989+0.5*15.9994)</f>
        <v>0</v>
      </c>
      <c r="AP9" s="17" t="n">
        <f aca="false">V9/(22.989+0.5*15.9994)</f>
        <v>0</v>
      </c>
      <c r="AQ9" s="17" t="n">
        <f aca="false">X9/(2*15.9994+186.207)</f>
        <v>0.537015972994302</v>
      </c>
      <c r="AR9" s="11" t="n">
        <v>2</v>
      </c>
      <c r="AS9" s="17" t="n">
        <f aca="false">AR9/(2*AA9+1.5*AC9+AE9+2*AI9+AK9+AM9+0.5*AO9+1.5*AG9+2*AQ9)</f>
        <v>1.86214200375491</v>
      </c>
      <c r="AT9" s="18" t="n">
        <f aca="false">$AS9*AA9</f>
        <v>0</v>
      </c>
      <c r="AU9" s="18" t="n">
        <f aca="false">$AS9*AB9</f>
        <v>0</v>
      </c>
      <c r="AV9" s="17" t="n">
        <f aca="false">$AS9*AC9</f>
        <v>0</v>
      </c>
      <c r="AW9" s="17" t="n">
        <f aca="false">$AS9*AD9</f>
        <v>0</v>
      </c>
      <c r="AX9" s="17" t="n">
        <f aca="false">$AS9*AE9</f>
        <v>0</v>
      </c>
      <c r="AY9" s="17" t="n">
        <f aca="false">$AS9*AF9</f>
        <v>0</v>
      </c>
      <c r="AZ9" s="17" t="n">
        <f aca="false">$AS9*AG9</f>
        <v>0</v>
      </c>
      <c r="BA9" s="17" t="n">
        <f aca="false">$AS9*AH9</f>
        <v>0</v>
      </c>
      <c r="BB9" s="17" t="n">
        <f aca="false">$AS9*AI9</f>
        <v>0</v>
      </c>
      <c r="BC9" s="17" t="n">
        <f aca="false">$AS9*AJ9</f>
        <v>0</v>
      </c>
      <c r="BD9" s="17" t="n">
        <f aca="false">$AS9*AK9</f>
        <v>0</v>
      </c>
      <c r="BE9" s="17" t="n">
        <f aca="false">$AS9*AL9</f>
        <v>0</v>
      </c>
      <c r="BF9" s="17" t="n">
        <f aca="false">$AS9*AM9</f>
        <v>0</v>
      </c>
      <c r="BG9" s="17" t="n">
        <f aca="false">$AS9*AN9</f>
        <v>0</v>
      </c>
      <c r="BH9" s="17" t="n">
        <f aca="false">$AS9*AO9</f>
        <v>0</v>
      </c>
      <c r="BI9" s="17" t="n">
        <f aca="false">$AS9*AP9</f>
        <v>0</v>
      </c>
      <c r="BJ9" s="17" t="n">
        <f aca="false">$AS9*AQ9</f>
        <v>1</v>
      </c>
      <c r="BK9" s="17" t="n">
        <f aca="false">SUM(AT9,AV9,AX9,AZ9,BB9,BD9,BF9,BH9,BJ9)</f>
        <v>1</v>
      </c>
      <c r="BL9" s="17" t="n">
        <f aca="false">SUM(AU9,AW9,AY9,BA9,BC9,BE9,BG9,BI9,BJ9)</f>
        <v>1</v>
      </c>
      <c r="BM9" s="17"/>
      <c r="BO9" s="15"/>
      <c r="BP9" s="15"/>
      <c r="BQ9" s="15"/>
      <c r="BT9" s="15"/>
    </row>
    <row r="10" s="11" customFormat="true" ht="14.4" hidden="false" customHeight="false" outlineLevel="0" collapsed="false">
      <c r="A10" s="11" t="s">
        <v>50</v>
      </c>
      <c r="B10" s="11" t="s">
        <v>15</v>
      </c>
      <c r="C10" s="11" t="s">
        <v>48</v>
      </c>
      <c r="D10" s="11" t="n">
        <v>20</v>
      </c>
      <c r="E10" s="11" t="n">
        <v>1800</v>
      </c>
      <c r="F10" s="11" t="s">
        <v>18</v>
      </c>
      <c r="G10" s="12"/>
      <c r="H10" s="13"/>
      <c r="K10" s="15"/>
      <c r="L10" s="15"/>
      <c r="M10" s="15"/>
      <c r="N10" s="15"/>
      <c r="U10" s="15"/>
      <c r="V10" s="15"/>
      <c r="X10" s="11" t="n">
        <v>100</v>
      </c>
      <c r="Y10" s="19"/>
      <c r="AA10" s="17" t="n">
        <f aca="false">G10/(2*15.9994+28.0855)</f>
        <v>0</v>
      </c>
      <c r="AB10" s="17" t="n">
        <f aca="false">H10/(2*15.9994+28.0855)</f>
        <v>0</v>
      </c>
      <c r="AC10" s="17" t="n">
        <f aca="false">(2*I10)/(2*26.981+3*15.9994)</f>
        <v>0</v>
      </c>
      <c r="AD10" s="17" t="n">
        <f aca="false">(2*J10)/(2*26.981+3*15.9994)</f>
        <v>0</v>
      </c>
      <c r="AE10" s="17" t="n">
        <f aca="false">K10/(55.8452+15.9994)</f>
        <v>0</v>
      </c>
      <c r="AF10" s="17" t="n">
        <f aca="false">L10/(55.8452+15.9994)</f>
        <v>0</v>
      </c>
      <c r="AG10" s="17" t="n">
        <f aca="false">2*M10/(2*55.845+3*15.999)</f>
        <v>0</v>
      </c>
      <c r="AH10" s="17" t="n">
        <f aca="false">2*N10/(2*55.845+3*15.999)</f>
        <v>0</v>
      </c>
      <c r="AI10" s="17" t="n">
        <f aca="false">O10/(95.94+2*15.9994)</f>
        <v>0</v>
      </c>
      <c r="AJ10" s="17" t="n">
        <f aca="false">P10/(95.94+2*15.9994)</f>
        <v>0</v>
      </c>
      <c r="AK10" s="17" t="n">
        <f aca="false">Q10/(15.9994+24.3051)</f>
        <v>0</v>
      </c>
      <c r="AL10" s="17" t="n">
        <f aca="false">R10/(15.9994+24.3051)</f>
        <v>0</v>
      </c>
      <c r="AM10" s="17" t="n">
        <f aca="false">S10/(40.078+15.9994)</f>
        <v>0</v>
      </c>
      <c r="AN10" s="17" t="n">
        <f aca="false">T10/(40.078+15.9994)</f>
        <v>0</v>
      </c>
      <c r="AO10" s="17" t="n">
        <f aca="false">U10/(22.989+0.5*15.9994)</f>
        <v>0</v>
      </c>
      <c r="AP10" s="17" t="n">
        <f aca="false">V10/(22.989+0.5*15.9994)</f>
        <v>0</v>
      </c>
      <c r="AQ10" s="17" t="n">
        <f aca="false">X10/(2*15.9994+186.207)</f>
        <v>0.458282960397936</v>
      </c>
      <c r="AR10" s="11" t="n">
        <v>2</v>
      </c>
      <c r="AS10" s="17" t="n">
        <f aca="false">AR10/(2*AA10+1.5*AC10+AE10+2*AI10+AK10+AM10+0.5*AO10+1.5*AG10+2*AQ10)</f>
        <v>2.182058</v>
      </c>
      <c r="AT10" s="18" t="n">
        <f aca="false">$AS10*AA10</f>
        <v>0</v>
      </c>
      <c r="AU10" s="18" t="n">
        <f aca="false">$AS10*AB10</f>
        <v>0</v>
      </c>
      <c r="AV10" s="17" t="n">
        <f aca="false">$AS10*AC10</f>
        <v>0</v>
      </c>
      <c r="AW10" s="17" t="n">
        <f aca="false">$AS10*AD10</f>
        <v>0</v>
      </c>
      <c r="AX10" s="17" t="n">
        <f aca="false">$AS10*AE10</f>
        <v>0</v>
      </c>
      <c r="AY10" s="17" t="n">
        <f aca="false">$AS10*AF10</f>
        <v>0</v>
      </c>
      <c r="AZ10" s="17" t="n">
        <f aca="false">$AS10*AG10</f>
        <v>0</v>
      </c>
      <c r="BA10" s="17" t="n">
        <f aca="false">$AS10*AH10</f>
        <v>0</v>
      </c>
      <c r="BB10" s="17" t="n">
        <f aca="false">$AS10*AI10</f>
        <v>0</v>
      </c>
      <c r="BC10" s="17" t="n">
        <f aca="false">$AS10*AJ10</f>
        <v>0</v>
      </c>
      <c r="BD10" s="17" t="n">
        <f aca="false">$AS10*AK10</f>
        <v>0</v>
      </c>
      <c r="BE10" s="17" t="n">
        <f aca="false">$AS10*AL10</f>
        <v>0</v>
      </c>
      <c r="BF10" s="17" t="n">
        <f aca="false">$AS10*AM10</f>
        <v>0</v>
      </c>
      <c r="BG10" s="17" t="n">
        <f aca="false">$AS10*AN10</f>
        <v>0</v>
      </c>
      <c r="BH10" s="17" t="n">
        <f aca="false">$AS10*AO10</f>
        <v>0</v>
      </c>
      <c r="BI10" s="17" t="n">
        <f aca="false">$AS10*AP10</f>
        <v>0</v>
      </c>
      <c r="BJ10" s="17" t="n">
        <f aca="false">$AS10*AQ10</f>
        <v>1</v>
      </c>
      <c r="BK10" s="17" t="n">
        <f aca="false">SUM(AT10,AV10,AX10,AZ10,BB10,BD10,BF10,BH10,BJ10)</f>
        <v>1</v>
      </c>
      <c r="BL10" s="17" t="n">
        <f aca="false">SUM(AU10,AW10,AY10,BA10,BC10,BE10,BG10,BI10,BJ10)</f>
        <v>1</v>
      </c>
      <c r="BM10" s="17"/>
      <c r="BO10" s="15"/>
      <c r="BP10" s="15"/>
      <c r="BQ10" s="15"/>
      <c r="BT10" s="15"/>
    </row>
    <row r="11" s="11" customFormat="true" ht="14.4" hidden="false" customHeight="false" outlineLevel="0" collapsed="false">
      <c r="G11" s="12"/>
      <c r="H11" s="13"/>
      <c r="K11" s="15"/>
      <c r="L11" s="15"/>
      <c r="M11" s="15"/>
      <c r="N11" s="15"/>
      <c r="U11" s="15"/>
      <c r="V11" s="15"/>
      <c r="Y11" s="19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 t="n">
        <f aca="false">X11/(2*15.9994+186.207)</f>
        <v>0</v>
      </c>
      <c r="AS11" s="17" t="e">
        <f aca="false">AR11/(2*AA11+1.5*AC11+AE11+2*AI11+AK11+AM11+0.5*AO11+1.5*AG11+2*AQ11)</f>
        <v>#DIV/0!</v>
      </c>
      <c r="AT11" s="18"/>
      <c r="AU11" s="18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 t="e">
        <f aca="false">$AS11*AQ11</f>
        <v>#DIV/0!</v>
      </c>
      <c r="BK11" s="17" t="e">
        <f aca="false">SUM(AT11,AV11,AX11,AZ11,BB11,BD11,BF11,BH11,BJ11)</f>
        <v>#DIV/0!</v>
      </c>
      <c r="BL11" s="17" t="e">
        <f aca="false">SUM(AU11,AW11,AY11,BA11,BC11,BE11,BG11,BI11,BJ11)</f>
        <v>#DIV/0!</v>
      </c>
      <c r="BM11" s="17"/>
      <c r="BO11" s="15"/>
      <c r="BP11" s="15"/>
      <c r="BQ11" s="15"/>
      <c r="BR11" s="15"/>
      <c r="BS11" s="15"/>
      <c r="BT11" s="15"/>
    </row>
    <row r="12" s="11" customFormat="true" ht="14.4" hidden="false" customHeight="false" outlineLevel="0" collapsed="false">
      <c r="A12" s="11" t="s">
        <v>52</v>
      </c>
      <c r="B12" s="11" t="s">
        <v>47</v>
      </c>
      <c r="C12" s="11" t="s">
        <v>48</v>
      </c>
      <c r="D12" s="11" t="n">
        <v>20</v>
      </c>
      <c r="E12" s="11" t="n">
        <v>1800</v>
      </c>
      <c r="F12" s="11" t="s">
        <v>29</v>
      </c>
      <c r="G12" s="12" t="n">
        <v>52.1</v>
      </c>
      <c r="H12" s="13" t="n">
        <v>0.5</v>
      </c>
      <c r="I12" s="15" t="n">
        <v>6.5</v>
      </c>
      <c r="J12" s="20" t="n">
        <v>1</v>
      </c>
      <c r="K12" s="14" t="n">
        <f aca="false">BN12-M12/1.1113</f>
        <v>4.464</v>
      </c>
      <c r="L12" s="15" t="n">
        <f aca="false">(1-BR12)*BO12</f>
        <v>0.1116</v>
      </c>
      <c r="M12" s="15" t="n">
        <f aca="false">BN12*BR12*1.1113</f>
        <v>0.3733968</v>
      </c>
      <c r="N12" s="15" t="n">
        <v>0.144170038496215</v>
      </c>
      <c r="Q12" s="11" t="n">
        <v>29</v>
      </c>
      <c r="R12" s="11" t="n">
        <v>0.4</v>
      </c>
      <c r="S12" s="11" t="n">
        <v>6.9</v>
      </c>
      <c r="T12" s="11" t="n">
        <v>0.1</v>
      </c>
      <c r="U12" s="15"/>
      <c r="V12" s="15"/>
      <c r="Y12" s="16" t="n">
        <v>5.6</v>
      </c>
      <c r="AA12" s="17" t="n">
        <f aca="false">G12/(2*15.9994+28.0855)</f>
        <v>0.86711503670676</v>
      </c>
      <c r="AB12" s="17" t="n">
        <f aca="false">H12/(2*15.9994+28.0855)</f>
        <v>0.00832164142712822</v>
      </c>
      <c r="AC12" s="17" t="n">
        <f aca="false">(2*I12)/(2*26.981+3*15.9994)</f>
        <v>0.127500730677264</v>
      </c>
      <c r="AD12" s="17" t="n">
        <f aca="false">(2*J12)/(2*26.981+3*15.9994)</f>
        <v>0.0196154970272714</v>
      </c>
      <c r="AE12" s="17" t="n">
        <f aca="false">K12/(55.8452+15.9994)</f>
        <v>0.0621341061123592</v>
      </c>
      <c r="AF12" s="17" t="n">
        <f aca="false">L12/(55.8452+15.9994)</f>
        <v>0.00155335265280898</v>
      </c>
      <c r="AG12" s="17" t="n">
        <f aca="false">2*M12/(2*55.845+3*15.999)</f>
        <v>0.00467660861560428</v>
      </c>
      <c r="AH12" s="17" t="n">
        <f aca="false">2*N12/(2*55.845+3*15.999)</f>
        <v>0.00180565779927251</v>
      </c>
      <c r="AI12" s="17" t="n">
        <f aca="false">O12/(95.94+2*15.9994)</f>
        <v>0</v>
      </c>
      <c r="AJ12" s="17" t="n">
        <f aca="false">P12/(95.94+2*15.9994)</f>
        <v>0</v>
      </c>
      <c r="AK12" s="17" t="n">
        <f aca="false">Q12/(15.9994+24.3051)</f>
        <v>0.719522633949063</v>
      </c>
      <c r="AL12" s="17" t="n">
        <f aca="false">R12/(15.9994+24.3051)</f>
        <v>0.00992445012343535</v>
      </c>
      <c r="AM12" s="17" t="n">
        <f aca="false">S12/(40.078+15.9994)</f>
        <v>0.123044221023086</v>
      </c>
      <c r="AN12" s="17" t="n">
        <f aca="false">T12/(40.078+15.9994)</f>
        <v>0.00178324958004472</v>
      </c>
      <c r="AO12" s="17" t="n">
        <f aca="false">U12/(22.989+0.5*15.9994)</f>
        <v>0</v>
      </c>
      <c r="AP12" s="17" t="n">
        <f aca="false">V12/(22.989+0.5*15.9994)</f>
        <v>0</v>
      </c>
      <c r="AQ12" s="17" t="n">
        <f aca="false">X12/(2*15.9994+186.207)</f>
        <v>0</v>
      </c>
      <c r="AR12" s="11" t="n">
        <v>12</v>
      </c>
      <c r="AS12" s="17" t="n">
        <f aca="false">AR12/(2*AA12+1.5*AC12+AE12+2*AI12+AK12+AM12+0.5*AO12+1.5*AG12+2*AQ12)</f>
        <v>4.2295264714719</v>
      </c>
      <c r="AT12" s="18" t="n">
        <f aca="false">$AS12*AA12</f>
        <v>3.66748600156257</v>
      </c>
      <c r="AU12" s="18" t="n">
        <f aca="false">$AS12*AB12</f>
        <v>0.035196602702136</v>
      </c>
      <c r="AV12" s="17" t="n">
        <f aca="false">$AS12*AC12</f>
        <v>0.539267715531498</v>
      </c>
      <c r="AW12" s="17" t="n">
        <f aca="false">$AS12*AD12</f>
        <v>0.0829642639279228</v>
      </c>
      <c r="AX12" s="17" t="n">
        <f aca="false">$AS12*AE12</f>
        <v>0.262797846583467</v>
      </c>
      <c r="AY12" s="17" t="n">
        <f aca="false">$AS12*AF12</f>
        <v>0.00656994616458668</v>
      </c>
      <c r="AZ12" s="17" t="n">
        <f aca="false">$AS12*AG12</f>
        <v>0.0197798399364118</v>
      </c>
      <c r="BA12" s="17" t="n">
        <f aca="false">$AS12*AH12</f>
        <v>0.00763707746044277</v>
      </c>
      <c r="BB12" s="17" t="n">
        <f aca="false">$AS12*AI12</f>
        <v>0</v>
      </c>
      <c r="BC12" s="17" t="n">
        <f aca="false">$AS12*AJ12</f>
        <v>0</v>
      </c>
      <c r="BD12" s="17" t="n">
        <f aca="false">$AS12*AK12</f>
        <v>3.04324002711075</v>
      </c>
      <c r="BE12" s="17" t="n">
        <f aca="false">$AS12*AL12</f>
        <v>0.0419757245118724</v>
      </c>
      <c r="BF12" s="17" t="n">
        <f aca="false">$AS12*AM12</f>
        <v>0.520418789978781</v>
      </c>
      <c r="BG12" s="17" t="n">
        <f aca="false">$AS12*AN12</f>
        <v>0.00754230130404031</v>
      </c>
      <c r="BH12" s="17" t="n">
        <f aca="false">$AS12*AO12</f>
        <v>0</v>
      </c>
      <c r="BI12" s="17" t="n">
        <f aca="false">$AS12*AP12</f>
        <v>0</v>
      </c>
      <c r="BJ12" s="17" t="n">
        <f aca="false">$AS12*AQ12</f>
        <v>0</v>
      </c>
      <c r="BK12" s="17" t="n">
        <f aca="false">SUM(AT12,AV12,AX12,AZ12,BB12,BD12,BF12,BH12,BJ12)</f>
        <v>8.05299022070347</v>
      </c>
      <c r="BL12" s="17" t="n">
        <f aca="false">SUM(AU12,AW12,AY12,BA12,BC12,BE12,BG12,BI12,BJ12)</f>
        <v>0.181885916071001</v>
      </c>
      <c r="BM12" s="17" t="n">
        <f aca="false">AX12+AZ12</f>
        <v>0.282577686519879</v>
      </c>
      <c r="BN12" s="11" t="n">
        <v>4.8</v>
      </c>
      <c r="BO12" s="15" t="n">
        <v>0.12</v>
      </c>
      <c r="BP12" s="15" t="n">
        <f aca="false">(1-BR12)*L12+BQ12</f>
        <v>0.248032791933712</v>
      </c>
      <c r="BQ12" s="15" t="n">
        <f aca="false">SQRT((BO12/BN12)^2+(BS12/BR12)^2)*(BN12*BR12)</f>
        <v>0.144244791933712</v>
      </c>
      <c r="BR12" s="15" t="n">
        <v>0.07</v>
      </c>
      <c r="BS12" s="15" t="n">
        <v>0.03</v>
      </c>
      <c r="BT12" s="15" t="n">
        <f aca="false">AX12+BF12+(BD12)</f>
        <v>3.82645666367299</v>
      </c>
    </row>
    <row r="13" s="11" customFormat="true" ht="14.4" hidden="false" customHeight="false" outlineLevel="0" collapsed="false">
      <c r="A13" s="11" t="s">
        <v>52</v>
      </c>
      <c r="B13" s="11" t="s">
        <v>49</v>
      </c>
      <c r="C13" s="11" t="s">
        <v>48</v>
      </c>
      <c r="D13" s="11" t="n">
        <v>20</v>
      </c>
      <c r="E13" s="11" t="n">
        <v>1800</v>
      </c>
      <c r="F13" s="11" t="s">
        <v>29</v>
      </c>
      <c r="G13" s="12" t="n">
        <v>40.27</v>
      </c>
      <c r="H13" s="13" t="n">
        <v>0.33</v>
      </c>
      <c r="I13" s="15" t="n">
        <v>0.15</v>
      </c>
      <c r="J13" s="15" t="n">
        <v>0.01</v>
      </c>
      <c r="K13" s="15" t="n">
        <v>9.57</v>
      </c>
      <c r="L13" s="15" t="n">
        <v>0.07</v>
      </c>
      <c r="M13" s="15"/>
      <c r="N13" s="15"/>
      <c r="Q13" s="11" t="n">
        <v>50.42</v>
      </c>
      <c r="R13" s="11" t="n">
        <v>0.37</v>
      </c>
      <c r="S13" s="11" t="n">
        <v>0.08</v>
      </c>
      <c r="T13" s="11" t="n">
        <v>0.01</v>
      </c>
      <c r="U13" s="15"/>
      <c r="V13" s="15"/>
      <c r="Y13" s="16"/>
      <c r="AA13" s="17" t="n">
        <f aca="false">G13/(2*15.9994+28.0855)</f>
        <v>0.670225000540907</v>
      </c>
      <c r="AB13" s="17" t="n">
        <f aca="false">H13/(2*15.9994+28.0855)</f>
        <v>0.00549228334190462</v>
      </c>
      <c r="AC13" s="17" t="n">
        <f aca="false">(2*I13)/(2*26.981+3*15.9994)</f>
        <v>0.00294232455409071</v>
      </c>
      <c r="AD13" s="17" t="n">
        <f aca="false">(2*J13)/(2*26.981+3*15.9994)</f>
        <v>0.000196154970272714</v>
      </c>
      <c r="AE13" s="17" t="n">
        <f aca="false">K13/(55.8452+15.9994)</f>
        <v>0.133204165657544</v>
      </c>
      <c r="AF13" s="17" t="n">
        <f aca="false">L13/(55.8452+15.9994)</f>
        <v>0.000974325140650794</v>
      </c>
      <c r="AG13" s="17" t="n">
        <f aca="false">2*M13/(2*55.845+3*15.999)</f>
        <v>0</v>
      </c>
      <c r="AH13" s="17" t="n">
        <f aca="false">2*N13/(2*55.845+3*15.999)</f>
        <v>0</v>
      </c>
      <c r="AI13" s="17" t="n">
        <f aca="false">O13/(95.94+2*15.9994)</f>
        <v>0</v>
      </c>
      <c r="AJ13" s="17" t="n">
        <f aca="false">P13/(95.94+2*15.9994)</f>
        <v>0</v>
      </c>
      <c r="AK13" s="17" t="n">
        <f aca="false">Q13/(15.9994+24.3051)</f>
        <v>1.25097693805903</v>
      </c>
      <c r="AL13" s="17" t="n">
        <f aca="false">R13/(15.9994+24.3051)</f>
        <v>0.0091801163641777</v>
      </c>
      <c r="AM13" s="17" t="n">
        <f aca="false">S13/(40.078+15.9994)</f>
        <v>0.00142659966403578</v>
      </c>
      <c r="AN13" s="17" t="n">
        <f aca="false">T13/(40.078+15.9994)</f>
        <v>0.000178324958004472</v>
      </c>
      <c r="AO13" s="17" t="n">
        <f aca="false">U13/(22.989+0.5*15.9994)</f>
        <v>0</v>
      </c>
      <c r="AP13" s="17" t="n">
        <f aca="false">V13/(22.989+0.5*15.9994)</f>
        <v>0</v>
      </c>
      <c r="AQ13" s="17" t="n">
        <f aca="false">X13/(2*15.9994+186.207)</f>
        <v>0</v>
      </c>
      <c r="AR13" s="11" t="n">
        <v>4</v>
      </c>
      <c r="AS13" s="17" t="n">
        <f aca="false">AR13/(2*AA13+1.5*AC13+AE13+2*AI13+AK13+AM13+0.5*AO13+1.5*AG13+2*AQ13)</f>
        <v>1.46494861866864</v>
      </c>
      <c r="AT13" s="18" t="n">
        <f aca="false">$AS13*AA13</f>
        <v>0.981845188739587</v>
      </c>
      <c r="AU13" s="18" t="n">
        <f aca="false">$AS13*AB13</f>
        <v>0.00804591289505994</v>
      </c>
      <c r="AV13" s="17" t="n">
        <f aca="false">$AS13*AC13</f>
        <v>0.00431035429119</v>
      </c>
      <c r="AW13" s="17" t="n">
        <f aca="false">$AS13*AD13</f>
        <v>0.000287356952746</v>
      </c>
      <c r="AX13" s="17" t="n">
        <f aca="false">$AS13*AE13</f>
        <v>0.195137258480928</v>
      </c>
      <c r="AY13" s="17" t="n">
        <f aca="false">$AS13*AF13</f>
        <v>0.00142733626893051</v>
      </c>
      <c r="AZ13" s="17" t="n">
        <f aca="false">$AS13*AG13</f>
        <v>0</v>
      </c>
      <c r="BA13" s="17" t="n">
        <f aca="false">$AS13*AH13</f>
        <v>0</v>
      </c>
      <c r="BB13" s="17" t="n">
        <f aca="false">$AS13*AI13</f>
        <v>0</v>
      </c>
      <c r="BC13" s="17" t="n">
        <f aca="false">$AS13*AJ13</f>
        <v>0</v>
      </c>
      <c r="BD13" s="17" t="n">
        <f aca="false">$AS13*AK13</f>
        <v>1.83261693739589</v>
      </c>
      <c r="BE13" s="17" t="n">
        <f aca="false">$AS13*AL13</f>
        <v>0.0134483987869195</v>
      </c>
      <c r="BF13" s="17" t="n">
        <f aca="false">$AS13*AM13</f>
        <v>0.00208989520722235</v>
      </c>
      <c r="BG13" s="17" t="n">
        <f aca="false">$AS13*AN13</f>
        <v>0.000261236900902794</v>
      </c>
      <c r="BH13" s="17" t="n">
        <f aca="false">$AS13*AO13</f>
        <v>0</v>
      </c>
      <c r="BI13" s="17" t="n">
        <f aca="false">$AS13*AP13</f>
        <v>0</v>
      </c>
      <c r="BJ13" s="17" t="n">
        <f aca="false">$AS13*AQ13</f>
        <v>0</v>
      </c>
      <c r="BK13" s="17" t="n">
        <f aca="false">SUM(AT13,AV13,AX13,AZ13,BB13,BD13,BF13,BH13,BJ13)</f>
        <v>3.01599963411482</v>
      </c>
      <c r="BL13" s="17" t="n">
        <f aca="false">SUM(AU13,AW13,AY13,BA13,BC13,BE13,BG13,BI13,BJ13)</f>
        <v>0.0234702418045587</v>
      </c>
      <c r="BM13" s="17"/>
      <c r="BO13" s="15"/>
      <c r="BP13" s="15"/>
      <c r="BQ13" s="15"/>
      <c r="BR13" s="15"/>
      <c r="BS13" s="15"/>
      <c r="BT13" s="15"/>
    </row>
    <row r="14" s="11" customFormat="true" ht="14.4" hidden="false" customHeight="false" outlineLevel="0" collapsed="false">
      <c r="A14" s="11" t="s">
        <v>52</v>
      </c>
      <c r="B14" s="11" t="s">
        <v>29</v>
      </c>
      <c r="C14" s="11" t="s">
        <v>48</v>
      </c>
      <c r="D14" s="11" t="n">
        <v>20</v>
      </c>
      <c r="E14" s="11" t="n">
        <v>1800</v>
      </c>
      <c r="F14" s="11" t="s">
        <v>29</v>
      </c>
      <c r="G14" s="12"/>
      <c r="H14" s="13"/>
      <c r="I14" s="20"/>
      <c r="J14" s="20"/>
      <c r="K14" s="15"/>
      <c r="L14" s="15"/>
      <c r="M14" s="15"/>
      <c r="N14" s="15"/>
      <c r="O14" s="11" t="n">
        <v>133.35</v>
      </c>
      <c r="U14" s="15"/>
      <c r="V14" s="15"/>
      <c r="Y14" s="16"/>
      <c r="AA14" s="17" t="n">
        <f aca="false">G14/(2*15.9994+28.0855)</f>
        <v>0</v>
      </c>
      <c r="AB14" s="17" t="n">
        <f aca="false">H14/(2*15.9994+28.0855)</f>
        <v>0</v>
      </c>
      <c r="AC14" s="17" t="n">
        <f aca="false">(2*I14)/(2*26.981+3*15.9994)</f>
        <v>0</v>
      </c>
      <c r="AD14" s="17" t="n">
        <f aca="false">(2*J14)/(2*26.981+3*15.9994)</f>
        <v>0</v>
      </c>
      <c r="AE14" s="17" t="n">
        <f aca="false">K14/(55.8452+15.9994)</f>
        <v>0</v>
      </c>
      <c r="AF14" s="17" t="n">
        <f aca="false">L14/(55.8452+15.9994)</f>
        <v>0</v>
      </c>
      <c r="AG14" s="17" t="n">
        <f aca="false">2*M14/(2*55.845+3*15.999)</f>
        <v>0</v>
      </c>
      <c r="AH14" s="17" t="n">
        <f aca="false">2*N14/(2*55.845+3*15.999)</f>
        <v>0</v>
      </c>
      <c r="AI14" s="17" t="n">
        <f aca="false">O14/(95.94+2*15.9994)</f>
        <v>1.04229522240321</v>
      </c>
      <c r="AJ14" s="17" t="n">
        <f aca="false">P14/(95.94+2*15.9994)</f>
        <v>0</v>
      </c>
      <c r="AK14" s="17" t="n">
        <f aca="false">Q14/(15.9994+24.3051)</f>
        <v>0</v>
      </c>
      <c r="AL14" s="17" t="n">
        <f aca="false">R14/(15.9994+24.3051)</f>
        <v>0</v>
      </c>
      <c r="AM14" s="17" t="n">
        <f aca="false">S14/(40.078+15.9994)</f>
        <v>0</v>
      </c>
      <c r="AN14" s="17" t="n">
        <f aca="false">T14/(40.078+15.9994)</f>
        <v>0</v>
      </c>
      <c r="AO14" s="17" t="n">
        <f aca="false">U14/(22.989+0.5*15.9994)</f>
        <v>0</v>
      </c>
      <c r="AP14" s="17" t="n">
        <f aca="false">V14/(22.989+0.5*15.9994)</f>
        <v>0</v>
      </c>
      <c r="AQ14" s="17" t="n">
        <f aca="false">X14/(2*15.9994+186.207)</f>
        <v>0</v>
      </c>
      <c r="AR14" s="11" t="n">
        <v>2</v>
      </c>
      <c r="AS14" s="17" t="n">
        <f aca="false">AR14/(2*AA14+1.5*AC14+AE14+2*AI14+AK14+AM14+0.5*AO14+1.5*AG14+2*AQ14)</f>
        <v>0.959421072365954</v>
      </c>
      <c r="AT14" s="18" t="n">
        <f aca="false">$AS14*AA14</f>
        <v>0</v>
      </c>
      <c r="AU14" s="18" t="n">
        <f aca="false">$AS14*AB14</f>
        <v>0</v>
      </c>
      <c r="AV14" s="17" t="n">
        <f aca="false">$AS14*AC14</f>
        <v>0</v>
      </c>
      <c r="AW14" s="17" t="n">
        <f aca="false">$AS14*AD14</f>
        <v>0</v>
      </c>
      <c r="AX14" s="17" t="n">
        <f aca="false">$AS14*AE14</f>
        <v>0</v>
      </c>
      <c r="AY14" s="17" t="n">
        <f aca="false">$AS14*AF14</f>
        <v>0</v>
      </c>
      <c r="AZ14" s="17" t="n">
        <f aca="false">$AS14*AG14</f>
        <v>0</v>
      </c>
      <c r="BA14" s="17" t="n">
        <f aca="false">$AS14*AH14</f>
        <v>0</v>
      </c>
      <c r="BB14" s="17" t="n">
        <f aca="false">$AS14*AI14</f>
        <v>1</v>
      </c>
      <c r="BC14" s="17" t="n">
        <f aca="false">$AS14*AJ14</f>
        <v>0</v>
      </c>
      <c r="BD14" s="17" t="n">
        <f aca="false">$AS14*AK14</f>
        <v>0</v>
      </c>
      <c r="BE14" s="17" t="n">
        <f aca="false">$AS14*AL14</f>
        <v>0</v>
      </c>
      <c r="BF14" s="17" t="n">
        <f aca="false">$AS14*AM14</f>
        <v>0</v>
      </c>
      <c r="BG14" s="17" t="n">
        <f aca="false">$AS14*AN14</f>
        <v>0</v>
      </c>
      <c r="BH14" s="17" t="n">
        <f aca="false">$AS14*AO14</f>
        <v>0</v>
      </c>
      <c r="BI14" s="17" t="n">
        <f aca="false">$AS14*AP14</f>
        <v>0</v>
      </c>
      <c r="BJ14" s="17" t="n">
        <f aca="false">$AS14*AQ14</f>
        <v>0</v>
      </c>
      <c r="BK14" s="17" t="n">
        <f aca="false">SUM(AT14,AV14,AX14,AZ14,BB14,BD14,BF14,BH14,BJ14)</f>
        <v>1</v>
      </c>
      <c r="BL14" s="17" t="n">
        <f aca="false">SUM(AU14,AW14,AY14,BA14,BC14,BE14,BG14,BI14,BJ14)</f>
        <v>0</v>
      </c>
      <c r="BM14" s="17"/>
      <c r="BO14" s="15"/>
      <c r="BP14" s="15"/>
      <c r="BQ14" s="15"/>
      <c r="BR14" s="15"/>
      <c r="BS14" s="15"/>
      <c r="BT14" s="15"/>
    </row>
    <row r="15" s="11" customFormat="true" ht="14.4" hidden="false" customHeight="false" outlineLevel="0" collapsed="false">
      <c r="A15" s="11" t="s">
        <v>52</v>
      </c>
      <c r="B15" s="11" t="s">
        <v>10</v>
      </c>
      <c r="C15" s="11" t="s">
        <v>48</v>
      </c>
      <c r="D15" s="11" t="n">
        <v>20</v>
      </c>
      <c r="E15" s="11" t="n">
        <v>1800</v>
      </c>
      <c r="F15" s="11" t="s">
        <v>29</v>
      </c>
      <c r="G15" s="12"/>
      <c r="H15" s="13"/>
      <c r="I15" s="20"/>
      <c r="J15" s="20"/>
      <c r="K15" s="15"/>
      <c r="L15" s="15"/>
      <c r="M15" s="15"/>
      <c r="N15" s="15"/>
      <c r="O15" s="11" t="n">
        <v>100</v>
      </c>
      <c r="U15" s="15"/>
      <c r="V15" s="15"/>
      <c r="Y15" s="16"/>
      <c r="AA15" s="17" t="n">
        <f aca="false">G15/(2*15.9994+28.0855)</f>
        <v>0</v>
      </c>
      <c r="AB15" s="17" t="n">
        <f aca="false">H15/(2*15.9994+28.0855)</f>
        <v>0</v>
      </c>
      <c r="AC15" s="17" t="n">
        <f aca="false">(2*I15)/(2*26.981+3*15.9994)</f>
        <v>0</v>
      </c>
      <c r="AD15" s="17" t="n">
        <f aca="false">(2*J15)/(2*26.981+3*15.9994)</f>
        <v>0</v>
      </c>
      <c r="AE15" s="17" t="n">
        <f aca="false">K15/(55.8452+15.9994)</f>
        <v>0</v>
      </c>
      <c r="AF15" s="17" t="n">
        <f aca="false">L15/(55.8452+15.9994)</f>
        <v>0</v>
      </c>
      <c r="AG15" s="17" t="n">
        <f aca="false">2*M15/(2*55.845+3*15.999)</f>
        <v>0</v>
      </c>
      <c r="AH15" s="17" t="n">
        <f aca="false">2*N15/(2*55.845+3*15.999)</f>
        <v>0</v>
      </c>
      <c r="AI15" s="17" t="n">
        <f aca="false">O15/(95.94+2*15.9994)</f>
        <v>0.781623713838179</v>
      </c>
      <c r="AJ15" s="17" t="n">
        <f aca="false">P15/(95.94+2*15.9994)</f>
        <v>0</v>
      </c>
      <c r="AK15" s="17" t="n">
        <f aca="false">Q15/(15.9994+24.3051)</f>
        <v>0</v>
      </c>
      <c r="AL15" s="17" t="n">
        <f aca="false">R15/(15.9994+24.3051)</f>
        <v>0</v>
      </c>
      <c r="AM15" s="17" t="n">
        <f aca="false">S15/(40.078+15.9994)</f>
        <v>0</v>
      </c>
      <c r="AN15" s="17" t="n">
        <f aca="false">T15/(40.078+15.9994)</f>
        <v>0</v>
      </c>
      <c r="AO15" s="17" t="n">
        <f aca="false">U15/(22.989+0.5*15.9994)</f>
        <v>0</v>
      </c>
      <c r="AP15" s="17" t="n">
        <f aca="false">V15/(22.989+0.5*15.9994)</f>
        <v>0</v>
      </c>
      <c r="AQ15" s="17" t="n">
        <f aca="false">X15/(2*15.9994+186.207)</f>
        <v>0</v>
      </c>
      <c r="AR15" s="11" t="n">
        <v>2</v>
      </c>
      <c r="AS15" s="17" t="n">
        <f aca="false">AR15/(2*AA15+1.5*AC15+AE15+2*AI15+AK15+AM15+0.5*AO15+1.5*AG15+2*AQ15)</f>
        <v>1.279388</v>
      </c>
      <c r="AT15" s="18" t="n">
        <f aca="false">$AS15*AA15</f>
        <v>0</v>
      </c>
      <c r="AU15" s="18" t="n">
        <f aca="false">$AS15*AB15</f>
        <v>0</v>
      </c>
      <c r="AV15" s="17" t="n">
        <f aca="false">$AS15*AC15</f>
        <v>0</v>
      </c>
      <c r="AW15" s="17" t="n">
        <f aca="false">$AS15*AD15</f>
        <v>0</v>
      </c>
      <c r="AX15" s="17" t="n">
        <f aca="false">$AS15*AE15</f>
        <v>0</v>
      </c>
      <c r="AY15" s="17" t="n">
        <f aca="false">$AS15*AF15</f>
        <v>0</v>
      </c>
      <c r="AZ15" s="17" t="n">
        <f aca="false">$AS15*AG15</f>
        <v>0</v>
      </c>
      <c r="BA15" s="17" t="n">
        <f aca="false">$AS15*AH15</f>
        <v>0</v>
      </c>
      <c r="BB15" s="17" t="n">
        <f aca="false">$AS15*AI15</f>
        <v>1</v>
      </c>
      <c r="BC15" s="17" t="n">
        <f aca="false">$AS15*AJ15</f>
        <v>0</v>
      </c>
      <c r="BD15" s="17" t="n">
        <f aca="false">$AS15*AK15</f>
        <v>0</v>
      </c>
      <c r="BE15" s="17" t="n">
        <f aca="false">$AS15*AL15</f>
        <v>0</v>
      </c>
      <c r="BF15" s="17" t="n">
        <f aca="false">$AS15*AM15</f>
        <v>0</v>
      </c>
      <c r="BG15" s="17" t="n">
        <f aca="false">$AS15*AN15</f>
        <v>0</v>
      </c>
      <c r="BH15" s="17" t="n">
        <f aca="false">$AS15*AO15</f>
        <v>0</v>
      </c>
      <c r="BI15" s="17" t="n">
        <f aca="false">$AS15*AP15</f>
        <v>0</v>
      </c>
      <c r="BJ15" s="17" t="n">
        <f aca="false">$AS15*AQ15</f>
        <v>0</v>
      </c>
      <c r="BK15" s="17" t="n">
        <f aca="false">SUM(AT15,AV15,AX15,AZ15,BB15,BD15,BF15,BH15,BJ15)</f>
        <v>1</v>
      </c>
      <c r="BL15" s="17" t="n">
        <f aca="false">SUM(AU15,AW15,AY15,BA15,BC15,BE15,BG15,BI15,BJ15)</f>
        <v>0</v>
      </c>
      <c r="BM15" s="17"/>
      <c r="BO15" s="15"/>
      <c r="BP15" s="15"/>
      <c r="BQ15" s="15"/>
      <c r="BR15" s="15"/>
      <c r="BS15" s="15"/>
      <c r="BT15" s="15"/>
    </row>
    <row r="16" s="21" customFormat="true" ht="14.4" hidden="false" customHeight="false" outlineLevel="0" collapsed="false">
      <c r="A16" s="11"/>
      <c r="B16" s="11"/>
      <c r="C16" s="11"/>
      <c r="D16" s="11"/>
      <c r="E16" s="11"/>
      <c r="F16" s="11"/>
      <c r="G16" s="12"/>
      <c r="H16" s="13"/>
      <c r="I16" s="20"/>
      <c r="J16" s="20"/>
      <c r="K16" s="15"/>
      <c r="L16" s="15"/>
      <c r="M16" s="15"/>
      <c r="N16" s="15"/>
      <c r="O16" s="11"/>
      <c r="P16" s="11"/>
      <c r="Q16" s="11"/>
      <c r="R16" s="11"/>
      <c r="S16" s="11"/>
      <c r="T16" s="11"/>
      <c r="U16" s="15"/>
      <c r="V16" s="15"/>
      <c r="W16" s="11"/>
      <c r="X16" s="11"/>
      <c r="Y16" s="16"/>
      <c r="Z16" s="11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 t="n">
        <f aca="false">X16/(2*15.9994+186.207)</f>
        <v>0</v>
      </c>
      <c r="AR16" s="11"/>
      <c r="AS16" s="17" t="e">
        <f aca="false">AR16/(2*AA16+1.5*AC16+AE16+2*AI16+AK16+AM16+0.5*AO16+1.5*AG16+2*AQ16)</f>
        <v>#DIV/0!</v>
      </c>
      <c r="AT16" s="18"/>
      <c r="AU16" s="18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 t="e">
        <f aca="false">$AS16*AQ16</f>
        <v>#DIV/0!</v>
      </c>
      <c r="BK16" s="17" t="e">
        <f aca="false">SUM(AT16,AV16,AX16,AZ16,BB16,BD16,BF16,BH16,BJ16)</f>
        <v>#DIV/0!</v>
      </c>
      <c r="BL16" s="17" t="e">
        <f aca="false">SUM(AU16,AW16,AY16,BA16,BC16,BE16,BG16,BI16,BJ16)</f>
        <v>#DIV/0!</v>
      </c>
      <c r="BM16" s="17"/>
      <c r="BN16" s="11"/>
      <c r="BO16" s="15"/>
      <c r="BP16" s="15"/>
      <c r="BQ16" s="15"/>
      <c r="BR16" s="15"/>
      <c r="BS16" s="15"/>
      <c r="BT16" s="15"/>
    </row>
    <row r="17" s="11" customFormat="true" ht="14.4" hidden="false" customHeight="false" outlineLevel="0" collapsed="false">
      <c r="A17" s="11" t="s">
        <v>53</v>
      </c>
      <c r="B17" s="11" t="s">
        <v>47</v>
      </c>
      <c r="C17" s="11" t="s">
        <v>48</v>
      </c>
      <c r="D17" s="11" t="n">
        <v>17</v>
      </c>
      <c r="E17" s="11" t="n">
        <v>1800</v>
      </c>
      <c r="F17" s="11" t="s">
        <v>54</v>
      </c>
      <c r="G17" s="12" t="n">
        <v>51.6</v>
      </c>
      <c r="H17" s="13" t="n">
        <v>0.5</v>
      </c>
      <c r="I17" s="11" t="n">
        <v>8.9</v>
      </c>
      <c r="J17" s="11" t="n">
        <v>0.4</v>
      </c>
      <c r="K17" s="14" t="n">
        <f aca="false">BN17-M17/1.1113</f>
        <v>5.59</v>
      </c>
      <c r="L17" s="15" t="n">
        <f aca="false">(1-BR17)*BO17</f>
        <v>0.43</v>
      </c>
      <c r="M17" s="15" t="n">
        <f aca="false">BN17*BR17*1.1113</f>
        <v>1.011283</v>
      </c>
      <c r="N17" s="15" t="n">
        <v>0.269258240356725</v>
      </c>
      <c r="Q17" s="11" t="n">
        <v>27.7</v>
      </c>
      <c r="R17" s="11" t="n">
        <v>0.4</v>
      </c>
      <c r="S17" s="11" t="n">
        <v>5.8</v>
      </c>
      <c r="T17" s="11" t="n">
        <v>0.3</v>
      </c>
      <c r="Y17" s="16" t="n">
        <f aca="false">K17+M17</f>
        <v>6.601283</v>
      </c>
      <c r="AA17" s="17" t="n">
        <f aca="false">G17/(2*15.9994+28.0855)</f>
        <v>0.858793395279632</v>
      </c>
      <c r="AB17" s="17" t="n">
        <f aca="false">H17/(2*15.9994+28.0855)</f>
        <v>0.00832164142712822</v>
      </c>
      <c r="AC17" s="17" t="n">
        <f aca="false">(2*I17)/(2*26.981+3*15.9994)</f>
        <v>0.174577923542716</v>
      </c>
      <c r="AD17" s="17" t="n">
        <f aca="false">(2*J17)/(2*26.981+3*15.9994)</f>
        <v>0.00784619881090857</v>
      </c>
      <c r="AE17" s="17" t="n">
        <f aca="false">K17/(55.8452+15.9994)</f>
        <v>0.0778068219462562</v>
      </c>
      <c r="AF17" s="17" t="n">
        <f aca="false">L17/(55.8452+15.9994)</f>
        <v>0.00598514014971202</v>
      </c>
      <c r="AG17" s="17" t="n">
        <f aca="false">2*M17/(2*55.845+3*15.999)</f>
        <v>0.0126658150005949</v>
      </c>
      <c r="AH17" s="17" t="n">
        <f aca="false">2*N17/(2*55.845+3*15.999)</f>
        <v>0.0033723251154662</v>
      </c>
      <c r="AI17" s="17" t="n">
        <f aca="false">O17/(95.94+2*15.9994)</f>
        <v>0</v>
      </c>
      <c r="AJ17" s="17" t="n">
        <f aca="false">P17/(95.94+2*15.9994)</f>
        <v>0</v>
      </c>
      <c r="AK17" s="17" t="n">
        <f aca="false">Q17/(15.9994+24.3051)</f>
        <v>0.687268171047898</v>
      </c>
      <c r="AL17" s="17" t="n">
        <f aca="false">R17/(15.9994+24.3051)</f>
        <v>0.00992445012343535</v>
      </c>
      <c r="AM17" s="17" t="n">
        <f aca="false">S17/(40.078+15.9994)</f>
        <v>0.103428475642594</v>
      </c>
      <c r="AN17" s="17" t="n">
        <f aca="false">T17/(40.078+15.9994)</f>
        <v>0.00534974874013417</v>
      </c>
      <c r="AO17" s="17" t="n">
        <f aca="false">U17/(22.989+0.5*15.9994)</f>
        <v>0</v>
      </c>
      <c r="AP17" s="17" t="n">
        <f aca="false">V17/(22.989+0.5*15.9994)</f>
        <v>0</v>
      </c>
      <c r="AQ17" s="17" t="n">
        <f aca="false">X17/(2*15.9994+186.207)</f>
        <v>0</v>
      </c>
      <c r="AR17" s="11" t="n">
        <v>12</v>
      </c>
      <c r="AS17" s="17" t="n">
        <f aca="false">AR17/(2*AA17+1.5*AC17+AE17+2*AI17+AK17+AM17+0.5*AO17+1.5*AG17+2*AQ17)</f>
        <v>4.18562424977644</v>
      </c>
      <c r="AT17" s="18" t="n">
        <f aca="false">$AS17*AA17</f>
        <v>3.59458646083028</v>
      </c>
      <c r="AU17" s="18" t="n">
        <f aca="false">$AS17*AB17</f>
        <v>0.0348312641553321</v>
      </c>
      <c r="AV17" s="17" t="n">
        <f aca="false">$AS17*AC17</f>
        <v>0.730717590256009</v>
      </c>
      <c r="AW17" s="17" t="n">
        <f aca="false">$AS17*AD17</f>
        <v>0.032841240011506</v>
      </c>
      <c r="AX17" s="17" t="n">
        <f aca="false">$AS17*AE17</f>
        <v>0.325670120736288</v>
      </c>
      <c r="AY17" s="17" t="n">
        <f aca="false">$AS17*AF17</f>
        <v>0.0250515477489452</v>
      </c>
      <c r="AZ17" s="17" t="n">
        <f aca="false">$AS17*AG17</f>
        <v>0.0530143424096723</v>
      </c>
      <c r="BA17" s="17" t="n">
        <f aca="false">$AS17*AH17</f>
        <v>0.0141152857814255</v>
      </c>
      <c r="BB17" s="17" t="n">
        <f aca="false">$AS17*AI17</f>
        <v>0</v>
      </c>
      <c r="BC17" s="17" t="n">
        <f aca="false">$AS17*AJ17</f>
        <v>0</v>
      </c>
      <c r="BD17" s="17" t="n">
        <f aca="false">$AS17*AK17</f>
        <v>2.87664632283759</v>
      </c>
      <c r="BE17" s="17" t="n">
        <f aca="false">$AS17*AL17</f>
        <v>0.0415400191023478</v>
      </c>
      <c r="BF17" s="17" t="n">
        <f aca="false">$AS17*AM17</f>
        <v>0.432912735767054</v>
      </c>
      <c r="BG17" s="17" t="n">
        <f aca="false">$AS17*AN17</f>
        <v>0.0223920380569166</v>
      </c>
      <c r="BH17" s="17" t="n">
        <f aca="false">$AS17*AO17</f>
        <v>0</v>
      </c>
      <c r="BI17" s="17" t="n">
        <f aca="false">$AS17*AP17</f>
        <v>0</v>
      </c>
      <c r="BJ17" s="17" t="n">
        <f aca="false">$AS17*AQ17</f>
        <v>0</v>
      </c>
      <c r="BK17" s="17" t="n">
        <f aca="false">SUM(AT17,AV17,AX17,AZ17,BB17,BD17,BF17,BH17,BJ17)</f>
        <v>8.01354757283688</v>
      </c>
      <c r="BL17" s="17" t="n">
        <f aca="false">SUM(AU17,AW17,AY17,BA17,BC17,BE17,BG17,BI17,BJ17)</f>
        <v>0.170771394856473</v>
      </c>
      <c r="BM17" s="17" t="n">
        <f aca="false">AX17+AZ17</f>
        <v>0.37868446314596</v>
      </c>
      <c r="BN17" s="11" t="n">
        <v>6.5</v>
      </c>
      <c r="BO17" s="15" t="n">
        <v>0.5</v>
      </c>
      <c r="BP17" s="15" t="n">
        <f aca="false">(1-BR17)*L17+BQ17</f>
        <v>0.639058240356725</v>
      </c>
      <c r="BQ17" s="15" t="n">
        <f aca="false">SQRT((BO17/BN17)^2+(BS17/BR17)^2)*(BN17*BR17)</f>
        <v>0.269258240356725</v>
      </c>
      <c r="BR17" s="15" t="n">
        <v>0.14</v>
      </c>
      <c r="BS17" s="15" t="n">
        <v>0.04</v>
      </c>
      <c r="BT17" s="15" t="n">
        <f aca="false">AX17+BF17+(BD17)</f>
        <v>3.63522917934093</v>
      </c>
    </row>
    <row r="18" s="11" customFormat="true" ht="14.4" hidden="false" customHeight="false" outlineLevel="0" collapsed="false">
      <c r="A18" s="11" t="s">
        <v>53</v>
      </c>
      <c r="B18" s="11" t="s">
        <v>55</v>
      </c>
      <c r="C18" s="11" t="s">
        <v>48</v>
      </c>
      <c r="D18" s="11" t="n">
        <v>17</v>
      </c>
      <c r="E18" s="11" t="n">
        <v>1800</v>
      </c>
      <c r="F18" s="11" t="s">
        <v>54</v>
      </c>
      <c r="G18" s="12" t="n">
        <v>40.9</v>
      </c>
      <c r="H18" s="13" t="n">
        <v>0.3</v>
      </c>
      <c r="I18" s="11" t="n">
        <v>0.08</v>
      </c>
      <c r="J18" s="11" t="n">
        <v>0.07</v>
      </c>
      <c r="K18" s="15" t="n">
        <v>8.5</v>
      </c>
      <c r="L18" s="15" t="n">
        <v>0.5</v>
      </c>
      <c r="M18" s="15"/>
      <c r="N18" s="15"/>
      <c r="Q18" s="11" t="n">
        <v>51</v>
      </c>
      <c r="R18" s="11" t="n">
        <v>0.5</v>
      </c>
      <c r="S18" s="11" t="n">
        <v>0.24</v>
      </c>
      <c r="T18" s="11" t="n">
        <v>0.07</v>
      </c>
      <c r="Y18" s="16"/>
      <c r="AA18" s="17" t="n">
        <f aca="false">G18/(2*15.9994+28.0855)</f>
        <v>0.680710268739088</v>
      </c>
      <c r="AB18" s="17" t="n">
        <f aca="false">H18/(2*15.9994+28.0855)</f>
        <v>0.00499298485627693</v>
      </c>
      <c r="AC18" s="17" t="n">
        <f aca="false">(2*I18)/(2*26.981+3*15.9994)</f>
        <v>0.00156923976218171</v>
      </c>
      <c r="AD18" s="17" t="n">
        <f aca="false">(2*J18)/(2*26.981+3*15.9994)</f>
        <v>0.001373084791909</v>
      </c>
      <c r="AE18" s="17" t="n">
        <f aca="false">K18/(55.8452+15.9994)</f>
        <v>0.118310909936168</v>
      </c>
      <c r="AF18" s="17" t="n">
        <f aca="false">L18/(55.8452+15.9994)</f>
        <v>0.00695946529036281</v>
      </c>
      <c r="AG18" s="17" t="n">
        <f aca="false">2*M18/(2*55.845+3*15.999)</f>
        <v>0</v>
      </c>
      <c r="AH18" s="17" t="n">
        <f aca="false">2*N18/(2*55.845+3*15.999)</f>
        <v>0</v>
      </c>
      <c r="AI18" s="17" t="n">
        <f aca="false">O18/(95.94+2*15.9994)</f>
        <v>0</v>
      </c>
      <c r="AJ18" s="17" t="n">
        <f aca="false">P18/(95.94+2*15.9994)</f>
        <v>0</v>
      </c>
      <c r="AK18" s="17" t="n">
        <f aca="false">Q18/(15.9994+24.3051)</f>
        <v>1.26536739073801</v>
      </c>
      <c r="AL18" s="17" t="n">
        <f aca="false">R18/(15.9994+24.3051)</f>
        <v>0.0124055626542942</v>
      </c>
      <c r="AM18" s="17" t="n">
        <f aca="false">S18/(40.078+15.9994)</f>
        <v>0.00427979899210734</v>
      </c>
      <c r="AN18" s="17" t="n">
        <f aca="false">T18/(40.078+15.9994)</f>
        <v>0.00124827470603131</v>
      </c>
      <c r="AO18" s="17" t="n">
        <f aca="false">U18/(22.989+0.5*15.9994)</f>
        <v>0</v>
      </c>
      <c r="AP18" s="17" t="n">
        <f aca="false">V18/(22.989+0.5*15.9994)</f>
        <v>0</v>
      </c>
      <c r="AQ18" s="17" t="n">
        <f aca="false">X18/(2*15.9994+186.207)</f>
        <v>0</v>
      </c>
      <c r="AR18" s="11" t="n">
        <v>4</v>
      </c>
      <c r="AS18" s="17" t="n">
        <f aca="false">AR18/(2*AA18+1.5*AC18+AE18+2*AI18+AK18+AM18+0.5*AO18+1.5*AG18+2*AQ18)</f>
        <v>1.45362966955162</v>
      </c>
      <c r="AT18" s="18" t="n">
        <f aca="false">$AS18*AA18</f>
        <v>0.989500643007594</v>
      </c>
      <c r="AU18" s="18" t="n">
        <f aca="false">$AS18*AB18</f>
        <v>0.00725795092670607</v>
      </c>
      <c r="AV18" s="17" t="n">
        <f aca="false">$AS18*AC18</f>
        <v>0.00228109347694746</v>
      </c>
      <c r="AW18" s="17" t="n">
        <f aca="false">$AS18*AD18</f>
        <v>0.00199595679232903</v>
      </c>
      <c r="AX18" s="17" t="n">
        <f aca="false">$AS18*AE18</f>
        <v>0.171980248914863</v>
      </c>
      <c r="AY18" s="17" t="n">
        <f aca="false">$AS18*AF18</f>
        <v>0.0101164852302861</v>
      </c>
      <c r="AZ18" s="17" t="n">
        <f aca="false">$AS18*AG18</f>
        <v>0</v>
      </c>
      <c r="BA18" s="17" t="n">
        <f aca="false">$AS18*AH18</f>
        <v>0</v>
      </c>
      <c r="BB18" s="17" t="n">
        <f aca="false">$AS18*AI18</f>
        <v>0</v>
      </c>
      <c r="BC18" s="17" t="n">
        <f aca="false">$AS18*AJ18</f>
        <v>0</v>
      </c>
      <c r="BD18" s="17" t="n">
        <f aca="false">$AS18*AK18</f>
        <v>1.83937558205988</v>
      </c>
      <c r="BE18" s="17" t="n">
        <f aca="false">$AS18*AL18</f>
        <v>0.0180330939417636</v>
      </c>
      <c r="BF18" s="17" t="n">
        <f aca="false">$AS18*AM18</f>
        <v>0.00622124279464434</v>
      </c>
      <c r="BG18" s="17" t="n">
        <f aca="false">$AS18*AN18</f>
        <v>0.00181452914843793</v>
      </c>
      <c r="BH18" s="17" t="n">
        <f aca="false">$AS18*AO18</f>
        <v>0</v>
      </c>
      <c r="BI18" s="17" t="n">
        <f aca="false">$AS18*AP18</f>
        <v>0</v>
      </c>
      <c r="BJ18" s="17" t="n">
        <f aca="false">$AS18*AQ18</f>
        <v>0</v>
      </c>
      <c r="BK18" s="17" t="n">
        <f aca="false">SUM(AT18,AV18,AX18,AZ18,BB18,BD18,BF18,BH18,BJ18)</f>
        <v>3.00935881025393</v>
      </c>
      <c r="BL18" s="17" t="n">
        <f aca="false">SUM(AU18,AW18,AY18,BA18,BC18,BE18,BG18,BI18,BJ18)</f>
        <v>0.0392180160395226</v>
      </c>
      <c r="BM18" s="17"/>
      <c r="BO18" s="15"/>
      <c r="BP18" s="15"/>
      <c r="BQ18" s="15"/>
      <c r="BR18" s="15"/>
      <c r="BS18" s="15"/>
      <c r="BT18" s="15"/>
    </row>
    <row r="19" s="11" customFormat="true" ht="14.4" hidden="false" customHeight="false" outlineLevel="0" collapsed="false">
      <c r="A19" s="11" t="s">
        <v>53</v>
      </c>
      <c r="B19" s="11" t="s">
        <v>56</v>
      </c>
      <c r="C19" s="11" t="s">
        <v>48</v>
      </c>
      <c r="D19" s="11" t="n">
        <v>17</v>
      </c>
      <c r="E19" s="11" t="n">
        <v>1800</v>
      </c>
      <c r="F19" s="11" t="s">
        <v>54</v>
      </c>
      <c r="G19" s="12"/>
      <c r="H19" s="13"/>
      <c r="K19" s="15" t="n">
        <v>128.65</v>
      </c>
      <c r="L19" s="15"/>
      <c r="M19" s="15"/>
      <c r="N19" s="15"/>
      <c r="Y19" s="16"/>
      <c r="AA19" s="17" t="n">
        <f aca="false">G19/(2*15.9994+28.0855)</f>
        <v>0</v>
      </c>
      <c r="AB19" s="17" t="n">
        <f aca="false">H19/(2*15.9994+28.0855)</f>
        <v>0</v>
      </c>
      <c r="AC19" s="17" t="n">
        <f aca="false">(2*I19)/(2*26.981+3*15.9994)</f>
        <v>0</v>
      </c>
      <c r="AD19" s="17" t="n">
        <f aca="false">(2*J19)/(2*26.981+3*15.9994)</f>
        <v>0</v>
      </c>
      <c r="AE19" s="17" t="n">
        <f aca="false">K19/(55.8452+15.9994)</f>
        <v>1.79067041921035</v>
      </c>
      <c r="AF19" s="17" t="n">
        <f aca="false">L19/(55.8452+15.9994)</f>
        <v>0</v>
      </c>
      <c r="AG19" s="17" t="n">
        <f aca="false">2*M19/(2*55.845+3*15.999)</f>
        <v>0</v>
      </c>
      <c r="AH19" s="17" t="n">
        <f aca="false">2*N19/(2*55.845+3*15.999)</f>
        <v>0</v>
      </c>
      <c r="AI19" s="17" t="n">
        <f aca="false">O19/(95.94+2*15.9994)</f>
        <v>0</v>
      </c>
      <c r="AJ19" s="17" t="n">
        <f aca="false">P19/(95.94+2*15.9994)</f>
        <v>0</v>
      </c>
      <c r="AK19" s="17" t="n">
        <f aca="false">Q19/(15.9994+24.3051)</f>
        <v>0</v>
      </c>
      <c r="AL19" s="17" t="n">
        <f aca="false">R19/(15.9994+24.3051)</f>
        <v>0</v>
      </c>
      <c r="AM19" s="17" t="n">
        <f aca="false">S19/(40.078+15.9994)</f>
        <v>0</v>
      </c>
      <c r="AN19" s="17" t="n">
        <f aca="false">T19/(40.078+15.9994)</f>
        <v>0</v>
      </c>
      <c r="AO19" s="17" t="n">
        <f aca="false">U19/(22.989+0.5*15.9994)</f>
        <v>0</v>
      </c>
      <c r="AP19" s="17" t="n">
        <f aca="false">V19/(22.989+0.5*15.9994)</f>
        <v>0</v>
      </c>
      <c r="AQ19" s="17" t="n">
        <f aca="false">X19/(2*15.9994+186.207)</f>
        <v>0</v>
      </c>
      <c r="AR19" s="11" t="n">
        <v>1</v>
      </c>
      <c r="AS19" s="17" t="n">
        <f aca="false">AR19/(2*AA19+1.5*AC19+AE19+2*AI19+AK19+AM19+0.5*AO19+1.5*AG19+2*AQ19)</f>
        <v>0.558450058297707</v>
      </c>
      <c r="AT19" s="18" t="n">
        <f aca="false">$AS19*AA19</f>
        <v>0</v>
      </c>
      <c r="AU19" s="18" t="n">
        <f aca="false">$AS19*AB19</f>
        <v>0</v>
      </c>
      <c r="AV19" s="17" t="n">
        <f aca="false">$AS19*AC19</f>
        <v>0</v>
      </c>
      <c r="AW19" s="17" t="n">
        <f aca="false">$AS19*AD19</f>
        <v>0</v>
      </c>
      <c r="AX19" s="17" t="n">
        <f aca="false">$AS19*AE19</f>
        <v>1</v>
      </c>
      <c r="AY19" s="17" t="n">
        <f aca="false">$AS19*AF19</f>
        <v>0</v>
      </c>
      <c r="AZ19" s="17" t="n">
        <f aca="false">$AS19*AG19</f>
        <v>0</v>
      </c>
      <c r="BA19" s="17" t="n">
        <f aca="false">$AS19*AH19</f>
        <v>0</v>
      </c>
      <c r="BB19" s="17" t="n">
        <f aca="false">$AS19*AI19</f>
        <v>0</v>
      </c>
      <c r="BC19" s="17" t="n">
        <f aca="false">$AS19*AJ19</f>
        <v>0</v>
      </c>
      <c r="BD19" s="17" t="n">
        <f aca="false">$AS19*AK19</f>
        <v>0</v>
      </c>
      <c r="BE19" s="17" t="n">
        <f aca="false">$AS19*AL19</f>
        <v>0</v>
      </c>
      <c r="BF19" s="17" t="n">
        <f aca="false">$AS19*AM19</f>
        <v>0</v>
      </c>
      <c r="BG19" s="17" t="n">
        <f aca="false">$AS19*AN19</f>
        <v>0</v>
      </c>
      <c r="BH19" s="17" t="n">
        <f aca="false">$AS19*AO19</f>
        <v>0</v>
      </c>
      <c r="BI19" s="17" t="n">
        <f aca="false">$AS19*AP19</f>
        <v>0</v>
      </c>
      <c r="BJ19" s="17" t="n">
        <f aca="false">$AS19*AQ19</f>
        <v>0</v>
      </c>
      <c r="BK19" s="17" t="n">
        <f aca="false">SUM(AT19,AV19,AX19,AZ19,BB19,BD19,BF19,BH19,BJ19)</f>
        <v>1</v>
      </c>
      <c r="BL19" s="17" t="n">
        <f aca="false">SUM(AU19,AW19,AY19,BA19,BC19,BE19,BG19,BI19,BJ19)</f>
        <v>0</v>
      </c>
      <c r="BM19" s="17"/>
      <c r="BO19" s="15"/>
      <c r="BP19" s="15"/>
      <c r="BQ19" s="15"/>
      <c r="BR19" s="15"/>
      <c r="BS19" s="15"/>
      <c r="BT19" s="15"/>
    </row>
    <row r="20" s="11" customFormat="true" ht="14.4" hidden="false" customHeight="false" outlineLevel="0" collapsed="false">
      <c r="G20" s="12"/>
      <c r="H20" s="13"/>
      <c r="K20" s="15"/>
      <c r="L20" s="15"/>
      <c r="M20" s="15"/>
      <c r="N20" s="15"/>
      <c r="Y20" s="16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 t="n">
        <f aca="false">X20/(2*15.9994+186.207)</f>
        <v>0</v>
      </c>
      <c r="AS20" s="17" t="e">
        <f aca="false">AR20/(2*AA20+1.5*AC20+AE20+2*AI20+AK20+AM20+0.5*AO20+1.5*AG20+2*AQ20)</f>
        <v>#DIV/0!</v>
      </c>
      <c r="AT20" s="18"/>
      <c r="AU20" s="18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 t="e">
        <f aca="false">$AS20*AQ20</f>
        <v>#DIV/0!</v>
      </c>
      <c r="BK20" s="17" t="e">
        <f aca="false">SUM(AT20,AV20,AX20,AZ20,BB20,BD20,BF20,BH20,BJ20)</f>
        <v>#DIV/0!</v>
      </c>
      <c r="BL20" s="17" t="e">
        <f aca="false">SUM(AU20,AW20,AY20,BA20,BC20,BE20,BG20,BI20,BJ20)</f>
        <v>#DIV/0!</v>
      </c>
      <c r="BM20" s="17"/>
      <c r="BO20" s="15"/>
      <c r="BP20" s="15"/>
      <c r="BQ20" s="15"/>
      <c r="BR20" s="15"/>
      <c r="BS20" s="15"/>
      <c r="BT20" s="15"/>
    </row>
    <row r="21" s="11" customFormat="true" ht="14.4" hidden="false" customHeight="false" outlineLevel="0" collapsed="false">
      <c r="A21" s="11" t="s">
        <v>57</v>
      </c>
      <c r="B21" s="11" t="s">
        <v>47</v>
      </c>
      <c r="C21" s="11" t="s">
        <v>48</v>
      </c>
      <c r="D21" s="11" t="n">
        <v>14</v>
      </c>
      <c r="E21" s="11" t="n">
        <v>1800</v>
      </c>
      <c r="F21" s="11" t="s">
        <v>18</v>
      </c>
      <c r="G21" s="12" t="n">
        <v>47.5</v>
      </c>
      <c r="H21" s="13" t="n">
        <v>0.5</v>
      </c>
      <c r="I21" s="20" t="n">
        <v>15</v>
      </c>
      <c r="J21" s="20" t="n">
        <v>0.6</v>
      </c>
      <c r="K21" s="14" t="n">
        <f aca="false">BN21-M21/1.1113</f>
        <v>3.905</v>
      </c>
      <c r="L21" s="15" t="n">
        <f aca="false">(1-BR21)*BO21</f>
        <v>0.213</v>
      </c>
      <c r="M21" s="15" t="n">
        <f aca="false">BN21*BR21*1.1113</f>
        <v>1.7725235</v>
      </c>
      <c r="N21" s="15" t="n">
        <v>0.236577682802077</v>
      </c>
      <c r="Q21" s="11" t="n">
        <v>28.6</v>
      </c>
      <c r="R21" s="11" t="n">
        <v>0.3</v>
      </c>
      <c r="S21" s="11" t="n">
        <v>3.2</v>
      </c>
      <c r="T21" s="11" t="n">
        <v>0.1</v>
      </c>
      <c r="U21" s="15"/>
      <c r="V21" s="15"/>
      <c r="Y21" s="16" t="n">
        <f aca="false">K21+M21</f>
        <v>5.6775235</v>
      </c>
      <c r="AA21" s="17" t="n">
        <f aca="false">G21/(2*15.9994+28.0855)</f>
        <v>0.790555935577181</v>
      </c>
      <c r="AB21" s="17" t="n">
        <f aca="false">H21/(2*15.9994+28.0855)</f>
        <v>0.00832164142712822</v>
      </c>
      <c r="AC21" s="17" t="n">
        <f aca="false">(2*I21)/(2*26.981+3*15.9994)</f>
        <v>0.294232455409071</v>
      </c>
      <c r="AD21" s="17" t="n">
        <f aca="false">(2*J21)/(2*26.981+3*15.9994)</f>
        <v>0.0117692982163629</v>
      </c>
      <c r="AE21" s="17" t="n">
        <f aca="false">K21/(55.8452+15.9994)</f>
        <v>0.0543534239177336</v>
      </c>
      <c r="AF21" s="17" t="n">
        <f aca="false">L21/(55.8452+15.9994)</f>
        <v>0.00296473221369456</v>
      </c>
      <c r="AG21" s="17" t="n">
        <f aca="false">2*M21/(2*55.845+3*15.999)</f>
        <v>0.0221999724460977</v>
      </c>
      <c r="AH21" s="17" t="n">
        <f aca="false">2*N21/(2*55.845+3*15.999)</f>
        <v>0.00296301743788883</v>
      </c>
      <c r="AI21" s="17" t="n">
        <f aca="false">O21/(95.94+2*15.9994)</f>
        <v>0</v>
      </c>
      <c r="AJ21" s="17" t="n">
        <f aca="false">P21/(95.94+2*15.9994)</f>
        <v>0</v>
      </c>
      <c r="AK21" s="17" t="n">
        <f aca="false">Q21/(15.9994+24.3051)</f>
        <v>0.709598183825627</v>
      </c>
      <c r="AL21" s="17" t="n">
        <f aca="false">R21/(15.9994+24.3051)</f>
        <v>0.00744333759257651</v>
      </c>
      <c r="AM21" s="17" t="n">
        <f aca="false">S21/(40.078+15.9994)</f>
        <v>0.0570639865614312</v>
      </c>
      <c r="AN21" s="17" t="n">
        <f aca="false">T21/(40.078+15.9994)</f>
        <v>0.00178324958004472</v>
      </c>
      <c r="AO21" s="17" t="n">
        <f aca="false">U21/(22.989+0.5*15.9994)</f>
        <v>0</v>
      </c>
      <c r="AP21" s="17" t="n">
        <f aca="false">V21/(22.989+0.5*15.9994)</f>
        <v>0</v>
      </c>
      <c r="AQ21" s="17" t="n">
        <f aca="false">X21/(2*15.9994+186.207)</f>
        <v>0</v>
      </c>
      <c r="AR21" s="11" t="n">
        <v>12</v>
      </c>
      <c r="AS21" s="17" t="n">
        <f aca="false">AR21/(2*AA21+1.5*AC21+AE21+2*AI21+AK21+AM21+0.5*AO21+1.5*AG21+2*AQ21)</f>
        <v>4.17133609035183</v>
      </c>
      <c r="AT21" s="18" t="n">
        <f aca="false">$AS21*AA21</f>
        <v>3.29767450551495</v>
      </c>
      <c r="AU21" s="18" t="n">
        <f aca="false">$AS21*AB21</f>
        <v>0.0347123632159468</v>
      </c>
      <c r="AV21" s="17" t="n">
        <f aca="false">$AS21*AC21</f>
        <v>1.22734246020069</v>
      </c>
      <c r="AW21" s="17" t="n">
        <f aca="false">$AS21*AD21</f>
        <v>0.0490936984080277</v>
      </c>
      <c r="AX21" s="17" t="n">
        <f aca="false">$AS21*AE21</f>
        <v>0.226726398822234</v>
      </c>
      <c r="AY21" s="17" t="n">
        <f aca="false">$AS21*AF21</f>
        <v>0.0123668944812128</v>
      </c>
      <c r="AZ21" s="17" t="n">
        <f aca="false">$AS21*AG21</f>
        <v>0.0926035462692233</v>
      </c>
      <c r="BA21" s="17" t="n">
        <f aca="false">$AS21*AH21</f>
        <v>0.0123597415750075</v>
      </c>
      <c r="BB21" s="17" t="n">
        <f aca="false">$AS21*AI21</f>
        <v>0</v>
      </c>
      <c r="BC21" s="17" t="n">
        <f aca="false">$AS21*AJ21</f>
        <v>0</v>
      </c>
      <c r="BD21" s="17" t="n">
        <f aca="false">$AS21*AK21</f>
        <v>2.95997251383995</v>
      </c>
      <c r="BE21" s="17" t="n">
        <f aca="false">$AS21*AL21</f>
        <v>0.0310486627325869</v>
      </c>
      <c r="BF21" s="17" t="n">
        <f aca="false">$AS21*AM21</f>
        <v>0.238033066603049</v>
      </c>
      <c r="BG21" s="17" t="n">
        <f aca="false">$AS21*AN21</f>
        <v>0.00743853333134529</v>
      </c>
      <c r="BH21" s="17" t="n">
        <f aca="false">$AS21*AO21</f>
        <v>0</v>
      </c>
      <c r="BI21" s="17" t="n">
        <f aca="false">$AS21*AP21</f>
        <v>0</v>
      </c>
      <c r="BJ21" s="17" t="n">
        <f aca="false">$AS21*AQ21</f>
        <v>0</v>
      </c>
      <c r="BK21" s="17" t="n">
        <f aca="false">SUM(AT21,AV21,AX21,AZ21,BB21,BD21,BF21,BH21,BJ21)</f>
        <v>8.04235249125009</v>
      </c>
      <c r="BL21" s="17" t="n">
        <f aca="false">SUM(AU21,AW21,AY21,BA21,BC21,BE21,BG21,BI21,BJ21)</f>
        <v>0.147019893744127</v>
      </c>
      <c r="BM21" s="17" t="n">
        <f aca="false">AX21+AZ21</f>
        <v>0.319329945091457</v>
      </c>
      <c r="BN21" s="11" t="n">
        <v>5.5</v>
      </c>
      <c r="BO21" s="15" t="n">
        <v>0.3</v>
      </c>
      <c r="BP21" s="15" t="n">
        <f aca="false">(1-BR21)*L21+BQ21</f>
        <v>0.387807682802077</v>
      </c>
      <c r="BQ21" s="15" t="n">
        <f aca="false">SQRT((BO21/BN21)^2+(BS21/BR21)^2)*(BN21*BR21)</f>
        <v>0.236577682802077</v>
      </c>
      <c r="BR21" s="15" t="n">
        <v>0.29</v>
      </c>
      <c r="BS21" s="15" t="n">
        <v>0.04</v>
      </c>
      <c r="BT21" s="15" t="n">
        <f aca="false">AX21+BF21+(BD21)</f>
        <v>3.42473197926523</v>
      </c>
    </row>
    <row r="22" s="11" customFormat="true" ht="14.4" hidden="false" customHeight="false" outlineLevel="0" collapsed="false">
      <c r="A22" s="11" t="s">
        <v>57</v>
      </c>
      <c r="B22" s="11" t="s">
        <v>58</v>
      </c>
      <c r="C22" s="11" t="s">
        <v>48</v>
      </c>
      <c r="D22" s="11" t="n">
        <v>14</v>
      </c>
      <c r="E22" s="11" t="n">
        <v>1800</v>
      </c>
      <c r="F22" s="11" t="s">
        <v>18</v>
      </c>
      <c r="G22" s="12" t="n">
        <v>41.4</v>
      </c>
      <c r="H22" s="13" t="n">
        <v>0.2</v>
      </c>
      <c r="I22" s="15" t="n">
        <v>0.08</v>
      </c>
      <c r="J22" s="15" t="n">
        <v>0.04</v>
      </c>
      <c r="K22" s="15" t="n">
        <v>5.6</v>
      </c>
      <c r="L22" s="15" t="n">
        <v>0.2</v>
      </c>
      <c r="M22" s="15"/>
      <c r="N22" s="15"/>
      <c r="Q22" s="11" t="n">
        <v>53.2</v>
      </c>
      <c r="R22" s="11" t="n">
        <v>0.3</v>
      </c>
      <c r="S22" s="11" t="n">
        <v>0.15</v>
      </c>
      <c r="T22" s="11" t="n">
        <v>0.01</v>
      </c>
      <c r="U22" s="15"/>
      <c r="V22" s="15"/>
      <c r="Y22" s="16"/>
      <c r="AA22" s="17" t="n">
        <f aca="false">G22/(2*15.9994+28.0855)</f>
        <v>0.689031910166217</v>
      </c>
      <c r="AB22" s="17" t="n">
        <f aca="false">H22/(2*15.9994+28.0855)</f>
        <v>0.00332865657085129</v>
      </c>
      <c r="AC22" s="17" t="n">
        <f aca="false">(2*I22)/(2*26.981+3*15.9994)</f>
        <v>0.00156923976218171</v>
      </c>
      <c r="AD22" s="17" t="n">
        <f aca="false">(2*J22)/(2*26.981+3*15.9994)</f>
        <v>0.000784619881090857</v>
      </c>
      <c r="AE22" s="17" t="n">
        <f aca="false">K22/(55.8452+15.9994)</f>
        <v>0.0779460112520635</v>
      </c>
      <c r="AF22" s="17" t="n">
        <f aca="false">L22/(55.8452+15.9994)</f>
        <v>0.00278378611614512</v>
      </c>
      <c r="AG22" s="17" t="n">
        <f aca="false">2*M22/(2*55.845+3*15.999)</f>
        <v>0</v>
      </c>
      <c r="AH22" s="17" t="n">
        <f aca="false">2*N22/(2*55.845+3*15.999)</f>
        <v>0</v>
      </c>
      <c r="AI22" s="17" t="n">
        <f aca="false">O22/(95.94+2*15.9994)</f>
        <v>0</v>
      </c>
      <c r="AJ22" s="17" t="n">
        <f aca="false">P22/(95.94+2*15.9994)</f>
        <v>0</v>
      </c>
      <c r="AK22" s="17" t="n">
        <f aca="false">Q22/(15.9994+24.3051)</f>
        <v>1.3199518664169</v>
      </c>
      <c r="AL22" s="17" t="n">
        <f aca="false">R22/(15.9994+24.3051)</f>
        <v>0.00744333759257651</v>
      </c>
      <c r="AM22" s="17" t="n">
        <f aca="false">S22/(40.078+15.9994)</f>
        <v>0.00267487437006709</v>
      </c>
      <c r="AN22" s="17" t="n">
        <f aca="false">T22/(40.078+15.9994)</f>
        <v>0.000178324958004472</v>
      </c>
      <c r="AO22" s="17" t="n">
        <f aca="false">U22/(22.989+0.5*15.9994)</f>
        <v>0</v>
      </c>
      <c r="AP22" s="17" t="n">
        <f aca="false">V22/(22.989+0.5*15.9994)</f>
        <v>0</v>
      </c>
      <c r="AQ22" s="17" t="n">
        <f aca="false">X22/(2*15.9994+186.207)</f>
        <v>0</v>
      </c>
      <c r="AR22" s="11" t="n">
        <v>4</v>
      </c>
      <c r="AS22" s="17" t="n">
        <f aca="false">AR22/(2*AA22+1.5*AC22+AE22+2*AI22+AK22+AM22+0.5*AO22+1.5*AG22+2*AQ22)</f>
        <v>1.43833648399219</v>
      </c>
      <c r="AT22" s="18" t="n">
        <f aca="false">$AS22*AA22</f>
        <v>0.991059735026898</v>
      </c>
      <c r="AU22" s="18" t="n">
        <f aca="false">$AS22*AB22</f>
        <v>0.00478772818853574</v>
      </c>
      <c r="AV22" s="17" t="n">
        <f aca="false">$AS22*AC22</f>
        <v>0.00225709480207719</v>
      </c>
      <c r="AW22" s="17" t="n">
        <f aca="false">$AS22*AD22</f>
        <v>0.00112854740103859</v>
      </c>
      <c r="AX22" s="17" t="n">
        <f aca="false">$AS22*AE22</f>
        <v>0.112112591765509</v>
      </c>
      <c r="AY22" s="17" t="n">
        <f aca="false">$AS22*AF22</f>
        <v>0.00400402113448245</v>
      </c>
      <c r="AZ22" s="17" t="n">
        <f aca="false">$AS22*AG22</f>
        <v>0</v>
      </c>
      <c r="BA22" s="17" t="n">
        <f aca="false">$AS22*AH22</f>
        <v>0</v>
      </c>
      <c r="BB22" s="17" t="n">
        <f aca="false">$AS22*AI22</f>
        <v>0</v>
      </c>
      <c r="BC22" s="17" t="n">
        <f aca="false">$AS22*AJ22</f>
        <v>0</v>
      </c>
      <c r="BD22" s="17" t="n">
        <f aca="false">$AS22*AK22</f>
        <v>1.89853492658101</v>
      </c>
      <c r="BE22" s="17" t="n">
        <f aca="false">$AS22*AL22</f>
        <v>0.0107060240220734</v>
      </c>
      <c r="BF22" s="17" t="n">
        <f aca="false">$AS22*AM22</f>
        <v>0.00384736939656312</v>
      </c>
      <c r="BG22" s="17" t="n">
        <f aca="false">$AS22*AN22</f>
        <v>0.000256491293104208</v>
      </c>
      <c r="BH22" s="17" t="n">
        <f aca="false">$AS22*AO22</f>
        <v>0</v>
      </c>
      <c r="BI22" s="17" t="n">
        <f aca="false">$AS22*AP22</f>
        <v>0</v>
      </c>
      <c r="BJ22" s="17" t="n">
        <f aca="false">$AS22*AQ22</f>
        <v>0</v>
      </c>
      <c r="BK22" s="17" t="n">
        <f aca="false">SUM(AT22,AV22,AX22,AZ22,BB22,BD22,BF22,BH22,BJ22)</f>
        <v>3.00781171757206</v>
      </c>
      <c r="BL22" s="17" t="n">
        <f aca="false">SUM(AU22,AW22,AY22,BA22,BC22,BE22,BG22,BI22,BJ22)</f>
        <v>0.0208828120392344</v>
      </c>
      <c r="BM22" s="17"/>
      <c r="BO22" s="15"/>
      <c r="BP22" s="15"/>
      <c r="BQ22" s="15"/>
      <c r="BR22" s="15"/>
      <c r="BS22" s="15"/>
      <c r="BT22" s="15"/>
    </row>
    <row r="23" s="11" customFormat="true" ht="14.4" hidden="false" customHeight="false" outlineLevel="0" collapsed="false">
      <c r="A23" s="11" t="s">
        <v>57</v>
      </c>
      <c r="B23" s="11" t="s">
        <v>59</v>
      </c>
      <c r="C23" s="11" t="s">
        <v>48</v>
      </c>
      <c r="D23" s="11" t="n">
        <v>14</v>
      </c>
      <c r="E23" s="11" t="n">
        <v>1800</v>
      </c>
      <c r="F23" s="11" t="s">
        <v>18</v>
      </c>
      <c r="G23" s="12"/>
      <c r="H23" s="13"/>
      <c r="I23" s="15"/>
      <c r="J23" s="15"/>
      <c r="K23" s="15"/>
      <c r="L23" s="15"/>
      <c r="M23" s="15"/>
      <c r="N23" s="15"/>
      <c r="U23" s="15"/>
      <c r="V23" s="15"/>
      <c r="Y23" s="16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S23" s="17"/>
      <c r="AT23" s="18"/>
      <c r="AU23" s="18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O23" s="15"/>
      <c r="BP23" s="15"/>
      <c r="BQ23" s="15"/>
      <c r="BR23" s="15"/>
      <c r="BS23" s="15"/>
      <c r="BT23" s="15"/>
    </row>
    <row r="24" s="11" customFormat="true" ht="14.4" hidden="false" customHeight="false" outlineLevel="0" collapsed="false">
      <c r="A24" s="11" t="s">
        <v>57</v>
      </c>
      <c r="B24" s="11" t="s">
        <v>18</v>
      </c>
      <c r="C24" s="11" t="s">
        <v>48</v>
      </c>
      <c r="D24" s="11" t="n">
        <v>14</v>
      </c>
      <c r="E24" s="11" t="n">
        <v>1800</v>
      </c>
      <c r="F24" s="11" t="s">
        <v>18</v>
      </c>
      <c r="G24" s="12"/>
      <c r="H24" s="13"/>
      <c r="I24" s="20"/>
      <c r="J24" s="20"/>
      <c r="K24" s="15"/>
      <c r="L24" s="15"/>
      <c r="M24" s="15"/>
      <c r="N24" s="15"/>
      <c r="U24" s="15"/>
      <c r="V24" s="15"/>
      <c r="X24" s="11" t="n">
        <v>117.18</v>
      </c>
      <c r="Y24" s="16"/>
      <c r="AA24" s="17" t="n">
        <f aca="false">G24/(2*15.9994+28.0855)</f>
        <v>0</v>
      </c>
      <c r="AB24" s="17" t="n">
        <f aca="false">H24/(2*15.9994+28.0855)</f>
        <v>0</v>
      </c>
      <c r="AC24" s="17" t="n">
        <f aca="false">(2*I24)/(2*26.981+3*15.9994)</f>
        <v>0</v>
      </c>
      <c r="AD24" s="17" t="n">
        <f aca="false">(2*J24)/(2*26.981+3*15.9994)</f>
        <v>0</v>
      </c>
      <c r="AE24" s="17" t="n">
        <f aca="false">K24/(55.8452+15.9994)</f>
        <v>0</v>
      </c>
      <c r="AF24" s="17" t="n">
        <f aca="false">L24/(55.8452+15.9994)</f>
        <v>0</v>
      </c>
      <c r="AG24" s="17" t="n">
        <f aca="false">2*M24/(2*55.845+3*15.999)</f>
        <v>0</v>
      </c>
      <c r="AH24" s="17" t="n">
        <f aca="false">2*N24/(2*55.845+3*15.999)</f>
        <v>0</v>
      </c>
      <c r="AI24" s="17" t="n">
        <f aca="false">O24/(95.94+2*15.9994)</f>
        <v>0</v>
      </c>
      <c r="AJ24" s="17" t="n">
        <f aca="false">P24/(95.94+2*15.9994)</f>
        <v>0</v>
      </c>
      <c r="AK24" s="17" t="n">
        <f aca="false">Q24/(15.9994+24.3051)</f>
        <v>0</v>
      </c>
      <c r="AL24" s="17" t="n">
        <f aca="false">R24/(15.9994+24.3051)</f>
        <v>0</v>
      </c>
      <c r="AM24" s="17" t="n">
        <f aca="false">S24/(40.078+15.9994)</f>
        <v>0</v>
      </c>
      <c r="AN24" s="17" t="n">
        <f aca="false">T24/(40.078+15.9994)</f>
        <v>0</v>
      </c>
      <c r="AO24" s="17" t="n">
        <f aca="false">U24/(22.989+0.5*15.9994)</f>
        <v>0</v>
      </c>
      <c r="AP24" s="17" t="n">
        <f aca="false">V24/(22.989+0.5*15.9994)</f>
        <v>0</v>
      </c>
      <c r="AQ24" s="17" t="n">
        <f aca="false">X24/(2*15.9994+186.207)</f>
        <v>0.537015972994302</v>
      </c>
      <c r="AR24" s="11" t="n">
        <v>2</v>
      </c>
      <c r="AS24" s="17" t="n">
        <f aca="false">AR24/(2*AA24+1.5*AC24+AE24+2*AI24+AK24+AM24+0.5*AO24+1.5*AG24+2*AQ24)</f>
        <v>1.86214200375491</v>
      </c>
      <c r="AT24" s="18" t="n">
        <f aca="false">$AS24*AA24</f>
        <v>0</v>
      </c>
      <c r="AU24" s="18" t="n">
        <f aca="false">$AS24*AB24</f>
        <v>0</v>
      </c>
      <c r="AV24" s="17" t="n">
        <f aca="false">$AS24*AC24</f>
        <v>0</v>
      </c>
      <c r="AW24" s="17" t="n">
        <f aca="false">$AS24*AD24</f>
        <v>0</v>
      </c>
      <c r="AX24" s="17" t="n">
        <f aca="false">$AS24*AE24</f>
        <v>0</v>
      </c>
      <c r="AY24" s="17" t="n">
        <f aca="false">$AS24*AF24</f>
        <v>0</v>
      </c>
      <c r="AZ24" s="17" t="n">
        <f aca="false">$AS24*AG24</f>
        <v>0</v>
      </c>
      <c r="BA24" s="17" t="n">
        <f aca="false">$AS24*AH24</f>
        <v>0</v>
      </c>
      <c r="BB24" s="17" t="n">
        <f aca="false">$AS24*AI24</f>
        <v>0</v>
      </c>
      <c r="BC24" s="17" t="n">
        <f aca="false">$AS24*AJ24</f>
        <v>0</v>
      </c>
      <c r="BD24" s="17" t="n">
        <f aca="false">$AS24*AK24</f>
        <v>0</v>
      </c>
      <c r="BE24" s="17" t="n">
        <f aca="false">$AS24*AL24</f>
        <v>0</v>
      </c>
      <c r="BF24" s="17" t="n">
        <f aca="false">$AS24*AM24</f>
        <v>0</v>
      </c>
      <c r="BG24" s="17" t="n">
        <f aca="false">$AS24*AN24</f>
        <v>0</v>
      </c>
      <c r="BH24" s="17" t="n">
        <f aca="false">$AS24*AO24</f>
        <v>0</v>
      </c>
      <c r="BI24" s="17" t="n">
        <f aca="false">$AS24*AP24</f>
        <v>0</v>
      </c>
      <c r="BJ24" s="17" t="n">
        <f aca="false">$AS24*AQ24</f>
        <v>1</v>
      </c>
      <c r="BK24" s="17" t="n">
        <f aca="false">SUM(AT24,AV24,AX24,AZ24,BB24,BD24,BF24,BH24,BJ24)</f>
        <v>1</v>
      </c>
      <c r="BL24" s="17" t="n">
        <f aca="false">SUM(AU24,AW24,AY24,BA24,BC24,BE24,BG24,BI24,BJ24)</f>
        <v>1</v>
      </c>
      <c r="BM24" s="17"/>
      <c r="BO24" s="15"/>
      <c r="BP24" s="15"/>
      <c r="BQ24" s="15"/>
      <c r="BR24" s="15"/>
      <c r="BS24" s="15"/>
      <c r="BT24" s="15"/>
    </row>
    <row r="25" s="11" customFormat="true" ht="14.4" hidden="false" customHeight="false" outlineLevel="0" collapsed="false">
      <c r="A25" s="11" t="s">
        <v>57</v>
      </c>
      <c r="B25" s="11" t="s">
        <v>15</v>
      </c>
      <c r="C25" s="11" t="s">
        <v>48</v>
      </c>
      <c r="D25" s="11" t="n">
        <v>14</v>
      </c>
      <c r="E25" s="11" t="n">
        <v>1800</v>
      </c>
      <c r="F25" s="11" t="s">
        <v>18</v>
      </c>
      <c r="G25" s="12"/>
      <c r="H25" s="13"/>
      <c r="I25" s="20"/>
      <c r="J25" s="20"/>
      <c r="K25" s="15"/>
      <c r="L25" s="15"/>
      <c r="M25" s="15"/>
      <c r="N25" s="15"/>
      <c r="U25" s="15"/>
      <c r="V25" s="15"/>
      <c r="X25" s="11" t="n">
        <v>100</v>
      </c>
      <c r="Y25" s="16"/>
      <c r="AA25" s="17" t="n">
        <f aca="false">G25/(2*15.9994+28.0855)</f>
        <v>0</v>
      </c>
      <c r="AB25" s="17" t="n">
        <f aca="false">H25/(2*15.9994+28.0855)</f>
        <v>0</v>
      </c>
      <c r="AC25" s="17" t="n">
        <f aca="false">(2*I25)/(2*26.981+3*15.9994)</f>
        <v>0</v>
      </c>
      <c r="AD25" s="17" t="n">
        <f aca="false">(2*J25)/(2*26.981+3*15.9994)</f>
        <v>0</v>
      </c>
      <c r="AE25" s="17" t="n">
        <f aca="false">K25/(55.8452+15.9994)</f>
        <v>0</v>
      </c>
      <c r="AF25" s="17" t="n">
        <f aca="false">L25/(55.8452+15.9994)</f>
        <v>0</v>
      </c>
      <c r="AG25" s="17" t="n">
        <f aca="false">2*M25/(2*55.845+3*15.999)</f>
        <v>0</v>
      </c>
      <c r="AH25" s="17" t="n">
        <f aca="false">2*N25/(2*55.845+3*15.999)</f>
        <v>0</v>
      </c>
      <c r="AI25" s="17" t="n">
        <f aca="false">O25/(95.94+2*15.9994)</f>
        <v>0</v>
      </c>
      <c r="AJ25" s="17" t="n">
        <f aca="false">P25/(95.94+2*15.9994)</f>
        <v>0</v>
      </c>
      <c r="AK25" s="17" t="n">
        <f aca="false">Q25/(15.9994+24.3051)</f>
        <v>0</v>
      </c>
      <c r="AL25" s="17" t="n">
        <f aca="false">R25/(15.9994+24.3051)</f>
        <v>0</v>
      </c>
      <c r="AM25" s="17" t="n">
        <f aca="false">S25/(40.078+15.9994)</f>
        <v>0</v>
      </c>
      <c r="AN25" s="17" t="n">
        <f aca="false">T25/(40.078+15.9994)</f>
        <v>0</v>
      </c>
      <c r="AO25" s="17" t="n">
        <f aca="false">U25/(22.989+0.5*15.9994)</f>
        <v>0</v>
      </c>
      <c r="AP25" s="17" t="n">
        <f aca="false">V25/(22.989+0.5*15.9994)</f>
        <v>0</v>
      </c>
      <c r="AQ25" s="17" t="n">
        <f aca="false">X25/(2*15.9994+186.207)</f>
        <v>0.458282960397936</v>
      </c>
      <c r="AR25" s="11" t="n">
        <v>2</v>
      </c>
      <c r="AS25" s="17" t="n">
        <f aca="false">AR25/(2*AA25+1.5*AC25+AE25+2*AI25+AK25+AM25+0.5*AO25+1.5*AG25+2*AQ25)</f>
        <v>2.182058</v>
      </c>
      <c r="AT25" s="18" t="n">
        <f aca="false">$AS25*AA25</f>
        <v>0</v>
      </c>
      <c r="AU25" s="18" t="n">
        <f aca="false">$AS25*AB25</f>
        <v>0</v>
      </c>
      <c r="AV25" s="17" t="n">
        <f aca="false">$AS25*AC25</f>
        <v>0</v>
      </c>
      <c r="AW25" s="17" t="n">
        <f aca="false">$AS25*AD25</f>
        <v>0</v>
      </c>
      <c r="AX25" s="17" t="n">
        <f aca="false">$AS25*AE25</f>
        <v>0</v>
      </c>
      <c r="AY25" s="17" t="n">
        <f aca="false">$AS25*AF25</f>
        <v>0</v>
      </c>
      <c r="AZ25" s="17" t="n">
        <f aca="false">$AS25*AG25</f>
        <v>0</v>
      </c>
      <c r="BA25" s="17" t="n">
        <f aca="false">$AS25*AH25</f>
        <v>0</v>
      </c>
      <c r="BB25" s="17" t="n">
        <f aca="false">$AS25*AI25</f>
        <v>0</v>
      </c>
      <c r="BC25" s="17" t="n">
        <f aca="false">$AS25*AJ25</f>
        <v>0</v>
      </c>
      <c r="BD25" s="17" t="n">
        <f aca="false">$AS25*AK25</f>
        <v>0</v>
      </c>
      <c r="BE25" s="17" t="n">
        <f aca="false">$AS25*AL25</f>
        <v>0</v>
      </c>
      <c r="BF25" s="17" t="n">
        <f aca="false">$AS25*AM25</f>
        <v>0</v>
      </c>
      <c r="BG25" s="17" t="n">
        <f aca="false">$AS25*AN25</f>
        <v>0</v>
      </c>
      <c r="BH25" s="17" t="n">
        <f aca="false">$AS25*AO25</f>
        <v>0</v>
      </c>
      <c r="BI25" s="17" t="n">
        <f aca="false">$AS25*AP25</f>
        <v>0</v>
      </c>
      <c r="BJ25" s="17" t="n">
        <f aca="false">$AS25*AQ25</f>
        <v>1</v>
      </c>
      <c r="BK25" s="17" t="n">
        <f aca="false">SUM(AT25,AV25,AX25,AZ25,BB25,BD25,BF25,BH25,BJ25)</f>
        <v>1</v>
      </c>
      <c r="BL25" s="17" t="n">
        <f aca="false">SUM(AU25,AW25,AY25,BA25,BC25,BE25,BG25,BI25,BJ25)</f>
        <v>1</v>
      </c>
      <c r="BM25" s="17"/>
      <c r="BO25" s="15"/>
      <c r="BP25" s="15"/>
      <c r="BQ25" s="15"/>
      <c r="BR25" s="15"/>
      <c r="BS25" s="15"/>
      <c r="BT25" s="15"/>
    </row>
    <row r="26" s="11" customFormat="true" ht="14.4" hidden="false" customHeight="false" outlineLevel="0" collapsed="false">
      <c r="G26" s="12"/>
      <c r="H26" s="13"/>
      <c r="I26" s="20"/>
      <c r="J26" s="20"/>
      <c r="K26" s="15"/>
      <c r="L26" s="15"/>
      <c r="M26" s="15"/>
      <c r="N26" s="15"/>
      <c r="U26" s="15"/>
      <c r="V26" s="15"/>
      <c r="Y26" s="16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 t="n">
        <f aca="false">X26/(2*15.9994+186.207)</f>
        <v>0</v>
      </c>
      <c r="AS26" s="17" t="e">
        <f aca="false">AR26/(2*AA26+1.5*AC26+AE26+2*AI26+AK26+AM26+0.5*AO26+1.5*AG26+2*AQ26)</f>
        <v>#DIV/0!</v>
      </c>
      <c r="AT26" s="18"/>
      <c r="AU26" s="18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 t="e">
        <f aca="false">$AS26*AQ26</f>
        <v>#DIV/0!</v>
      </c>
      <c r="BK26" s="17" t="e">
        <f aca="false">SUM(AT26,AV26,AX26,AZ26,BB26,BD26,BF26,BH26,BJ26)</f>
        <v>#DIV/0!</v>
      </c>
      <c r="BL26" s="17" t="e">
        <f aca="false">SUM(AU26,AW26,AY26,BA26,BC26,BE26,BG26,BI26,BJ26)</f>
        <v>#DIV/0!</v>
      </c>
      <c r="BM26" s="17"/>
      <c r="BO26" s="15"/>
      <c r="BP26" s="15"/>
      <c r="BQ26" s="15"/>
      <c r="BR26" s="15"/>
      <c r="BS26" s="15"/>
      <c r="BT26" s="15"/>
    </row>
    <row r="27" s="22" customFormat="true" ht="14.4" hidden="false" customHeight="false" outlineLevel="0" collapsed="false">
      <c r="A27" s="11" t="s">
        <v>60</v>
      </c>
      <c r="B27" s="11" t="s">
        <v>47</v>
      </c>
      <c r="C27" s="11" t="s">
        <v>48</v>
      </c>
      <c r="D27" s="11" t="n">
        <v>14</v>
      </c>
      <c r="E27" s="11" t="n">
        <v>1600</v>
      </c>
      <c r="F27" s="11" t="s">
        <v>54</v>
      </c>
      <c r="G27" s="12" t="n">
        <v>50.2</v>
      </c>
      <c r="H27" s="13" t="n">
        <v>0.5</v>
      </c>
      <c r="I27" s="11" t="n">
        <v>8.8</v>
      </c>
      <c r="J27" s="11" t="n">
        <v>0.3</v>
      </c>
      <c r="K27" s="14" t="n">
        <f aca="false">BN27-M27/1.1113</f>
        <v>6.364</v>
      </c>
      <c r="L27" s="15" t="n">
        <f aca="false">(1-BR27)*BO27</f>
        <v>0.43</v>
      </c>
      <c r="M27" s="15" t="n">
        <f aca="false">BN27*BR27*1.1113</f>
        <v>1.1513068</v>
      </c>
      <c r="N27" s="15" t="n">
        <v>0.304164429215515</v>
      </c>
      <c r="O27" s="11"/>
      <c r="P27" s="11"/>
      <c r="Q27" s="11" t="n">
        <v>23.5</v>
      </c>
      <c r="R27" s="11" t="n">
        <v>2</v>
      </c>
      <c r="S27" s="11" t="n">
        <v>10.2</v>
      </c>
      <c r="T27" s="11" t="n">
        <v>1</v>
      </c>
      <c r="U27" s="20"/>
      <c r="V27" s="20"/>
      <c r="W27" s="11"/>
      <c r="X27" s="11"/>
      <c r="Y27" s="16" t="n">
        <f aca="false">K27+M27</f>
        <v>7.5153068</v>
      </c>
      <c r="Z27" s="11"/>
      <c r="AA27" s="17" t="n">
        <f aca="false">G27/(2*15.9994+28.0855)</f>
        <v>0.835492799283673</v>
      </c>
      <c r="AB27" s="17" t="n">
        <f aca="false">H27/(2*15.9994+28.0855)</f>
        <v>0.00832164142712822</v>
      </c>
      <c r="AC27" s="17" t="n">
        <f aca="false">(2*I27)/(2*26.981+3*15.9994)</f>
        <v>0.172616373839989</v>
      </c>
      <c r="AD27" s="17" t="n">
        <f aca="false">(2*J27)/(2*26.981+3*15.9994)</f>
        <v>0.00588464910818143</v>
      </c>
      <c r="AE27" s="17" t="n">
        <f aca="false">K27/(55.8452+15.9994)</f>
        <v>0.0885800742157378</v>
      </c>
      <c r="AF27" s="17" t="n">
        <f aca="false">L27/(55.8452+15.9994)</f>
        <v>0.00598514014971202</v>
      </c>
      <c r="AG27" s="17" t="n">
        <f aca="false">2*M27/(2*55.845+3*15.999)</f>
        <v>0.0144195432314465</v>
      </c>
      <c r="AH27" s="17" t="n">
        <f aca="false">2*N27/(2*55.845+3*15.999)</f>
        <v>0.00380950771466074</v>
      </c>
      <c r="AI27" s="17" t="n">
        <f aca="false">O27/(95.94+2*15.9994)</f>
        <v>0</v>
      </c>
      <c r="AJ27" s="17" t="n">
        <f aca="false">P27/(95.94+2*15.9994)</f>
        <v>0</v>
      </c>
      <c r="AK27" s="17" t="n">
        <f aca="false">Q27/(15.9994+24.3051)</f>
        <v>0.583061444751827</v>
      </c>
      <c r="AL27" s="17" t="n">
        <f aca="false">R27/(15.9994+24.3051)</f>
        <v>0.0496222506171767</v>
      </c>
      <c r="AM27" s="17" t="n">
        <f aca="false">S27/(40.078+15.9994)</f>
        <v>0.181891457164562</v>
      </c>
      <c r="AN27" s="17" t="n">
        <f aca="false">T27/(40.078+15.9994)</f>
        <v>0.0178324958004472</v>
      </c>
      <c r="AO27" s="17" t="n">
        <f aca="false">U27/(22.989+0.5*15.9994)</f>
        <v>0</v>
      </c>
      <c r="AP27" s="17" t="n">
        <f aca="false">V27/(22.989+0.5*15.9994)</f>
        <v>0</v>
      </c>
      <c r="AQ27" s="17" t="n">
        <f aca="false">X27/(2*15.9994+186.207)</f>
        <v>0</v>
      </c>
      <c r="AR27" s="11" t="n">
        <v>12</v>
      </c>
      <c r="AS27" s="17" t="n">
        <f aca="false">AR27/(2*AA27+1.5*AC27+AE27+2*AI27+AK27+AM27+0.5*AO27+1.5*AG27+2*AQ27)</f>
        <v>4.27796437082695</v>
      </c>
      <c r="AT27" s="18" t="n">
        <f aca="false">$AS27*AA27</f>
        <v>3.57420842741803</v>
      </c>
      <c r="AU27" s="18" t="n">
        <f aca="false">$AS27*AB27</f>
        <v>0.0355996855320521</v>
      </c>
      <c r="AV27" s="17" t="n">
        <f aca="false">$AS27*AC27</f>
        <v>0.738446697108817</v>
      </c>
      <c r="AW27" s="17" t="n">
        <f aca="false">$AS27*AD27</f>
        <v>0.0251743192196187</v>
      </c>
      <c r="AX27" s="17" t="n">
        <f aca="false">$AS27*AE27</f>
        <v>0.378942401460134</v>
      </c>
      <c r="AY27" s="17" t="n">
        <f aca="false">$AS27*AF27</f>
        <v>0.0256042163148739</v>
      </c>
      <c r="AZ27" s="17" t="n">
        <f aca="false">$AS27*AG27</f>
        <v>0.0616862921877271</v>
      </c>
      <c r="BA27" s="17" t="n">
        <f aca="false">$AS27*AH27</f>
        <v>0.0162969382737091</v>
      </c>
      <c r="BB27" s="17" t="n">
        <f aca="false">$AS27*AI27</f>
        <v>0</v>
      </c>
      <c r="BC27" s="17" t="n">
        <f aca="false">$AS27*AJ27</f>
        <v>0</v>
      </c>
      <c r="BD27" s="17" t="n">
        <f aca="false">$AS27*AK27</f>
        <v>2.4943160866512</v>
      </c>
      <c r="BE27" s="17" t="n">
        <f aca="false">$AS27*AL27</f>
        <v>0.212282220140528</v>
      </c>
      <c r="BF27" s="17" t="n">
        <f aca="false">$AS27*AM27</f>
        <v>0.778125173107792</v>
      </c>
      <c r="BG27" s="17" t="n">
        <f aca="false">$AS27*AN27</f>
        <v>0.0762867816772345</v>
      </c>
      <c r="BH27" s="17" t="n">
        <f aca="false">$AS27*AO27</f>
        <v>0</v>
      </c>
      <c r="BI27" s="17" t="n">
        <f aca="false">$AS27*AP27</f>
        <v>0</v>
      </c>
      <c r="BJ27" s="17" t="n">
        <f aca="false">$AS27*AQ27</f>
        <v>0</v>
      </c>
      <c r="BK27" s="17" t="n">
        <f aca="false">SUM(AT27,AV27,AX27,AZ27,BB27,BD27,BF27,BH27,BJ27)</f>
        <v>8.0257250779337</v>
      </c>
      <c r="BL27" s="17" t="n">
        <f aca="false">SUM(AU27,AW27,AY27,BA27,BC27,BE27,BG27,BI27,BJ27)</f>
        <v>0.391244161158016</v>
      </c>
      <c r="BM27" s="17" t="n">
        <f aca="false">AX27+AZ27</f>
        <v>0.440628693647861</v>
      </c>
      <c r="BN27" s="11" t="n">
        <v>7.4</v>
      </c>
      <c r="BO27" s="15" t="n">
        <v>0.5</v>
      </c>
      <c r="BP27" s="15" t="n">
        <f aca="false">(1-BR27)*L27+BQ27</f>
        <v>0.673964429215515</v>
      </c>
      <c r="BQ27" s="15" t="n">
        <f aca="false">SQRT((BO27/BN27)^2+(BS27/BR27)^2)*(BN27*BR27)</f>
        <v>0.304164429215515</v>
      </c>
      <c r="BR27" s="15" t="n">
        <v>0.14</v>
      </c>
      <c r="BS27" s="15" t="n">
        <v>0.04</v>
      </c>
      <c r="BT27" s="15" t="n">
        <f aca="false">AX27+BF27+(BD27)</f>
        <v>3.65138366121913</v>
      </c>
    </row>
    <row r="28" s="22" customFormat="true" ht="14.4" hidden="false" customHeight="false" outlineLevel="0" collapsed="false">
      <c r="A28" s="11" t="s">
        <v>60</v>
      </c>
      <c r="B28" s="11" t="s">
        <v>58</v>
      </c>
      <c r="C28" s="11" t="s">
        <v>48</v>
      </c>
      <c r="D28" s="11" t="n">
        <v>14</v>
      </c>
      <c r="E28" s="11" t="n">
        <v>1600</v>
      </c>
      <c r="F28" s="11" t="s">
        <v>54</v>
      </c>
      <c r="G28" s="12" t="n">
        <v>40.9</v>
      </c>
      <c r="H28" s="13" t="n">
        <v>1</v>
      </c>
      <c r="I28" s="11" t="n">
        <v>1.1</v>
      </c>
      <c r="J28" s="11" t="n">
        <v>0.3</v>
      </c>
      <c r="K28" s="15" t="n">
        <v>8.3</v>
      </c>
      <c r="L28" s="15" t="n">
        <v>1</v>
      </c>
      <c r="M28" s="15"/>
      <c r="N28" s="15"/>
      <c r="O28" s="11"/>
      <c r="P28" s="11"/>
      <c r="Q28" s="11" t="n">
        <v>49.3</v>
      </c>
      <c r="R28" s="11" t="n">
        <v>2</v>
      </c>
      <c r="S28" s="11" t="n">
        <v>0.6</v>
      </c>
      <c r="T28" s="11" t="n">
        <v>0.3</v>
      </c>
      <c r="U28" s="20"/>
      <c r="V28" s="20"/>
      <c r="W28" s="11"/>
      <c r="X28" s="11"/>
      <c r="Y28" s="16"/>
      <c r="Z28" s="11"/>
      <c r="AA28" s="17" t="n">
        <f aca="false">G28/(2*15.9994+28.0855)</f>
        <v>0.680710268739088</v>
      </c>
      <c r="AB28" s="17" t="n">
        <f aca="false">H28/(2*15.9994+28.0855)</f>
        <v>0.0166432828542564</v>
      </c>
      <c r="AC28" s="17" t="n">
        <f aca="false">(2*I28)/(2*26.981+3*15.9994)</f>
        <v>0.0215770467299986</v>
      </c>
      <c r="AD28" s="17" t="n">
        <f aca="false">(2*J28)/(2*26.981+3*15.9994)</f>
        <v>0.00588464910818143</v>
      </c>
      <c r="AE28" s="17" t="n">
        <f aca="false">K28/(55.8452+15.9994)</f>
        <v>0.115527123820023</v>
      </c>
      <c r="AF28" s="17" t="n">
        <f aca="false">L28/(55.8452+15.9994)</f>
        <v>0.0139189305807256</v>
      </c>
      <c r="AG28" s="17" t="n">
        <f aca="false">2*M28/(2*55.845+3*15.999)</f>
        <v>0</v>
      </c>
      <c r="AH28" s="17" t="n">
        <f aca="false">2*N28/(2*55.845+3*15.999)</f>
        <v>0</v>
      </c>
      <c r="AI28" s="17" t="n">
        <f aca="false">O28/(95.94+2*15.9994)</f>
        <v>0</v>
      </c>
      <c r="AJ28" s="17" t="n">
        <f aca="false">P28/(95.94+2*15.9994)</f>
        <v>0</v>
      </c>
      <c r="AK28" s="17" t="n">
        <f aca="false">Q28/(15.9994+24.3051)</f>
        <v>1.22318847771341</v>
      </c>
      <c r="AL28" s="17" t="n">
        <f aca="false">R28/(15.9994+24.3051)</f>
        <v>0.0496222506171767</v>
      </c>
      <c r="AM28" s="17" t="n">
        <f aca="false">S28/(40.078+15.9994)</f>
        <v>0.0106994974802683</v>
      </c>
      <c r="AN28" s="17" t="n">
        <f aca="false">T28/(40.078+15.9994)</f>
        <v>0.00534974874013417</v>
      </c>
      <c r="AO28" s="17" t="n">
        <f aca="false">U28/(22.989+0.5*15.9994)</f>
        <v>0</v>
      </c>
      <c r="AP28" s="17" t="n">
        <f aca="false">V28/(22.989+0.5*15.9994)</f>
        <v>0</v>
      </c>
      <c r="AQ28" s="17" t="n">
        <f aca="false">X28/(2*15.9994+186.207)</f>
        <v>0</v>
      </c>
      <c r="AR28" s="11" t="n">
        <v>4</v>
      </c>
      <c r="AS28" s="17" t="n">
        <f aca="false">AR28/(2*AA28+1.5*AC28+AE28+2*AI28+AK28+AM28+0.5*AO28+1.5*AG28+2*AQ28)</f>
        <v>1.45815042308794</v>
      </c>
      <c r="AT28" s="18" t="n">
        <f aca="false">$AS28*AA28</f>
        <v>0.992577966362208</v>
      </c>
      <c r="AU28" s="18" t="n">
        <f aca="false">$AS28*AB28</f>
        <v>0.0242684099355063</v>
      </c>
      <c r="AV28" s="17" t="n">
        <f aca="false">$AS28*AC28</f>
        <v>0.0314625798183357</v>
      </c>
      <c r="AW28" s="17" t="n">
        <f aca="false">$AS28*AD28</f>
        <v>0.00858070358681883</v>
      </c>
      <c r="AX28" s="17" t="n">
        <f aca="false">$AS28*AE28</f>
        <v>0.168455924476299</v>
      </c>
      <c r="AY28" s="17" t="n">
        <f aca="false">$AS28*AF28</f>
        <v>0.0202958945152168</v>
      </c>
      <c r="AZ28" s="17" t="n">
        <f aca="false">$AS28*AG28</f>
        <v>0</v>
      </c>
      <c r="BA28" s="17" t="n">
        <f aca="false">$AS28*AH28</f>
        <v>0</v>
      </c>
      <c r="BB28" s="17" t="n">
        <f aca="false">$AS28*AI28</f>
        <v>0</v>
      </c>
      <c r="BC28" s="17" t="n">
        <f aca="false">$AS28*AJ28</f>
        <v>0</v>
      </c>
      <c r="BD28" s="17" t="n">
        <f aca="false">$AS28*AK28</f>
        <v>1.7835927962941</v>
      </c>
      <c r="BE28" s="17" t="n">
        <f aca="false">$AS28*AL28</f>
        <v>0.0723567057320122</v>
      </c>
      <c r="BF28" s="17" t="n">
        <f aca="false">$AS28*AM28</f>
        <v>0.0156014767776817</v>
      </c>
      <c r="BG28" s="17" t="n">
        <f aca="false">$AS28*AN28</f>
        <v>0.00780073838884083</v>
      </c>
      <c r="BH28" s="17" t="n">
        <f aca="false">$AS28*AO28</f>
        <v>0</v>
      </c>
      <c r="BI28" s="17" t="n">
        <f aca="false">$AS28*AP28</f>
        <v>0</v>
      </c>
      <c r="BJ28" s="17" t="n">
        <f aca="false">$AS28*AQ28</f>
        <v>0</v>
      </c>
      <c r="BK28" s="17" t="n">
        <f aca="false">SUM(AT28,AV28,AX28,AZ28,BB28,BD28,BF28,BH28,BJ28)</f>
        <v>2.99169074372862</v>
      </c>
      <c r="BL28" s="17" t="n">
        <f aca="false">SUM(AU28,AW28,AY28,BA28,BC28,BE28,BG28,BI28,BJ28)</f>
        <v>0.133302452158395</v>
      </c>
      <c r="BM28" s="17"/>
      <c r="BN28" s="11"/>
      <c r="BO28" s="15"/>
      <c r="BP28" s="15"/>
      <c r="BQ28" s="15"/>
      <c r="BR28" s="15"/>
      <c r="BS28" s="15"/>
      <c r="BT28" s="15"/>
    </row>
    <row r="29" s="22" customFormat="true" ht="14.4" hidden="false" customHeight="false" outlineLevel="0" collapsed="false">
      <c r="A29" s="11" t="s">
        <v>60</v>
      </c>
      <c r="B29" s="11" t="s">
        <v>61</v>
      </c>
      <c r="C29" s="11" t="s">
        <v>48</v>
      </c>
      <c r="D29" s="11" t="n">
        <v>14</v>
      </c>
      <c r="E29" s="11" t="n">
        <v>1600</v>
      </c>
      <c r="F29" s="11" t="s">
        <v>54</v>
      </c>
      <c r="G29" s="12"/>
      <c r="H29" s="13"/>
      <c r="I29" s="11"/>
      <c r="J29" s="11"/>
      <c r="K29" s="15"/>
      <c r="L29" s="15"/>
      <c r="M29" s="15"/>
      <c r="N29" s="15"/>
      <c r="O29" s="11"/>
      <c r="P29" s="11"/>
      <c r="Q29" s="11"/>
      <c r="R29" s="11"/>
      <c r="S29" s="11"/>
      <c r="T29" s="11"/>
      <c r="U29" s="20"/>
      <c r="V29" s="20"/>
      <c r="W29" s="11"/>
      <c r="X29" s="11"/>
      <c r="Y29" s="16"/>
      <c r="Z29" s="11"/>
      <c r="AA29" s="17" t="n">
        <f aca="false">G29/(2*15.9994+28.0855)</f>
        <v>0</v>
      </c>
      <c r="AB29" s="17" t="n">
        <f aca="false">H29/(2*15.9994+28.0855)</f>
        <v>0</v>
      </c>
      <c r="AC29" s="17" t="n">
        <f aca="false">(2*I29)/(2*26.981+3*15.9994)</f>
        <v>0</v>
      </c>
      <c r="AD29" s="17" t="n">
        <f aca="false">(2*J29)/(2*26.981+3*15.9994)</f>
        <v>0</v>
      </c>
      <c r="AE29" s="17" t="n">
        <f aca="false">K29/(55.8452+15.9994)</f>
        <v>0</v>
      </c>
      <c r="AF29" s="17" t="n">
        <f aca="false">L29/(55.8452+15.9994)</f>
        <v>0</v>
      </c>
      <c r="AG29" s="17" t="n">
        <f aca="false">2*M29/(2*55.845+3*15.999)</f>
        <v>0</v>
      </c>
      <c r="AH29" s="17" t="n">
        <f aca="false">2*N29/(2*55.845+3*15.999)</f>
        <v>0</v>
      </c>
      <c r="AI29" s="17" t="n">
        <f aca="false">O29/(95.94+2*15.9994)</f>
        <v>0</v>
      </c>
      <c r="AJ29" s="17" t="n">
        <f aca="false">P29/(95.94+2*15.9994)</f>
        <v>0</v>
      </c>
      <c r="AK29" s="17" t="n">
        <f aca="false">Q29/(15.9994+24.3051)</f>
        <v>0</v>
      </c>
      <c r="AL29" s="17" t="n">
        <f aca="false">R29/(15.9994+24.3051)</f>
        <v>0</v>
      </c>
      <c r="AM29" s="17" t="n">
        <f aca="false">S29/(40.078+15.9994)</f>
        <v>0</v>
      </c>
      <c r="AN29" s="17" t="n">
        <f aca="false">T29/(40.078+15.9994)</f>
        <v>0</v>
      </c>
      <c r="AO29" s="17" t="n">
        <f aca="false">U29/(22.989+0.5*15.9994)</f>
        <v>0</v>
      </c>
      <c r="AP29" s="17" t="n">
        <f aca="false">V29/(22.989+0.5*15.9994)</f>
        <v>0</v>
      </c>
      <c r="AQ29" s="17" t="n">
        <f aca="false">X29/(2*15.9994+186.207)</f>
        <v>0</v>
      </c>
      <c r="AR29" s="11" t="n">
        <v>6</v>
      </c>
      <c r="AS29" s="17" t="e">
        <f aca="false">AR29/(2*AA29+1.5*AC29+AE29+2*AI29+AK29+AM29+0.5*AO29+1.5*AG29+2*AQ29)</f>
        <v>#DIV/0!</v>
      </c>
      <c r="AT29" s="18" t="e">
        <f aca="false">$AS29*AA29</f>
        <v>#DIV/0!</v>
      </c>
      <c r="AU29" s="18" t="e">
        <f aca="false">$AS29*AB29</f>
        <v>#DIV/0!</v>
      </c>
      <c r="AV29" s="17" t="e">
        <f aca="false">$AS29*AC29</f>
        <v>#DIV/0!</v>
      </c>
      <c r="AW29" s="17" t="e">
        <f aca="false">$AS29*AD29</f>
        <v>#DIV/0!</v>
      </c>
      <c r="AX29" s="17" t="e">
        <f aca="false">$AS29*AE29</f>
        <v>#DIV/0!</v>
      </c>
      <c r="AY29" s="17" t="e">
        <f aca="false">$AS29*AF29</f>
        <v>#DIV/0!</v>
      </c>
      <c r="AZ29" s="17" t="e">
        <f aca="false">$AS29*AG29</f>
        <v>#DIV/0!</v>
      </c>
      <c r="BA29" s="17" t="e">
        <f aca="false">$AS29*AH29</f>
        <v>#DIV/0!</v>
      </c>
      <c r="BB29" s="17" t="e">
        <f aca="false">$AS29*AI29</f>
        <v>#DIV/0!</v>
      </c>
      <c r="BC29" s="17" t="e">
        <f aca="false">$AS29*AJ29</f>
        <v>#DIV/0!</v>
      </c>
      <c r="BD29" s="17" t="e">
        <f aca="false">$AS29*AK29</f>
        <v>#DIV/0!</v>
      </c>
      <c r="BE29" s="17" t="e">
        <f aca="false">$AS29*AL29</f>
        <v>#DIV/0!</v>
      </c>
      <c r="BF29" s="17" t="e">
        <f aca="false">$AS29*AM29</f>
        <v>#DIV/0!</v>
      </c>
      <c r="BG29" s="17" t="e">
        <f aca="false">$AS29*AN29</f>
        <v>#DIV/0!</v>
      </c>
      <c r="BH29" s="17" t="e">
        <f aca="false">$AS29*AO29</f>
        <v>#DIV/0!</v>
      </c>
      <c r="BI29" s="17" t="e">
        <f aca="false">$AS29*AP29</f>
        <v>#DIV/0!</v>
      </c>
      <c r="BJ29" s="17" t="e">
        <f aca="false">$AS29*AQ29</f>
        <v>#DIV/0!</v>
      </c>
      <c r="BK29" s="17" t="e">
        <f aca="false">SUM(AT29,AV29,AX29,AZ29,BB29,BD29,BF29,BH29,BJ29)</f>
        <v>#DIV/0!</v>
      </c>
      <c r="BL29" s="17" t="e">
        <f aca="false">SUM(AU29,AW29,AY29,BA29,BC29,BE29,BG29,BI29,BJ29)</f>
        <v>#DIV/0!</v>
      </c>
      <c r="BM29" s="17"/>
      <c r="BN29" s="11"/>
      <c r="BO29" s="15"/>
      <c r="BP29" s="15"/>
      <c r="BQ29" s="15"/>
      <c r="BR29" s="15"/>
      <c r="BS29" s="15"/>
      <c r="BT29" s="15"/>
    </row>
    <row r="30" s="22" customFormat="true" ht="14.4" hidden="false" customHeight="false" outlineLevel="0" collapsed="false">
      <c r="A30" s="11" t="s">
        <v>60</v>
      </c>
      <c r="B30" s="11" t="s">
        <v>56</v>
      </c>
      <c r="C30" s="11" t="s">
        <v>48</v>
      </c>
      <c r="D30" s="11" t="n">
        <v>14</v>
      </c>
      <c r="E30" s="11" t="n">
        <v>1600</v>
      </c>
      <c r="F30" s="11" t="s">
        <v>54</v>
      </c>
      <c r="G30" s="12"/>
      <c r="H30" s="13"/>
      <c r="I30" s="11"/>
      <c r="J30" s="11"/>
      <c r="K30" s="15" t="n">
        <v>128.65</v>
      </c>
      <c r="L30" s="15"/>
      <c r="M30" s="15"/>
      <c r="N30" s="15"/>
      <c r="O30" s="11"/>
      <c r="P30" s="11"/>
      <c r="Q30" s="11"/>
      <c r="R30" s="11"/>
      <c r="S30" s="11"/>
      <c r="T30" s="11"/>
      <c r="U30" s="20"/>
      <c r="V30" s="20"/>
      <c r="W30" s="11"/>
      <c r="X30" s="11"/>
      <c r="Y30" s="16"/>
      <c r="Z30" s="11"/>
      <c r="AA30" s="17" t="n">
        <f aca="false">G30/(2*15.9994+28.0855)</f>
        <v>0</v>
      </c>
      <c r="AB30" s="17" t="n">
        <f aca="false">H30/(2*15.9994+28.0855)</f>
        <v>0</v>
      </c>
      <c r="AC30" s="17" t="n">
        <f aca="false">(2*I30)/(2*26.981+3*15.9994)</f>
        <v>0</v>
      </c>
      <c r="AD30" s="17" t="n">
        <f aca="false">(2*J30)/(2*26.981+3*15.9994)</f>
        <v>0</v>
      </c>
      <c r="AE30" s="17" t="n">
        <f aca="false">K30/(55.8452+15.9994)</f>
        <v>1.79067041921035</v>
      </c>
      <c r="AF30" s="17" t="n">
        <f aca="false">L30/(55.8452+15.9994)</f>
        <v>0</v>
      </c>
      <c r="AG30" s="17" t="n">
        <f aca="false">2*M30/(2*55.845+3*15.999)</f>
        <v>0</v>
      </c>
      <c r="AH30" s="17" t="n">
        <f aca="false">2*N30/(2*55.845+3*15.999)</f>
        <v>0</v>
      </c>
      <c r="AI30" s="17" t="n">
        <f aca="false">O30/(95.94+2*15.9994)</f>
        <v>0</v>
      </c>
      <c r="AJ30" s="17" t="n">
        <f aca="false">P30/(95.94+2*15.9994)</f>
        <v>0</v>
      </c>
      <c r="AK30" s="17" t="n">
        <f aca="false">Q30/(15.9994+24.3051)</f>
        <v>0</v>
      </c>
      <c r="AL30" s="17" t="n">
        <f aca="false">R30/(15.9994+24.3051)</f>
        <v>0</v>
      </c>
      <c r="AM30" s="17" t="n">
        <f aca="false">S30/(40.078+15.9994)</f>
        <v>0</v>
      </c>
      <c r="AN30" s="17" t="n">
        <f aca="false">T30/(40.078+15.9994)</f>
        <v>0</v>
      </c>
      <c r="AO30" s="17" t="n">
        <f aca="false">U30/(22.989+0.5*15.9994)</f>
        <v>0</v>
      </c>
      <c r="AP30" s="17" t="n">
        <f aca="false">V30/(22.989+0.5*15.9994)</f>
        <v>0</v>
      </c>
      <c r="AQ30" s="17" t="n">
        <f aca="false">X30/(2*15.9994+186.207)</f>
        <v>0</v>
      </c>
      <c r="AR30" s="11" t="n">
        <v>1</v>
      </c>
      <c r="AS30" s="17" t="n">
        <f aca="false">AR30/(2*AA30+1.5*AC30+AE30+2*AI30+AK30+AM30+0.5*AO30+1.5*AG30+2*AQ30)</f>
        <v>0.558450058297707</v>
      </c>
      <c r="AT30" s="18" t="n">
        <f aca="false">$AS30*AA30</f>
        <v>0</v>
      </c>
      <c r="AU30" s="18" t="n">
        <f aca="false">$AS30*AB30</f>
        <v>0</v>
      </c>
      <c r="AV30" s="17" t="n">
        <f aca="false">$AS30*AC30</f>
        <v>0</v>
      </c>
      <c r="AW30" s="17" t="n">
        <f aca="false">$AS30*AD30</f>
        <v>0</v>
      </c>
      <c r="AX30" s="17" t="n">
        <f aca="false">$AS30*AE30</f>
        <v>1</v>
      </c>
      <c r="AY30" s="17" t="n">
        <f aca="false">$AS30*AF30</f>
        <v>0</v>
      </c>
      <c r="AZ30" s="17" t="n">
        <f aca="false">$AS30*AG30</f>
        <v>0</v>
      </c>
      <c r="BA30" s="17" t="n">
        <f aca="false">$AS30*AH30</f>
        <v>0</v>
      </c>
      <c r="BB30" s="17" t="n">
        <f aca="false">$AS30*AI30</f>
        <v>0</v>
      </c>
      <c r="BC30" s="17" t="n">
        <f aca="false">$AS30*AJ30</f>
        <v>0</v>
      </c>
      <c r="BD30" s="17" t="n">
        <f aca="false">$AS30*AK30</f>
        <v>0</v>
      </c>
      <c r="BE30" s="17" t="n">
        <f aca="false">$AS30*AL30</f>
        <v>0</v>
      </c>
      <c r="BF30" s="17" t="n">
        <f aca="false">$AS30*AM30</f>
        <v>0</v>
      </c>
      <c r="BG30" s="17" t="n">
        <f aca="false">$AS30*AN30</f>
        <v>0</v>
      </c>
      <c r="BH30" s="17" t="n">
        <f aca="false">$AS30*AO30</f>
        <v>0</v>
      </c>
      <c r="BI30" s="17" t="n">
        <f aca="false">$AS30*AP30</f>
        <v>0</v>
      </c>
      <c r="BJ30" s="17" t="n">
        <f aca="false">$AS30*AQ30</f>
        <v>0</v>
      </c>
      <c r="BK30" s="17" t="n">
        <f aca="false">SUM(AT30,AV30,AX30,AZ30,BB30,BD30,BF30,BH30,BJ30)</f>
        <v>1</v>
      </c>
      <c r="BL30" s="17" t="n">
        <f aca="false">SUM(AU30,AW30,AY30,BA30,BC30,BE30,BG30,BI30,BJ30)</f>
        <v>0</v>
      </c>
      <c r="BM30" s="17"/>
      <c r="BN30" s="11"/>
      <c r="BO30" s="15"/>
      <c r="BP30" s="15"/>
      <c r="BQ30" s="15"/>
      <c r="BR30" s="15"/>
      <c r="BS30" s="15"/>
      <c r="BT30" s="15"/>
    </row>
    <row r="31" s="22" customFormat="true" ht="14.4" hidden="false" customHeight="false" outlineLevel="0" collapsed="false">
      <c r="A31" s="11"/>
      <c r="B31" s="11"/>
      <c r="C31" s="11"/>
      <c r="D31" s="11"/>
      <c r="E31" s="11"/>
      <c r="F31" s="11"/>
      <c r="G31" s="12"/>
      <c r="H31" s="13"/>
      <c r="I31" s="11"/>
      <c r="J31" s="11"/>
      <c r="K31" s="15"/>
      <c r="L31" s="15"/>
      <c r="M31" s="15"/>
      <c r="N31" s="15"/>
      <c r="O31" s="11"/>
      <c r="P31" s="11"/>
      <c r="Q31" s="11"/>
      <c r="R31" s="11"/>
      <c r="S31" s="11"/>
      <c r="T31" s="11"/>
      <c r="U31" s="20"/>
      <c r="V31" s="20"/>
      <c r="W31" s="11"/>
      <c r="X31" s="11"/>
      <c r="Y31" s="16"/>
      <c r="Z31" s="11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1"/>
      <c r="AS31" s="17"/>
      <c r="AT31" s="18"/>
      <c r="AU31" s="18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1"/>
      <c r="BO31" s="15"/>
      <c r="BP31" s="15"/>
      <c r="BQ31" s="15"/>
      <c r="BR31" s="15"/>
      <c r="BS31" s="15"/>
      <c r="BT31" s="15"/>
    </row>
    <row r="32" s="23" customFormat="true" ht="14.4" hidden="false" customHeight="false" outlineLevel="0" collapsed="false">
      <c r="A32" s="23" t="s">
        <v>62</v>
      </c>
      <c r="B32" s="23" t="s">
        <v>47</v>
      </c>
      <c r="C32" s="23" t="s">
        <v>63</v>
      </c>
      <c r="D32" s="23" t="n">
        <v>10</v>
      </c>
      <c r="E32" s="23" t="n">
        <v>1310</v>
      </c>
      <c r="F32" s="23" t="s">
        <v>18</v>
      </c>
      <c r="G32" s="23" t="n">
        <v>45</v>
      </c>
      <c r="H32" s="23" t="n">
        <v>0.3</v>
      </c>
      <c r="I32" s="23" t="n">
        <v>20.7</v>
      </c>
      <c r="J32" s="23" t="n">
        <v>0.4</v>
      </c>
      <c r="K32" s="14" t="n">
        <f aca="false">BN32-M32/1.1113</f>
        <v>7.30868352380095</v>
      </c>
      <c r="L32" s="15" t="n">
        <f aca="false">(1-BR32)*BO32</f>
        <v>0.558</v>
      </c>
      <c r="M32" s="15" t="n">
        <f aca="false">BN32*BR32</f>
        <v>0.546</v>
      </c>
      <c r="N32" s="24" t="n">
        <f aca="false">BQ32</f>
        <v>0.314814230936278</v>
      </c>
      <c r="Q32" s="23" t="n">
        <v>23</v>
      </c>
      <c r="R32" s="23" t="n">
        <v>0.5</v>
      </c>
      <c r="S32" s="23" t="n">
        <v>3.3</v>
      </c>
      <c r="T32" s="23" t="n">
        <v>0.2</v>
      </c>
      <c r="U32" s="24" t="n">
        <v>0.2</v>
      </c>
      <c r="V32" s="23" t="n">
        <v>0.03</v>
      </c>
      <c r="Y32" s="25" t="n">
        <f aca="false">K32+M32</f>
        <v>7.85468352380095</v>
      </c>
      <c r="AA32" s="23" t="n">
        <f aca="false">G32/(2*15.9994+28.0855)</f>
        <v>0.74894772844154</v>
      </c>
      <c r="AB32" s="23" t="n">
        <f aca="false">H32/(2*15.9994+28.0855)</f>
        <v>0.00499298485627693</v>
      </c>
      <c r="AC32" s="23" t="n">
        <f aca="false">(2*I32)/(2*26.981+3*15.9994)</f>
        <v>0.406040788464518</v>
      </c>
      <c r="AD32" s="23" t="n">
        <f aca="false">(2*J32)/(2*26.981+3*15.9994)</f>
        <v>0.00784619881090857</v>
      </c>
      <c r="AE32" s="23" t="n">
        <f aca="false">K32/(55.8452+15.9994)</f>
        <v>0.101729058604279</v>
      </c>
      <c r="AF32" s="23" t="n">
        <f aca="false">L32/(55.8452+15.9994)</f>
        <v>0.0077667632640449</v>
      </c>
      <c r="AG32" s="23" t="n">
        <f aca="false">2*M32/(2*55.845+3*15.999)</f>
        <v>0.00683837757613331</v>
      </c>
      <c r="AH32" s="26" t="n">
        <f aca="false">2*N32/(2*55.845+3*15.999)</f>
        <v>0.00394289116754999</v>
      </c>
      <c r="AI32" s="26" t="n">
        <f aca="false">O32/(95.94+2*15.9994)</f>
        <v>0</v>
      </c>
      <c r="AJ32" s="26" t="n">
        <f aca="false">P32/(95.94+2*15.9994)</f>
        <v>0</v>
      </c>
      <c r="AK32" s="26" t="n">
        <f aca="false">Q32/(15.9994+24.3051)</f>
        <v>0.570655882097533</v>
      </c>
      <c r="AL32" s="26" t="n">
        <f aca="false">R32/(15.9994+24.3051)</f>
        <v>0.0124055626542942</v>
      </c>
      <c r="AM32" s="26" t="n">
        <f aca="false">S32/(40.078+15.9994)</f>
        <v>0.0588472361414759</v>
      </c>
      <c r="AN32" s="26" t="n">
        <f aca="false">T32/(40.078+15.9994)</f>
        <v>0.00356649916008945</v>
      </c>
      <c r="AO32" s="26" t="n">
        <f aca="false">U32/(22.989+0.5*15.9994)</f>
        <v>0.00645396547773866</v>
      </c>
      <c r="AP32" s="26" t="n">
        <f aca="false">V32/(22.989+0.5*15.9994)</f>
        <v>0.000968094821660799</v>
      </c>
      <c r="AQ32" s="26" t="n">
        <f aca="false">X32/(2*15.9994+186.207)</f>
        <v>0</v>
      </c>
      <c r="AR32" s="26" t="n">
        <v>12</v>
      </c>
      <c r="AS32" s="26" t="n">
        <f aca="false">AR32/(2*AA32+1.5*AC32+AE32+2*AI32+AK32+AM32+0.5*AO32+1.5*AG32+2*AQ32)</f>
        <v>4.20805557363884</v>
      </c>
      <c r="AT32" s="26" t="n">
        <f aca="false">$AS32*AA32</f>
        <v>3.15161366303257</v>
      </c>
      <c r="AU32" s="26" t="n">
        <f aca="false">$AS32*AB32</f>
        <v>0.0210107577535504</v>
      </c>
      <c r="AV32" s="26" t="n">
        <f aca="false">$AS32*AC32</f>
        <v>1.70864220302282</v>
      </c>
      <c r="AW32" s="26" t="n">
        <f aca="false">$AS32*AD32</f>
        <v>0.0330172406381222</v>
      </c>
      <c r="AX32" s="26" t="n">
        <f aca="false">$AS32*AE32</f>
        <v>0.428081532060766</v>
      </c>
      <c r="AY32" s="26" t="n">
        <f aca="false">$AS32*AF32</f>
        <v>0.0326829714423975</v>
      </c>
      <c r="AZ32" s="26" t="n">
        <f aca="false">$AS32*AG32</f>
        <v>0.0287762728738946</v>
      </c>
      <c r="BA32" s="26" t="n">
        <f aca="false">$AS32*AH32</f>
        <v>0.0165919051538601</v>
      </c>
      <c r="BB32" s="26" t="n">
        <f aca="false">$AS32*AI32</f>
        <v>0</v>
      </c>
      <c r="BC32" s="26" t="n">
        <f aca="false">$AS32*AJ32</f>
        <v>0</v>
      </c>
      <c r="BD32" s="26" t="n">
        <f aca="false">$AS32*AK32</f>
        <v>2.40135166529031</v>
      </c>
      <c r="BE32" s="26" t="n">
        <f aca="false">$AS32*AL32</f>
        <v>0.0522032970715284</v>
      </c>
      <c r="BF32" s="26" t="n">
        <f aca="false">$AS32*AM32</f>
        <v>0.247632440038378</v>
      </c>
      <c r="BG32" s="26" t="n">
        <f aca="false">$AS32*AN32</f>
        <v>0.0150080266689926</v>
      </c>
      <c r="BH32" s="26" t="n">
        <f aca="false">$AS32*AO32</f>
        <v>0.0271586454006708</v>
      </c>
      <c r="BI32" s="26" t="n">
        <f aca="false">$AS32*AP32</f>
        <v>0.00407379681010062</v>
      </c>
      <c r="BJ32" s="26" t="n">
        <f aca="false">$AS32*AQ32</f>
        <v>0</v>
      </c>
      <c r="BK32" s="26" t="n">
        <f aca="false">SUM(AT32,AV32,AX32,AZ32,BB32,BD32,BF32,BH32,BJ32)</f>
        <v>7.99325642171941</v>
      </c>
      <c r="BL32" s="26" t="n">
        <f aca="false">SUM(AU32,AW32,AY32,BA32,BC32,BE32,BG32,BI32,BJ32)</f>
        <v>0.174587995538552</v>
      </c>
      <c r="BM32" s="17" t="n">
        <f aca="false">AX32+AZ32</f>
        <v>0.456857804934661</v>
      </c>
      <c r="BN32" s="23" t="n">
        <v>7.8</v>
      </c>
      <c r="BO32" s="23" t="n">
        <v>0.6</v>
      </c>
      <c r="BP32" s="15" t="n">
        <f aca="false">(1-BR32)*L32+BQ32</f>
        <v>0.833754230936278</v>
      </c>
      <c r="BQ32" s="15" t="n">
        <f aca="false">SQRT((BO32/BN32)^2+(BS32/BR32)^2)*(BN32*BR32)</f>
        <v>0.314814230936278</v>
      </c>
      <c r="BR32" s="15" t="n">
        <v>0.07</v>
      </c>
      <c r="BS32" s="15" t="n">
        <v>0.04</v>
      </c>
      <c r="BT32" s="15" t="n">
        <f aca="false">AX32+BF32+(BD32)</f>
        <v>3.07706563738945</v>
      </c>
    </row>
    <row r="33" s="23" customFormat="true" ht="14.4" hidden="false" customHeight="false" outlineLevel="0" collapsed="false">
      <c r="A33" s="23" t="s">
        <v>62</v>
      </c>
      <c r="B33" s="23" t="s">
        <v>64</v>
      </c>
      <c r="C33" s="23" t="s">
        <v>63</v>
      </c>
      <c r="D33" s="23" t="n">
        <v>10</v>
      </c>
      <c r="E33" s="23" t="n">
        <v>1310</v>
      </c>
      <c r="F33" s="23" t="s">
        <v>18</v>
      </c>
      <c r="G33" s="23" t="n">
        <v>58.9</v>
      </c>
      <c r="H33" s="23" t="n">
        <v>0.4</v>
      </c>
      <c r="I33" s="23" t="n">
        <v>0.25</v>
      </c>
      <c r="J33" s="23" t="n">
        <v>0.05</v>
      </c>
      <c r="K33" s="23" t="n">
        <v>4.8</v>
      </c>
      <c r="L33" s="23" t="n">
        <v>0.2</v>
      </c>
      <c r="Q33" s="23" t="n">
        <v>35.7</v>
      </c>
      <c r="R33" s="23" t="n">
        <v>1</v>
      </c>
      <c r="S33" s="23" t="n">
        <v>0.41</v>
      </c>
      <c r="T33" s="23" t="n">
        <v>0.04</v>
      </c>
      <c r="U33" s="23" t="n">
        <v>0.11</v>
      </c>
      <c r="V33" s="23" t="n">
        <v>0.03</v>
      </c>
      <c r="AA33" s="23" t="n">
        <f aca="false">G33/(2*15.9994+28.0855)</f>
        <v>0.980289360115704</v>
      </c>
      <c r="AB33" s="23" t="n">
        <f aca="false">H33/(2*15.9994+28.0855)</f>
        <v>0.00665731314170257</v>
      </c>
      <c r="AC33" s="23" t="n">
        <f aca="false">(2*I33)/(2*26.981+3*15.9994)</f>
        <v>0.00490387425681786</v>
      </c>
      <c r="AD33" s="23" t="n">
        <f aca="false">(2*J33)/(2*26.981+3*15.9994)</f>
        <v>0.000980774851363571</v>
      </c>
      <c r="AE33" s="23" t="n">
        <f aca="false">K33/(55.8452+15.9994)</f>
        <v>0.066810866787483</v>
      </c>
      <c r="AF33" s="23" t="n">
        <f aca="false">L33/(55.8452+15.9994)</f>
        <v>0.00278378611614512</v>
      </c>
      <c r="AG33" s="23" t="n">
        <f aca="false">2*M33/(2*55.845+3*15.999)</f>
        <v>0</v>
      </c>
      <c r="AH33" s="26" t="n">
        <f aca="false">2*N33/(2*55.845+3*15.999)</f>
        <v>0</v>
      </c>
      <c r="AI33" s="26" t="n">
        <f aca="false">O33/(95.94+2*15.9994)</f>
        <v>0</v>
      </c>
      <c r="AJ33" s="26" t="n">
        <f aca="false">P33/(95.94+2*15.9994)</f>
        <v>0</v>
      </c>
      <c r="AK33" s="26" t="n">
        <f aca="false">Q33/(15.9994+24.3051)</f>
        <v>0.885757173516605</v>
      </c>
      <c r="AL33" s="26" t="n">
        <f aca="false">R33/(15.9994+24.3051)</f>
        <v>0.0248111253085884</v>
      </c>
      <c r="AM33" s="26" t="n">
        <f aca="false">S33/(40.078+15.9994)</f>
        <v>0.00731132327818337</v>
      </c>
      <c r="AN33" s="26" t="n">
        <f aca="false">T33/(40.078+15.9994)</f>
        <v>0.00071329983201789</v>
      </c>
      <c r="AO33" s="26" t="n">
        <f aca="false">U33/(22.989+0.5*15.9994)</f>
        <v>0.00354968101275626</v>
      </c>
      <c r="AP33" s="26" t="n">
        <f aca="false">V33/(22.989+0.5*15.9994)</f>
        <v>0.000968094821660799</v>
      </c>
      <c r="AQ33" s="26" t="n">
        <f aca="false">X33/(2*15.9994+186.207)</f>
        <v>0</v>
      </c>
      <c r="AR33" s="26" t="n">
        <v>6</v>
      </c>
      <c r="AS33" s="26" t="n">
        <f aca="false">AR33/(2*AA33+1.5*AC33+AE33+2*AI33+AK33+AM33+0.5*AO33+1.5*AG33+2*AQ33)</f>
        <v>2.04806904357363</v>
      </c>
      <c r="AT33" s="26" t="n">
        <f aca="false">$AS33*AA33</f>
        <v>2.00770029219758</v>
      </c>
      <c r="AU33" s="26" t="n">
        <f aca="false">$AS33*AB33</f>
        <v>0.0136346369588969</v>
      </c>
      <c r="AV33" s="26" t="n">
        <f aca="false">$AS33*AC33</f>
        <v>0.0100434730589663</v>
      </c>
      <c r="AW33" s="26" t="n">
        <f aca="false">$AS33*AD33</f>
        <v>0.00200869461179326</v>
      </c>
      <c r="AX33" s="26" t="n">
        <f aca="false">$AS33*AE33</f>
        <v>0.136833268041765</v>
      </c>
      <c r="AY33" s="26" t="n">
        <f aca="false">$AS33*AF33</f>
        <v>0.00570138616840689</v>
      </c>
      <c r="AZ33" s="26" t="n">
        <f aca="false">$AS33*AG33</f>
        <v>0</v>
      </c>
      <c r="BA33" s="26" t="n">
        <f aca="false">$AS33*AH33</f>
        <v>0</v>
      </c>
      <c r="BB33" s="26" t="n">
        <f aca="false">$AS33*AI33</f>
        <v>0</v>
      </c>
      <c r="BC33" s="26" t="n">
        <f aca="false">$AS33*AJ33</f>
        <v>0</v>
      </c>
      <c r="BD33" s="26" t="n">
        <f aca="false">$AS33*AK33</f>
        <v>1.81409184720263</v>
      </c>
      <c r="BE33" s="26" t="n">
        <f aca="false">$AS33*AL33</f>
        <v>0.0508148976807461</v>
      </c>
      <c r="BF33" s="26" t="n">
        <f aca="false">$AS33*AM33</f>
        <v>0.0149740948736066</v>
      </c>
      <c r="BG33" s="26" t="n">
        <f aca="false">$AS33*AN33</f>
        <v>0.00146088730474211</v>
      </c>
      <c r="BH33" s="26" t="n">
        <f aca="false">$AS33*AO33</f>
        <v>0.00726999179678719</v>
      </c>
      <c r="BI33" s="26" t="n">
        <f aca="false">$AS33*AP33</f>
        <v>0.00198272503548742</v>
      </c>
      <c r="BJ33" s="26" t="n">
        <f aca="false">$AS33*AQ33</f>
        <v>0</v>
      </c>
      <c r="BK33" s="26" t="n">
        <f aca="false">SUM(AT33,AV33,AX33,AZ33,BB33,BD33,BF33,BH33,BJ33)</f>
        <v>3.99091296717134</v>
      </c>
      <c r="BL33" s="26"/>
      <c r="BM33" s="26"/>
      <c r="BP33" s="15"/>
      <c r="BQ33" s="15"/>
      <c r="BR33" s="15"/>
      <c r="BS33" s="15"/>
      <c r="BT33" s="15"/>
    </row>
    <row r="34" s="23" customFormat="true" ht="14.4" hidden="false" customHeight="false" outlineLevel="0" collapsed="false">
      <c r="A34" s="23" t="s">
        <v>62</v>
      </c>
      <c r="B34" s="23" t="s">
        <v>65</v>
      </c>
      <c r="C34" s="23" t="s">
        <v>63</v>
      </c>
      <c r="D34" s="23" t="n">
        <v>10</v>
      </c>
      <c r="E34" s="23" t="n">
        <v>1310</v>
      </c>
      <c r="F34" s="23" t="s">
        <v>18</v>
      </c>
      <c r="G34" s="23" t="n">
        <v>56.7</v>
      </c>
      <c r="H34" s="23" t="n">
        <v>0.4</v>
      </c>
      <c r="I34" s="23" t="n">
        <v>3.3</v>
      </c>
      <c r="J34" s="23" t="n">
        <v>0.3</v>
      </c>
      <c r="K34" s="23" t="n">
        <v>4.2</v>
      </c>
      <c r="L34" s="23" t="n">
        <v>0.4</v>
      </c>
      <c r="Q34" s="23" t="n">
        <v>19.6</v>
      </c>
      <c r="R34" s="23" t="n">
        <v>0.5</v>
      </c>
      <c r="S34" s="23" t="n">
        <v>13.7</v>
      </c>
      <c r="T34" s="23" t="n">
        <v>0.9</v>
      </c>
      <c r="U34" s="23" t="n">
        <v>2.2</v>
      </c>
      <c r="V34" s="23" t="n">
        <v>0.1</v>
      </c>
      <c r="AA34" s="23" t="n">
        <f aca="false">G34/(2*15.9994+28.0855)</f>
        <v>0.94367413783634</v>
      </c>
      <c r="AB34" s="23" t="n">
        <f aca="false">H34/(2*15.9994+28.0855)</f>
        <v>0.00665731314170257</v>
      </c>
      <c r="AC34" s="23" t="n">
        <f aca="false">(2*I34)/(2*26.981+3*15.9994)</f>
        <v>0.0647311401899957</v>
      </c>
      <c r="AD34" s="23" t="n">
        <f aca="false">(2*J34)/(2*26.981+3*15.9994)</f>
        <v>0.00588464910818143</v>
      </c>
      <c r="AE34" s="23" t="n">
        <f aca="false">K34/(55.8452+15.9994)</f>
        <v>0.0584595084390476</v>
      </c>
      <c r="AF34" s="23" t="n">
        <f aca="false">L34/(55.8452+15.9994)</f>
        <v>0.00556757223229025</v>
      </c>
      <c r="AG34" s="23" t="n">
        <f aca="false">2*M34/(2*55.845+3*15.999)</f>
        <v>0</v>
      </c>
      <c r="AH34" s="26" t="n">
        <f aca="false">2*N34/(2*55.845+3*15.999)</f>
        <v>0</v>
      </c>
      <c r="AI34" s="26" t="n">
        <f aca="false">O34/(95.94+2*15.9994)</f>
        <v>0</v>
      </c>
      <c r="AJ34" s="26" t="n">
        <f aca="false">P34/(95.94+2*15.9994)</f>
        <v>0</v>
      </c>
      <c r="AK34" s="26" t="n">
        <f aca="false">Q34/(15.9994+24.3051)</f>
        <v>0.486298056048332</v>
      </c>
      <c r="AL34" s="26" t="n">
        <f aca="false">R34/(15.9994+24.3051)</f>
        <v>0.0124055626542942</v>
      </c>
      <c r="AM34" s="26" t="n">
        <f aca="false">S34/(40.078+15.9994)</f>
        <v>0.244305192466127</v>
      </c>
      <c r="AN34" s="26" t="n">
        <f aca="false">T34/(40.078+15.9994)</f>
        <v>0.0160492462204025</v>
      </c>
      <c r="AO34" s="26" t="n">
        <f aca="false">U34/(22.989+0.5*15.9994)</f>
        <v>0.0709936202551253</v>
      </c>
      <c r="AP34" s="26" t="n">
        <f aca="false">V34/(22.989+0.5*15.9994)</f>
        <v>0.00322698273886933</v>
      </c>
      <c r="AQ34" s="26" t="n">
        <f aca="false">X34/(2*15.9994+186.207)</f>
        <v>0</v>
      </c>
      <c r="AR34" s="26" t="n">
        <v>6</v>
      </c>
      <c r="AS34" s="26" t="n">
        <f aca="false">AR34/(2*AA34+1.5*AC34+AE34+2*AI34+AK34+AM34+0.5*AO34+1.5*AG34+2*AQ34)</f>
        <v>2.13598799386398</v>
      </c>
      <c r="AT34" s="26" t="n">
        <f aca="false">$AS34*AA34</f>
        <v>2.01567662853836</v>
      </c>
      <c r="AU34" s="26" t="n">
        <f aca="false">$AS34*AB34</f>
        <v>0.0142199409420696</v>
      </c>
      <c r="AV34" s="26" t="n">
        <f aca="false">$AS34*AC34</f>
        <v>0.138264938274957</v>
      </c>
      <c r="AW34" s="26" t="n">
        <f aca="false">$AS34*AD34</f>
        <v>0.0125695398431779</v>
      </c>
      <c r="AX34" s="26" t="n">
        <f aca="false">$AS34*AE34</f>
        <v>0.124868808152996</v>
      </c>
      <c r="AY34" s="26" t="n">
        <f aca="false">$AS34*AF34</f>
        <v>0.0118922674431424</v>
      </c>
      <c r="AZ34" s="26" t="n">
        <f aca="false">$AS34*AG34</f>
        <v>0</v>
      </c>
      <c r="BA34" s="26" t="n">
        <f aca="false">$AS34*AH34</f>
        <v>0</v>
      </c>
      <c r="BB34" s="26" t="n">
        <f aca="false">$AS34*AI34</f>
        <v>0</v>
      </c>
      <c r="BC34" s="26" t="n">
        <f aca="false">$AS34*AJ34</f>
        <v>0</v>
      </c>
      <c r="BD34" s="26" t="n">
        <f aca="false">$AS34*AK34</f>
        <v>1.03872680915863</v>
      </c>
      <c r="BE34" s="26" t="n">
        <f aca="false">$AS34*AL34</f>
        <v>0.0264981328866997</v>
      </c>
      <c r="BF34" s="26" t="n">
        <f aca="false">$AS34*AM34</f>
        <v>0.521832957946276</v>
      </c>
      <c r="BG34" s="26" t="n">
        <f aca="false">$AS34*AN34</f>
        <v>0.0342809972373466</v>
      </c>
      <c r="BH34" s="26" t="n">
        <f aca="false">$AS34*AO34</f>
        <v>0.151641520505886</v>
      </c>
      <c r="BI34" s="26" t="n">
        <f aca="false">$AS34*AP34</f>
        <v>0.00689279638663118</v>
      </c>
      <c r="BJ34" s="26" t="n">
        <f aca="false">$AS34*AQ34</f>
        <v>0</v>
      </c>
      <c r="BK34" s="26" t="n">
        <f aca="false">SUM(AT34,AV34,AX34,AZ34,BB34,BD34,BF34,BH34,BJ34)</f>
        <v>3.9910116625771</v>
      </c>
      <c r="BL34" s="26"/>
      <c r="BM34" s="26"/>
      <c r="BP34" s="15"/>
      <c r="BQ34" s="15"/>
      <c r="BR34" s="15"/>
      <c r="BS34" s="15"/>
      <c r="BT34" s="15"/>
    </row>
    <row r="35" s="23" customFormat="true" ht="14.4" hidden="false" customHeight="false" outlineLevel="0" collapsed="false">
      <c r="A35" s="23" t="s">
        <v>62</v>
      </c>
      <c r="B35" s="23" t="s">
        <v>18</v>
      </c>
      <c r="C35" s="23" t="s">
        <v>63</v>
      </c>
      <c r="D35" s="23" t="n">
        <v>10</v>
      </c>
      <c r="E35" s="23" t="n">
        <v>1310</v>
      </c>
      <c r="F35" s="23" t="s">
        <v>18</v>
      </c>
      <c r="X35" s="23" t="n">
        <v>117.18</v>
      </c>
      <c r="AA35" s="23" t="n">
        <f aca="false">G35/(2*15.9994+28.0855)</f>
        <v>0</v>
      </c>
      <c r="AB35" s="23" t="n">
        <f aca="false">H35/(2*15.9994+28.0855)</f>
        <v>0</v>
      </c>
      <c r="AC35" s="23" t="n">
        <f aca="false">(2*I35)/(2*26.981+3*15.9994)</f>
        <v>0</v>
      </c>
      <c r="AD35" s="23" t="n">
        <f aca="false">(2*J35)/(2*26.981+3*15.9994)</f>
        <v>0</v>
      </c>
      <c r="AE35" s="23" t="n">
        <f aca="false">K35/(55.8452+15.9994)</f>
        <v>0</v>
      </c>
      <c r="AF35" s="23" t="n">
        <f aca="false">L35/(55.8452+15.9994)</f>
        <v>0</v>
      </c>
      <c r="AG35" s="23" t="n">
        <f aca="false">2*M35/(2*55.845+3*15.999)</f>
        <v>0</v>
      </c>
      <c r="AH35" s="26" t="n">
        <f aca="false">2*N35/(2*55.845+3*15.999)</f>
        <v>0</v>
      </c>
      <c r="AI35" s="26" t="n">
        <f aca="false">O35/(95.94+2*15.9994)</f>
        <v>0</v>
      </c>
      <c r="AJ35" s="26" t="n">
        <f aca="false">P35/(95.94+2*15.9994)</f>
        <v>0</v>
      </c>
      <c r="AK35" s="26" t="n">
        <f aca="false">Q35/(15.9994+24.3051)</f>
        <v>0</v>
      </c>
      <c r="AL35" s="26" t="n">
        <f aca="false">R35/(15.9994+24.3051)</f>
        <v>0</v>
      </c>
      <c r="AM35" s="26" t="n">
        <f aca="false">S35/(40.078+15.9994)</f>
        <v>0</v>
      </c>
      <c r="AN35" s="26" t="n">
        <f aca="false">T35/(40.078+15.9994)</f>
        <v>0</v>
      </c>
      <c r="AO35" s="26" t="n">
        <f aca="false">U35/(22.989+0.5*15.9994)</f>
        <v>0</v>
      </c>
      <c r="AP35" s="26" t="n">
        <f aca="false">V35/(22.989+0.5*15.9994)</f>
        <v>0</v>
      </c>
      <c r="AQ35" s="26" t="n">
        <f aca="false">X35/(2*15.9994+186.207)</f>
        <v>0.537015972994302</v>
      </c>
      <c r="AR35" s="26" t="n">
        <v>2</v>
      </c>
      <c r="AS35" s="26" t="n">
        <f aca="false">AR35/(2*AA35+1.5*AC35+AE35+2*AI35+AK35+AM35+0.5*AO35+1.5*AG35+2*AQ35)</f>
        <v>1.86214200375491</v>
      </c>
      <c r="AT35" s="26" t="n">
        <f aca="false">$AS35*AA35</f>
        <v>0</v>
      </c>
      <c r="AU35" s="26" t="n">
        <f aca="false">$AS35*AB35</f>
        <v>0</v>
      </c>
      <c r="AV35" s="26" t="n">
        <f aca="false">$AS35*AC35</f>
        <v>0</v>
      </c>
      <c r="AW35" s="26" t="n">
        <f aca="false">$AS35*AD35</f>
        <v>0</v>
      </c>
      <c r="AX35" s="26" t="n">
        <f aca="false">$AS35*AE35</f>
        <v>0</v>
      </c>
      <c r="AY35" s="26" t="n">
        <f aca="false">$AS35*AF35</f>
        <v>0</v>
      </c>
      <c r="AZ35" s="26" t="n">
        <f aca="false">$AS35*AG35</f>
        <v>0</v>
      </c>
      <c r="BA35" s="26" t="n">
        <f aca="false">$AS35*AH35</f>
        <v>0</v>
      </c>
      <c r="BB35" s="26" t="n">
        <f aca="false">$AS35*AI35</f>
        <v>0</v>
      </c>
      <c r="BC35" s="26" t="n">
        <f aca="false">$AS35*AJ35</f>
        <v>0</v>
      </c>
      <c r="BD35" s="26" t="n">
        <f aca="false">$AS35*AK35</f>
        <v>0</v>
      </c>
      <c r="BE35" s="26" t="n">
        <f aca="false">$AS35*AL35</f>
        <v>0</v>
      </c>
      <c r="BF35" s="26" t="n">
        <f aca="false">$AS35*AM35</f>
        <v>0</v>
      </c>
      <c r="BG35" s="26" t="n">
        <f aca="false">$AS35*AN35</f>
        <v>0</v>
      </c>
      <c r="BH35" s="26" t="n">
        <f aca="false">$AS35*AO35</f>
        <v>0</v>
      </c>
      <c r="BI35" s="26" t="n">
        <f aca="false">$AS35*AP35</f>
        <v>0</v>
      </c>
      <c r="BJ35" s="26" t="n">
        <f aca="false">$AS35*AQ35</f>
        <v>1</v>
      </c>
      <c r="BK35" s="26" t="n">
        <f aca="false">SUM(AT35,AV35,AX35,AZ35,BB35,BD35,BF35,BH35,BJ35)</f>
        <v>1</v>
      </c>
      <c r="BL35" s="26"/>
      <c r="BM35" s="26"/>
      <c r="BP35" s="15"/>
      <c r="BQ35" s="15"/>
      <c r="BR35" s="15"/>
      <c r="BS35" s="15"/>
      <c r="BT35" s="15"/>
    </row>
    <row r="36" s="23" customFormat="true" ht="14.4" hidden="false" customHeight="false" outlineLevel="0" collapsed="false">
      <c r="A36" s="23" t="s">
        <v>62</v>
      </c>
      <c r="B36" s="23" t="s">
        <v>15</v>
      </c>
      <c r="C36" s="23" t="s">
        <v>63</v>
      </c>
      <c r="D36" s="23" t="n">
        <v>10</v>
      </c>
      <c r="E36" s="23" t="n">
        <v>1310</v>
      </c>
      <c r="F36" s="23" t="s">
        <v>18</v>
      </c>
      <c r="X36" s="23" t="n">
        <v>100</v>
      </c>
      <c r="AA36" s="23" t="n">
        <f aca="false">G36/(2*15.9994+28.0855)</f>
        <v>0</v>
      </c>
      <c r="AB36" s="23" t="n">
        <f aca="false">H36/(2*15.9994+28.0855)</f>
        <v>0</v>
      </c>
      <c r="AC36" s="23" t="n">
        <f aca="false">(2*I36)/(2*26.981+3*15.9994)</f>
        <v>0</v>
      </c>
      <c r="AD36" s="23" t="n">
        <f aca="false">(2*J36)/(2*26.981+3*15.9994)</f>
        <v>0</v>
      </c>
      <c r="AE36" s="23" t="n">
        <f aca="false">K36/(55.8452+15.9994)</f>
        <v>0</v>
      </c>
      <c r="AF36" s="23" t="n">
        <f aca="false">L36/(55.8452+15.9994)</f>
        <v>0</v>
      </c>
      <c r="AG36" s="23" t="n">
        <f aca="false">2*M36/(2*55.845+3*15.999)</f>
        <v>0</v>
      </c>
      <c r="AH36" s="26" t="n">
        <f aca="false">2*N36/(2*55.845+3*15.999)</f>
        <v>0</v>
      </c>
      <c r="AI36" s="26" t="n">
        <f aca="false">O36/(95.94+2*15.9994)</f>
        <v>0</v>
      </c>
      <c r="AJ36" s="26" t="n">
        <f aca="false">P36/(95.94+2*15.9994)</f>
        <v>0</v>
      </c>
      <c r="AK36" s="26" t="n">
        <f aca="false">Q36/(15.9994+24.3051)</f>
        <v>0</v>
      </c>
      <c r="AL36" s="26" t="n">
        <f aca="false">R36/(15.9994+24.3051)</f>
        <v>0</v>
      </c>
      <c r="AM36" s="26" t="n">
        <f aca="false">S36/(40.078+15.9994)</f>
        <v>0</v>
      </c>
      <c r="AN36" s="26" t="n">
        <f aca="false">T36/(40.078+15.9994)</f>
        <v>0</v>
      </c>
      <c r="AO36" s="26" t="n">
        <f aca="false">U36/(22.989+0.5*15.9994)</f>
        <v>0</v>
      </c>
      <c r="AP36" s="26" t="n">
        <f aca="false">V36/(22.989+0.5*15.9994)</f>
        <v>0</v>
      </c>
      <c r="AQ36" s="26" t="n">
        <f aca="false">X36/(2*15.9994+186.207)</f>
        <v>0.458282960397936</v>
      </c>
      <c r="AR36" s="26" t="n">
        <v>2</v>
      </c>
      <c r="AS36" s="26" t="n">
        <f aca="false">AR36/(2*AA36+1.5*AC36+AE36+2*AI36+AK36+AM36+0.5*AO36+1.5*AG36+2*AQ36)</f>
        <v>2.182058</v>
      </c>
      <c r="AT36" s="26" t="n">
        <f aca="false">$AS36*AA36</f>
        <v>0</v>
      </c>
      <c r="AU36" s="26" t="n">
        <f aca="false">$AS36*AB36</f>
        <v>0</v>
      </c>
      <c r="AV36" s="26" t="n">
        <f aca="false">$AS36*AC36</f>
        <v>0</v>
      </c>
      <c r="AW36" s="26" t="n">
        <f aca="false">$AS36*AD36</f>
        <v>0</v>
      </c>
      <c r="AX36" s="26" t="n">
        <f aca="false">$AS36*AE36</f>
        <v>0</v>
      </c>
      <c r="AY36" s="26" t="n">
        <f aca="false">$AS36*AF36</f>
        <v>0</v>
      </c>
      <c r="AZ36" s="26" t="n">
        <f aca="false">$AS36*AG36</f>
        <v>0</v>
      </c>
      <c r="BA36" s="26" t="n">
        <f aca="false">$AS36*AH36</f>
        <v>0</v>
      </c>
      <c r="BB36" s="26" t="n">
        <f aca="false">$AS36*AI36</f>
        <v>0</v>
      </c>
      <c r="BC36" s="26" t="n">
        <f aca="false">$AS36*AJ36</f>
        <v>0</v>
      </c>
      <c r="BD36" s="26" t="n">
        <f aca="false">$AS36*AK36</f>
        <v>0</v>
      </c>
      <c r="BE36" s="26" t="n">
        <f aca="false">$AS36*AL36</f>
        <v>0</v>
      </c>
      <c r="BF36" s="26" t="n">
        <f aca="false">$AS36*AM36</f>
        <v>0</v>
      </c>
      <c r="BG36" s="26" t="n">
        <f aca="false">$AS36*AN36</f>
        <v>0</v>
      </c>
      <c r="BH36" s="26" t="n">
        <f aca="false">$AS36*AO36</f>
        <v>0</v>
      </c>
      <c r="BI36" s="26" t="n">
        <f aca="false">$AS36*AP36</f>
        <v>0</v>
      </c>
      <c r="BJ36" s="26" t="n">
        <f aca="false">$AS36*AQ36</f>
        <v>1</v>
      </c>
      <c r="BK36" s="26" t="n">
        <f aca="false">SUM(AT36,AV36,AX36,AZ36,BB36,BD36,BF36,BH36,BJ36)</f>
        <v>1</v>
      </c>
      <c r="BL36" s="26"/>
      <c r="BM36" s="26"/>
      <c r="BP36" s="15"/>
      <c r="BQ36" s="15"/>
      <c r="BR36" s="15"/>
      <c r="BS36" s="15"/>
      <c r="BT36" s="15"/>
    </row>
    <row r="37" s="34" customFormat="true" ht="14.4" hidden="false" customHeight="false" outlineLevel="0" collapsed="false">
      <c r="A37" s="27"/>
      <c r="B37" s="27"/>
      <c r="C37" s="27"/>
      <c r="D37" s="27"/>
      <c r="E37" s="27"/>
      <c r="F37" s="27"/>
      <c r="G37" s="28"/>
      <c r="H37" s="29"/>
      <c r="I37" s="27"/>
      <c r="J37" s="27"/>
      <c r="K37" s="14"/>
      <c r="L37" s="14"/>
      <c r="M37" s="14"/>
      <c r="N37" s="14"/>
      <c r="O37" s="27"/>
      <c r="P37" s="27"/>
      <c r="Q37" s="27"/>
      <c r="R37" s="27"/>
      <c r="S37" s="27"/>
      <c r="T37" s="27"/>
      <c r="U37" s="30"/>
      <c r="V37" s="30"/>
      <c r="W37" s="27"/>
      <c r="X37" s="27"/>
      <c r="Y37" s="31"/>
      <c r="Z37" s="27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27"/>
      <c r="AS37" s="32"/>
      <c r="AT37" s="33"/>
      <c r="AU37" s="33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27"/>
      <c r="BO37" s="14"/>
      <c r="BP37" s="15"/>
      <c r="BQ37" s="15"/>
      <c r="BR37" s="15"/>
      <c r="BS37" s="15"/>
      <c r="BT37" s="15"/>
    </row>
    <row r="38" s="34" customFormat="true" ht="14.4" hidden="false" customHeight="false" outlineLevel="0" collapsed="false">
      <c r="A38" s="23" t="s">
        <v>66</v>
      </c>
      <c r="B38" s="23" t="s">
        <v>47</v>
      </c>
      <c r="C38" s="23" t="s">
        <v>63</v>
      </c>
      <c r="D38" s="23" t="n">
        <v>10.4</v>
      </c>
      <c r="E38" s="23" t="n">
        <v>1310</v>
      </c>
      <c r="F38" s="23" t="s">
        <v>29</v>
      </c>
      <c r="G38" s="28" t="n">
        <v>44.2</v>
      </c>
      <c r="H38" s="29" t="n">
        <v>0.5</v>
      </c>
      <c r="I38" s="27" t="n">
        <v>22.3</v>
      </c>
      <c r="J38" s="27" t="n">
        <v>1</v>
      </c>
      <c r="K38" s="14" t="n">
        <f aca="false">BN38-M38/1.1113</f>
        <v>7.7</v>
      </c>
      <c r="L38" s="15" t="n">
        <f aca="false">(1-BR38)*BO38</f>
        <v>0.7</v>
      </c>
      <c r="M38" s="15" t="n">
        <f aca="false">BN38*BR38*1.1113</f>
        <v>0</v>
      </c>
      <c r="N38" s="14" t="n">
        <v>0</v>
      </c>
      <c r="O38" s="27"/>
      <c r="P38" s="27"/>
      <c r="Q38" s="27" t="n">
        <v>23.6</v>
      </c>
      <c r="R38" s="27" t="n">
        <v>1</v>
      </c>
      <c r="S38" s="27" t="n">
        <v>4.4</v>
      </c>
      <c r="T38" s="27" t="n">
        <v>0.6</v>
      </c>
      <c r="U38" s="30"/>
      <c r="V38" s="30"/>
      <c r="W38" s="27"/>
      <c r="X38" s="27"/>
      <c r="Y38" s="31" t="n">
        <f aca="false">K38+M38</f>
        <v>7.7</v>
      </c>
      <c r="Z38" s="27"/>
      <c r="AA38" s="32" t="n">
        <f aca="false">G38/(2*15.9994+28.0855)</f>
        <v>0.735633102158135</v>
      </c>
      <c r="AB38" s="32" t="n">
        <f aca="false">H38/(2*15.9994+28.0855)</f>
        <v>0.00832164142712822</v>
      </c>
      <c r="AC38" s="32" t="n">
        <f aca="false">(2*I38)/(2*26.981+3*15.9994)</f>
        <v>0.437425583708153</v>
      </c>
      <c r="AD38" s="32" t="n">
        <f aca="false">(2*J38)/(2*26.981+3*15.9994)</f>
        <v>0.0196154970272714</v>
      </c>
      <c r="AE38" s="32" t="n">
        <f aca="false">K38/(55.8452+15.9994)</f>
        <v>0.107175765471587</v>
      </c>
      <c r="AF38" s="32" t="n">
        <f aca="false">L38/(55.8452+15.9994)</f>
        <v>0.00974325140650794</v>
      </c>
      <c r="AG38" s="32" t="n">
        <f aca="false">2*M38/(2*55.845+3*15.999)</f>
        <v>0</v>
      </c>
      <c r="AH38" s="32" t="n">
        <f aca="false">2*N38/(2*55.845+3*15.999)</f>
        <v>0</v>
      </c>
      <c r="AI38" s="32" t="n">
        <f aca="false">O38/(95.94+2*15.9994)</f>
        <v>0</v>
      </c>
      <c r="AJ38" s="32" t="n">
        <f aca="false">P38/(95.94+2*15.9994)</f>
        <v>0</v>
      </c>
      <c r="AK38" s="32" t="n">
        <f aca="false">Q38/(15.9994+24.3051)</f>
        <v>0.585542557282686</v>
      </c>
      <c r="AL38" s="32" t="n">
        <f aca="false">R38/(15.9994+24.3051)</f>
        <v>0.0248111253085884</v>
      </c>
      <c r="AM38" s="32" t="n">
        <f aca="false">S38/(40.078+15.9994)</f>
        <v>0.0784629815219678</v>
      </c>
      <c r="AN38" s="32" t="n">
        <f aca="false">T38/(40.078+15.9994)</f>
        <v>0.0106994974802683</v>
      </c>
      <c r="AO38" s="32" t="n">
        <f aca="false">U38/(22.989+0.5*15.9994)</f>
        <v>0</v>
      </c>
      <c r="AP38" s="32" t="n">
        <f aca="false">V38/(22.989+0.5*15.9994)</f>
        <v>0</v>
      </c>
      <c r="AQ38" s="32" t="n">
        <f aca="false">X38/(2*15.9994+186.207)</f>
        <v>0</v>
      </c>
      <c r="AR38" s="27" t="n">
        <v>12</v>
      </c>
      <c r="AS38" s="32" t="n">
        <f aca="false">AR38/(2*AA38+1.5*AC38+AE38+2*AI38+AK38+AM38+0.5*AO38+1.5*AG38+2*AQ38)</f>
        <v>4.13994978227093</v>
      </c>
      <c r="AT38" s="33" t="n">
        <f aca="false">$AS38*AA38</f>
        <v>3.04548410111086</v>
      </c>
      <c r="AU38" s="33" t="n">
        <f aca="false">$AS38*AB38</f>
        <v>0.0344511776143762</v>
      </c>
      <c r="AV38" s="32" t="n">
        <f aca="false">$AS38*AC38</f>
        <v>1.8109199500323</v>
      </c>
      <c r="AW38" s="32" t="n">
        <f aca="false">$AS38*AD38</f>
        <v>0.0812071726471884</v>
      </c>
      <c r="AX38" s="32" t="n">
        <f aca="false">$AS38*AE38</f>
        <v>0.443702286928818</v>
      </c>
      <c r="AY38" s="32" t="n">
        <f aca="false">$AS38*AF38</f>
        <v>0.0403365715389835</v>
      </c>
      <c r="AZ38" s="32" t="n">
        <f aca="false">$AS38*AG38</f>
        <v>0</v>
      </c>
      <c r="BA38" s="32" t="n">
        <f aca="false">$AS38*AH38</f>
        <v>0</v>
      </c>
      <c r="BB38" s="32" t="n">
        <f aca="false">$AS38*AI38</f>
        <v>0</v>
      </c>
      <c r="BC38" s="32" t="n">
        <f aca="false">$AS38*AJ38</f>
        <v>0</v>
      </c>
      <c r="BD38" s="32" t="n">
        <f aca="false">$AS38*AK38</f>
        <v>2.42411678253282</v>
      </c>
      <c r="BE38" s="32" t="n">
        <f aca="false">$AS38*AL38</f>
        <v>0.102716812819187</v>
      </c>
      <c r="BF38" s="32" t="n">
        <f aca="false">$AS38*AM38</f>
        <v>0.324832803268199</v>
      </c>
      <c r="BG38" s="32" t="n">
        <f aca="false">$AS38*AN38</f>
        <v>0.0442953822638453</v>
      </c>
      <c r="BH38" s="32" t="n">
        <f aca="false">$AS38*AO38</f>
        <v>0</v>
      </c>
      <c r="BI38" s="32" t="n">
        <f aca="false">$AS38*AP38</f>
        <v>0</v>
      </c>
      <c r="BJ38" s="32" t="n">
        <f aca="false">$AS38*AQ38</f>
        <v>0</v>
      </c>
      <c r="BK38" s="32" t="n">
        <f aca="false">SUM(AT38,AV38,AX38,AZ38,BB38,BD38,BF38,BH38,BJ38)</f>
        <v>8.04905592387299</v>
      </c>
      <c r="BL38" s="32" t="n">
        <f aca="false">SUM(AU38,AW38,AY38,BA38,BC38,BE38,BG38,BI38,BJ38)</f>
        <v>0.30300711688358</v>
      </c>
      <c r="BM38" s="17" t="n">
        <f aca="false">AX38+AZ38</f>
        <v>0.443702286928818</v>
      </c>
      <c r="BN38" s="27" t="n">
        <v>7.7</v>
      </c>
      <c r="BO38" s="14" t="n">
        <v>0.7</v>
      </c>
      <c r="BP38" s="15" t="n">
        <f aca="false">BO38</f>
        <v>0.7</v>
      </c>
      <c r="BQ38" s="15" t="n">
        <v>0</v>
      </c>
      <c r="BR38" s="15" t="n">
        <v>0</v>
      </c>
      <c r="BS38" s="15" t="n">
        <v>0.03</v>
      </c>
      <c r="BT38" s="15" t="n">
        <f aca="false">AX38+BF38+(BD38)</f>
        <v>3.19265187272983</v>
      </c>
    </row>
    <row r="39" s="34" customFormat="true" ht="14.4" hidden="false" customHeight="false" outlineLevel="0" collapsed="false">
      <c r="A39" s="23" t="s">
        <v>66</v>
      </c>
      <c r="B39" s="23" t="s">
        <v>58</v>
      </c>
      <c r="C39" s="23" t="s">
        <v>63</v>
      </c>
      <c r="D39" s="23" t="n">
        <v>10.4</v>
      </c>
      <c r="E39" s="23" t="n">
        <v>1310</v>
      </c>
      <c r="F39" s="23" t="s">
        <v>29</v>
      </c>
      <c r="G39" s="28" t="n">
        <v>41.5</v>
      </c>
      <c r="H39" s="29" t="n">
        <v>0.1</v>
      </c>
      <c r="I39" s="27" t="n">
        <v>0</v>
      </c>
      <c r="J39" s="27" t="n">
        <v>0</v>
      </c>
      <c r="K39" s="14" t="n">
        <v>5.7</v>
      </c>
      <c r="L39" s="14" t="n">
        <v>1</v>
      </c>
      <c r="M39" s="14"/>
      <c r="N39" s="14"/>
      <c r="O39" s="27"/>
      <c r="P39" s="27"/>
      <c r="Q39" s="27" t="n">
        <v>53.2</v>
      </c>
      <c r="R39" s="27" t="n">
        <v>0.5</v>
      </c>
      <c r="S39" s="27" t="n">
        <v>0</v>
      </c>
      <c r="T39" s="27" t="n">
        <v>0</v>
      </c>
      <c r="U39" s="30"/>
      <c r="V39" s="30"/>
      <c r="W39" s="27"/>
      <c r="X39" s="27"/>
      <c r="Y39" s="31"/>
      <c r="Z39" s="27"/>
      <c r="AA39" s="32" t="n">
        <f aca="false">G39/(2*15.9994+28.0855)</f>
        <v>0.690696238451642</v>
      </c>
      <c r="AB39" s="32" t="n">
        <f aca="false">H39/(2*15.9994+28.0855)</f>
        <v>0.00166432828542564</v>
      </c>
      <c r="AC39" s="32" t="n">
        <f aca="false">(2*I39)/(2*26.981+3*15.9994)</f>
        <v>0</v>
      </c>
      <c r="AD39" s="32" t="n">
        <f aca="false">(2*J39)/(2*26.981+3*15.9994)</f>
        <v>0</v>
      </c>
      <c r="AE39" s="32" t="n">
        <f aca="false">K39/(55.8452+15.9994)</f>
        <v>0.079337904310136</v>
      </c>
      <c r="AF39" s="32" t="n">
        <f aca="false">L39/(55.8452+15.9994)</f>
        <v>0.0139189305807256</v>
      </c>
      <c r="AG39" s="32" t="n">
        <f aca="false">2*M39/(2*55.845+3*15.999)</f>
        <v>0</v>
      </c>
      <c r="AH39" s="32" t="n">
        <f aca="false">2*N39/(2*55.845+3*15.999)</f>
        <v>0</v>
      </c>
      <c r="AI39" s="32" t="n">
        <f aca="false">O39/(95.94+2*15.9994)</f>
        <v>0</v>
      </c>
      <c r="AJ39" s="32" t="n">
        <f aca="false">P39/(95.94+2*15.9994)</f>
        <v>0</v>
      </c>
      <c r="AK39" s="32" t="n">
        <f aca="false">Q39/(15.9994+24.3051)</f>
        <v>1.3199518664169</v>
      </c>
      <c r="AL39" s="32" t="n">
        <f aca="false">R39/(15.9994+24.3051)</f>
        <v>0.0124055626542942</v>
      </c>
      <c r="AM39" s="32" t="n">
        <f aca="false">S39/(40.078+15.9994)</f>
        <v>0</v>
      </c>
      <c r="AN39" s="32" t="n">
        <f aca="false">T39/(40.078+15.9994)</f>
        <v>0</v>
      </c>
      <c r="AO39" s="32" t="n">
        <f aca="false">U39/(22.989+0.5*15.9994)</f>
        <v>0</v>
      </c>
      <c r="AP39" s="32" t="n">
        <f aca="false">V39/(22.989+0.5*15.9994)</f>
        <v>0</v>
      </c>
      <c r="AQ39" s="32" t="n">
        <f aca="false">X39/(2*15.9994+186.207)</f>
        <v>0</v>
      </c>
      <c r="AR39" s="27" t="n">
        <v>4</v>
      </c>
      <c r="AS39" s="32" t="n">
        <f aca="false">AR39/(2*AA39+1.5*AC39+AE39+2*AI39+AK39+AM39+0.5*AO39+1.5*AG39+2*AQ39)</f>
        <v>1.43849589553383</v>
      </c>
      <c r="AT39" s="33" t="n">
        <f aca="false">$AS39*AA39</f>
        <v>0.993563704073342</v>
      </c>
      <c r="AU39" s="33" t="n">
        <f aca="false">$AS39*AB39</f>
        <v>0.00239412940740564</v>
      </c>
      <c r="AV39" s="32" t="n">
        <f aca="false">$AS39*AC39</f>
        <v>0</v>
      </c>
      <c r="AW39" s="32" t="n">
        <f aca="false">$AS39*AD39</f>
        <v>0</v>
      </c>
      <c r="AX39" s="32" t="n">
        <f aca="false">$AS39*AE39</f>
        <v>0.114127249710386</v>
      </c>
      <c r="AY39" s="32" t="n">
        <f aca="false">$AS39*AF39</f>
        <v>0.0200223245105941</v>
      </c>
      <c r="AZ39" s="32" t="n">
        <f aca="false">$AS39*AG39</f>
        <v>0</v>
      </c>
      <c r="BA39" s="32" t="n">
        <f aca="false">$AS39*AH39</f>
        <v>0</v>
      </c>
      <c r="BB39" s="32" t="n">
        <f aca="false">$AS39*AI39</f>
        <v>0</v>
      </c>
      <c r="BC39" s="32" t="n">
        <f aca="false">$AS39*AJ39</f>
        <v>0</v>
      </c>
      <c r="BD39" s="32" t="n">
        <f aca="false">$AS39*AK39</f>
        <v>1.89874534214293</v>
      </c>
      <c r="BE39" s="32" t="n">
        <f aca="false">$AS39*AL39</f>
        <v>0.0178453509599899</v>
      </c>
      <c r="BF39" s="32" t="n">
        <f aca="false">$AS39*AM39</f>
        <v>0</v>
      </c>
      <c r="BG39" s="32" t="n">
        <f aca="false">$AS39*AN39</f>
        <v>0</v>
      </c>
      <c r="BH39" s="32" t="n">
        <f aca="false">$AS39*AO39</f>
        <v>0</v>
      </c>
      <c r="BI39" s="32" t="n">
        <f aca="false">$AS39*AP39</f>
        <v>0</v>
      </c>
      <c r="BJ39" s="32" t="n">
        <f aca="false">$AS39*AQ39</f>
        <v>0</v>
      </c>
      <c r="BK39" s="32" t="n">
        <f aca="false">SUM(AT39,AV39,AX39,AZ39,BB39,BD39,BF39,BH39,BJ39)</f>
        <v>3.00643629592666</v>
      </c>
      <c r="BL39" s="32" t="n">
        <f aca="false">SUM(AU39,AW39,AY39,BA39,BC39,BE39,BG39,BI39,BJ39)</f>
        <v>0.0402618048779897</v>
      </c>
      <c r="BM39" s="32"/>
      <c r="BN39" s="27"/>
      <c r="BO39" s="14"/>
      <c r="BP39" s="15"/>
      <c r="BQ39" s="15"/>
      <c r="BR39" s="15"/>
      <c r="BS39" s="15"/>
      <c r="BT39" s="15"/>
    </row>
    <row r="40" s="34" customFormat="true" ht="14.4" hidden="false" customHeight="false" outlineLevel="0" collapsed="false">
      <c r="A40" s="23" t="s">
        <v>66</v>
      </c>
      <c r="B40" s="23" t="s">
        <v>64</v>
      </c>
      <c r="C40" s="23" t="s">
        <v>63</v>
      </c>
      <c r="D40" s="23" t="n">
        <v>10.4</v>
      </c>
      <c r="E40" s="23" t="n">
        <v>1310</v>
      </c>
      <c r="F40" s="23" t="s">
        <v>29</v>
      </c>
      <c r="G40" s="28" t="n">
        <v>58.3</v>
      </c>
      <c r="H40" s="29" t="n">
        <v>0.3</v>
      </c>
      <c r="I40" s="27" t="n">
        <v>0.3</v>
      </c>
      <c r="J40" s="27" t="n">
        <v>0.1</v>
      </c>
      <c r="K40" s="14" t="n">
        <v>3.7</v>
      </c>
      <c r="L40" s="14" t="n">
        <v>0.3</v>
      </c>
      <c r="M40" s="14"/>
      <c r="N40" s="14"/>
      <c r="O40" s="27"/>
      <c r="P40" s="27"/>
      <c r="Q40" s="27" t="n">
        <v>37.3</v>
      </c>
      <c r="R40" s="27" t="n">
        <v>0.4</v>
      </c>
      <c r="S40" s="27" t="n">
        <v>0.4</v>
      </c>
      <c r="T40" s="27" t="n">
        <v>0.1</v>
      </c>
      <c r="U40" s="30"/>
      <c r="V40" s="30"/>
      <c r="W40" s="27"/>
      <c r="X40" s="27"/>
      <c r="Y40" s="31"/>
      <c r="Z40" s="27"/>
      <c r="AA40" s="32" t="n">
        <f aca="false">G40/(2*15.9994+28.0855)</f>
        <v>0.97030339040315</v>
      </c>
      <c r="AB40" s="32" t="n">
        <f aca="false">H40/(2*15.9994+28.0855)</f>
        <v>0.00499298485627693</v>
      </c>
      <c r="AC40" s="32" t="n">
        <f aca="false">(2*I40)/(2*26.981+3*15.9994)</f>
        <v>0.00588464910818143</v>
      </c>
      <c r="AD40" s="32" t="n">
        <f aca="false">(2*J40)/(2*26.981+3*15.9994)</f>
        <v>0.00196154970272714</v>
      </c>
      <c r="AE40" s="32" t="n">
        <f aca="false">K40/(55.8452+15.9994)</f>
        <v>0.0515000431486848</v>
      </c>
      <c r="AF40" s="32" t="n">
        <f aca="false">L40/(55.8452+15.9994)</f>
        <v>0.00417567917421769</v>
      </c>
      <c r="AG40" s="32" t="n">
        <f aca="false">2*M40/(2*55.845+3*15.999)</f>
        <v>0</v>
      </c>
      <c r="AH40" s="32" t="n">
        <f aca="false">2*N40/(2*55.845+3*15.999)</f>
        <v>0</v>
      </c>
      <c r="AI40" s="32" t="n">
        <f aca="false">O40/(95.94+2*15.9994)</f>
        <v>0</v>
      </c>
      <c r="AJ40" s="32" t="n">
        <f aca="false">P40/(95.94+2*15.9994)</f>
        <v>0</v>
      </c>
      <c r="AK40" s="32" t="n">
        <f aca="false">Q40/(15.9994+24.3051)</f>
        <v>0.925454974010346</v>
      </c>
      <c r="AL40" s="32" t="n">
        <f aca="false">R40/(15.9994+24.3051)</f>
        <v>0.00992445012343535</v>
      </c>
      <c r="AM40" s="32" t="n">
        <f aca="false">S40/(40.078+15.9994)</f>
        <v>0.0071329983201789</v>
      </c>
      <c r="AN40" s="32" t="n">
        <f aca="false">T40/(40.078+15.9994)</f>
        <v>0.00178324958004472</v>
      </c>
      <c r="AO40" s="32" t="n">
        <f aca="false">U40/(22.989+0.5*15.9994)</f>
        <v>0</v>
      </c>
      <c r="AP40" s="32" t="n">
        <f aca="false">V40/(22.989+0.5*15.9994)</f>
        <v>0</v>
      </c>
      <c r="AQ40" s="32" t="n">
        <f aca="false">X40/(2*15.9994+186.207)</f>
        <v>0</v>
      </c>
      <c r="AR40" s="27" t="n">
        <v>6</v>
      </c>
      <c r="AS40" s="32" t="n">
        <f aca="false">AR40/(2*AA40+1.5*AC40+AE40+2*AI40+AK40+AM40+0.5*AO40+1.5*AG40+2*AQ40)</f>
        <v>2.04532315439636</v>
      </c>
      <c r="AT40" s="33" t="n">
        <f aca="false">$AS40*AA40</f>
        <v>1.98458399118086</v>
      </c>
      <c r="AU40" s="33" t="n">
        <f aca="false">$AS40*AB40</f>
        <v>0.0102122675360936</v>
      </c>
      <c r="AV40" s="32" t="n">
        <f aca="false">$AS40*AC40</f>
        <v>0.0120360090764614</v>
      </c>
      <c r="AW40" s="32" t="n">
        <f aca="false">$AS40*AD40</f>
        <v>0.00401200302548713</v>
      </c>
      <c r="AX40" s="32" t="n">
        <f aca="false">$AS40*AE40</f>
        <v>0.105334230704417</v>
      </c>
      <c r="AY40" s="32" t="n">
        <f aca="false">$AS40*AF40</f>
        <v>0.00854061330035812</v>
      </c>
      <c r="AZ40" s="32" t="n">
        <f aca="false">$AS40*AG40</f>
        <v>0</v>
      </c>
      <c r="BA40" s="32" t="n">
        <f aca="false">$AS40*AH40</f>
        <v>0</v>
      </c>
      <c r="BB40" s="32" t="n">
        <f aca="false">$AS40*AI40</f>
        <v>0</v>
      </c>
      <c r="BC40" s="32" t="n">
        <f aca="false">$AS40*AJ40</f>
        <v>0</v>
      </c>
      <c r="BD40" s="32" t="n">
        <f aca="false">$AS40*AK40</f>
        <v>1.89285448669465</v>
      </c>
      <c r="BE40" s="32" t="n">
        <f aca="false">$AS40*AL40</f>
        <v>0.0202987076321142</v>
      </c>
      <c r="BF40" s="32" t="n">
        <f aca="false">$AS40*AM40</f>
        <v>0.0145892866245323</v>
      </c>
      <c r="BG40" s="32" t="n">
        <f aca="false">$AS40*AN40</f>
        <v>0.00364732165613306</v>
      </c>
      <c r="BH40" s="32" t="n">
        <f aca="false">$AS40*AO40</f>
        <v>0</v>
      </c>
      <c r="BI40" s="32" t="n">
        <f aca="false">$AS40*AP40</f>
        <v>0</v>
      </c>
      <c r="BJ40" s="32" t="n">
        <f aca="false">$AS40*AQ40</f>
        <v>0</v>
      </c>
      <c r="BK40" s="32" t="n">
        <f aca="false">SUM(AT40,AV40,AX40,AZ40,BB40,BD40,BF40,BH40,BJ40)</f>
        <v>4.00939800428091</v>
      </c>
      <c r="BL40" s="32" t="n">
        <f aca="false">SUM(AU40,AW40,AY40,BA40,BC40,BE40,BG40,BI40,BJ40)</f>
        <v>0.0467109131501861</v>
      </c>
      <c r="BM40" s="32"/>
      <c r="BN40" s="27"/>
      <c r="BO40" s="14"/>
      <c r="BP40" s="15"/>
      <c r="BQ40" s="15"/>
      <c r="BR40" s="15"/>
      <c r="BS40" s="15"/>
      <c r="BT40" s="15"/>
    </row>
    <row r="41" s="34" customFormat="true" ht="14.4" hidden="false" customHeight="false" outlineLevel="0" collapsed="false">
      <c r="A41" s="23" t="s">
        <v>66</v>
      </c>
      <c r="B41" s="23" t="s">
        <v>29</v>
      </c>
      <c r="C41" s="23" t="s">
        <v>63</v>
      </c>
      <c r="D41" s="23" t="n">
        <v>10.4</v>
      </c>
      <c r="E41" s="23" t="n">
        <v>1310</v>
      </c>
      <c r="F41" s="23" t="s">
        <v>29</v>
      </c>
      <c r="G41" s="28"/>
      <c r="H41" s="29"/>
      <c r="I41" s="27"/>
      <c r="J41" s="27"/>
      <c r="K41" s="14"/>
      <c r="L41" s="14"/>
      <c r="M41" s="14"/>
      <c r="N41" s="14"/>
      <c r="O41" s="27" t="n">
        <v>133.35</v>
      </c>
      <c r="P41" s="27"/>
      <c r="Q41" s="27"/>
      <c r="R41" s="27"/>
      <c r="S41" s="27"/>
      <c r="T41" s="27"/>
      <c r="U41" s="30"/>
      <c r="V41" s="30"/>
      <c r="W41" s="27"/>
      <c r="X41" s="27"/>
      <c r="Y41" s="31"/>
      <c r="Z41" s="27"/>
      <c r="AA41" s="32" t="n">
        <f aca="false">G41/(2*15.9994+28.0855)</f>
        <v>0</v>
      </c>
      <c r="AB41" s="32" t="n">
        <f aca="false">H41/(2*15.9994+28.0855)</f>
        <v>0</v>
      </c>
      <c r="AC41" s="32" t="n">
        <f aca="false">(2*I41)/(2*26.981+3*15.9994)</f>
        <v>0</v>
      </c>
      <c r="AD41" s="32" t="n">
        <f aca="false">(2*J41)/(2*26.981+3*15.9994)</f>
        <v>0</v>
      </c>
      <c r="AE41" s="32" t="n">
        <f aca="false">K41/(55.8452+15.9994)</f>
        <v>0</v>
      </c>
      <c r="AF41" s="32" t="n">
        <f aca="false">L41/(55.8452+15.9994)</f>
        <v>0</v>
      </c>
      <c r="AG41" s="32" t="n">
        <f aca="false">2*M41/(2*55.845+3*15.999)</f>
        <v>0</v>
      </c>
      <c r="AH41" s="32" t="n">
        <f aca="false">2*N41/(2*55.845+3*15.999)</f>
        <v>0</v>
      </c>
      <c r="AI41" s="32" t="n">
        <f aca="false">O41/(95.94+2*15.9994)</f>
        <v>1.04229522240321</v>
      </c>
      <c r="AJ41" s="32" t="n">
        <f aca="false">P41/(95.94+2*15.9994)</f>
        <v>0</v>
      </c>
      <c r="AK41" s="32" t="n">
        <f aca="false">Q41/(15.9994+24.3051)</f>
        <v>0</v>
      </c>
      <c r="AL41" s="32" t="n">
        <f aca="false">R41/(15.9994+24.3051)</f>
        <v>0</v>
      </c>
      <c r="AM41" s="32" t="n">
        <f aca="false">S41/(40.078+15.9994)</f>
        <v>0</v>
      </c>
      <c r="AN41" s="32" t="n">
        <f aca="false">T41/(40.078+15.9994)</f>
        <v>0</v>
      </c>
      <c r="AO41" s="32" t="n">
        <f aca="false">U41/(22.989+0.5*15.9994)</f>
        <v>0</v>
      </c>
      <c r="AP41" s="32" t="n">
        <f aca="false">V41/(22.989+0.5*15.9994)</f>
        <v>0</v>
      </c>
      <c r="AQ41" s="32" t="n">
        <f aca="false">X41/(2*15.9994+186.207)</f>
        <v>0</v>
      </c>
      <c r="AR41" s="27" t="n">
        <v>2</v>
      </c>
      <c r="AS41" s="32" t="n">
        <f aca="false">AR41/(2*AA41+1.5*AC41+AE41+2*AI41+AK41+AM41+0.5*AO41+1.5*AG41+2*AQ41)</f>
        <v>0.959421072365954</v>
      </c>
      <c r="AT41" s="33" t="n">
        <f aca="false">$AS41*AA41</f>
        <v>0</v>
      </c>
      <c r="AU41" s="33" t="n">
        <f aca="false">$AS41*AB41</f>
        <v>0</v>
      </c>
      <c r="AV41" s="32" t="n">
        <f aca="false">$AS41*AC41</f>
        <v>0</v>
      </c>
      <c r="AW41" s="32" t="n">
        <f aca="false">$AS41*AD41</f>
        <v>0</v>
      </c>
      <c r="AX41" s="32" t="n">
        <f aca="false">$AS41*AE41</f>
        <v>0</v>
      </c>
      <c r="AY41" s="32" t="n">
        <f aca="false">$AS41*AF41</f>
        <v>0</v>
      </c>
      <c r="AZ41" s="32" t="n">
        <f aca="false">$AS41*AG41</f>
        <v>0</v>
      </c>
      <c r="BA41" s="32" t="n">
        <f aca="false">$AS41*AH41</f>
        <v>0</v>
      </c>
      <c r="BB41" s="32" t="n">
        <f aca="false">$AS41*AI41</f>
        <v>1</v>
      </c>
      <c r="BC41" s="32" t="n">
        <f aca="false">$AS41*AJ41</f>
        <v>0</v>
      </c>
      <c r="BD41" s="32" t="n">
        <f aca="false">$AS41*AK41</f>
        <v>0</v>
      </c>
      <c r="BE41" s="32" t="n">
        <f aca="false">$AS41*AL41</f>
        <v>0</v>
      </c>
      <c r="BF41" s="32" t="n">
        <f aca="false">$AS41*AM41</f>
        <v>0</v>
      </c>
      <c r="BG41" s="32" t="n">
        <f aca="false">$AS41*AN41</f>
        <v>0</v>
      </c>
      <c r="BH41" s="32" t="n">
        <f aca="false">$AS41*AO41</f>
        <v>0</v>
      </c>
      <c r="BI41" s="32" t="n">
        <f aca="false">$AS41*AP41</f>
        <v>0</v>
      </c>
      <c r="BJ41" s="32" t="n">
        <f aca="false">$AS41*AQ41</f>
        <v>0</v>
      </c>
      <c r="BK41" s="32" t="n">
        <f aca="false">SUM(AT41,AV41,AX41,AZ41,BB41,BD41,BF41,BH41,BJ41)</f>
        <v>1</v>
      </c>
      <c r="BL41" s="32" t="n">
        <f aca="false">SUM(AU41,AW41,AY41,BA41,BC41,BE41,BG41,BI41,BJ41)</f>
        <v>0</v>
      </c>
      <c r="BM41" s="32"/>
      <c r="BN41" s="27"/>
      <c r="BO41" s="14"/>
      <c r="BP41" s="15"/>
      <c r="BQ41" s="15"/>
      <c r="BR41" s="15"/>
      <c r="BS41" s="15"/>
      <c r="BT41" s="15"/>
    </row>
    <row r="42" s="34" customFormat="true" ht="14.4" hidden="false" customHeight="false" outlineLevel="0" collapsed="false">
      <c r="A42" s="23" t="s">
        <v>66</v>
      </c>
      <c r="B42" s="23" t="s">
        <v>10</v>
      </c>
      <c r="C42" s="23" t="s">
        <v>63</v>
      </c>
      <c r="D42" s="23" t="n">
        <v>10.4</v>
      </c>
      <c r="E42" s="23" t="n">
        <v>1310</v>
      </c>
      <c r="F42" s="23" t="s">
        <v>29</v>
      </c>
      <c r="G42" s="28"/>
      <c r="H42" s="29"/>
      <c r="I42" s="27"/>
      <c r="J42" s="27"/>
      <c r="K42" s="14"/>
      <c r="L42" s="14"/>
      <c r="M42" s="14"/>
      <c r="N42" s="14"/>
      <c r="O42" s="27" t="n">
        <v>100</v>
      </c>
      <c r="P42" s="27"/>
      <c r="Q42" s="27"/>
      <c r="R42" s="27"/>
      <c r="S42" s="27"/>
      <c r="T42" s="27"/>
      <c r="U42" s="30"/>
      <c r="V42" s="30"/>
      <c r="W42" s="27"/>
      <c r="X42" s="27"/>
      <c r="Y42" s="31"/>
      <c r="Z42" s="27"/>
      <c r="AA42" s="32" t="n">
        <f aca="false">G42/(2*15.9994+28.0855)</f>
        <v>0</v>
      </c>
      <c r="AB42" s="32" t="n">
        <f aca="false">H42/(2*15.9994+28.0855)</f>
        <v>0</v>
      </c>
      <c r="AC42" s="32" t="n">
        <f aca="false">(2*I42)/(2*26.981+3*15.9994)</f>
        <v>0</v>
      </c>
      <c r="AD42" s="32" t="n">
        <f aca="false">(2*J42)/(2*26.981+3*15.9994)</f>
        <v>0</v>
      </c>
      <c r="AE42" s="32" t="n">
        <f aca="false">K42/(55.8452+15.9994)</f>
        <v>0</v>
      </c>
      <c r="AF42" s="32" t="n">
        <f aca="false">L42/(55.8452+15.9994)</f>
        <v>0</v>
      </c>
      <c r="AG42" s="32" t="n">
        <f aca="false">2*M42/(2*55.845+3*15.999)</f>
        <v>0</v>
      </c>
      <c r="AH42" s="32" t="n">
        <f aca="false">2*N42/(2*55.845+3*15.999)</f>
        <v>0</v>
      </c>
      <c r="AI42" s="32" t="n">
        <f aca="false">O42/(95.94+2*15.9994)</f>
        <v>0.781623713838179</v>
      </c>
      <c r="AJ42" s="32" t="n">
        <f aca="false">P42/(95.94+2*15.9994)</f>
        <v>0</v>
      </c>
      <c r="AK42" s="32" t="n">
        <f aca="false">Q42/(15.9994+24.3051)</f>
        <v>0</v>
      </c>
      <c r="AL42" s="32" t="n">
        <f aca="false">R42/(15.9994+24.3051)</f>
        <v>0</v>
      </c>
      <c r="AM42" s="32" t="n">
        <f aca="false">S42/(40.078+15.9994)</f>
        <v>0</v>
      </c>
      <c r="AN42" s="32" t="n">
        <f aca="false">T42/(40.078+15.9994)</f>
        <v>0</v>
      </c>
      <c r="AO42" s="32" t="n">
        <f aca="false">U42/(22.989+0.5*15.9994)</f>
        <v>0</v>
      </c>
      <c r="AP42" s="32" t="n">
        <f aca="false">V42/(22.989+0.5*15.9994)</f>
        <v>0</v>
      </c>
      <c r="AQ42" s="32" t="n">
        <f aca="false">X42/(2*15.9994+186.207)</f>
        <v>0</v>
      </c>
      <c r="AR42" s="27" t="n">
        <v>2</v>
      </c>
      <c r="AS42" s="32" t="n">
        <f aca="false">AR42/(2*AA42+1.5*AC42+AE42+2*AI42+AK42+AM42+0.5*AO42+1.5*AG42+2*AQ42)</f>
        <v>1.279388</v>
      </c>
      <c r="AT42" s="33" t="n">
        <f aca="false">$AS42*AA42</f>
        <v>0</v>
      </c>
      <c r="AU42" s="33" t="n">
        <f aca="false">$AS42*AB42</f>
        <v>0</v>
      </c>
      <c r="AV42" s="32" t="n">
        <f aca="false">$AS42*AC42</f>
        <v>0</v>
      </c>
      <c r="AW42" s="32" t="n">
        <f aca="false">$AS42*AD42</f>
        <v>0</v>
      </c>
      <c r="AX42" s="32" t="n">
        <f aca="false">$AS42*AE42</f>
        <v>0</v>
      </c>
      <c r="AY42" s="32" t="n">
        <f aca="false">$AS42*AF42</f>
        <v>0</v>
      </c>
      <c r="AZ42" s="32" t="n">
        <f aca="false">$AS42*AG42</f>
        <v>0</v>
      </c>
      <c r="BA42" s="32" t="n">
        <f aca="false">$AS42*AH42</f>
        <v>0</v>
      </c>
      <c r="BB42" s="32" t="n">
        <f aca="false">$AS42*AI42</f>
        <v>1</v>
      </c>
      <c r="BC42" s="32" t="n">
        <f aca="false">$AS42*AJ42</f>
        <v>0</v>
      </c>
      <c r="BD42" s="32" t="n">
        <f aca="false">$AS42*AK42</f>
        <v>0</v>
      </c>
      <c r="BE42" s="32" t="n">
        <f aca="false">$AS42*AL42</f>
        <v>0</v>
      </c>
      <c r="BF42" s="32" t="n">
        <f aca="false">$AS42*AM42</f>
        <v>0</v>
      </c>
      <c r="BG42" s="32" t="n">
        <f aca="false">$AS42*AN42</f>
        <v>0</v>
      </c>
      <c r="BH42" s="32" t="n">
        <f aca="false">$AS42*AO42</f>
        <v>0</v>
      </c>
      <c r="BI42" s="32" t="n">
        <f aca="false">$AS42*AP42</f>
        <v>0</v>
      </c>
      <c r="BJ42" s="32" t="n">
        <f aca="false">$AS42*AQ42</f>
        <v>0</v>
      </c>
      <c r="BK42" s="32" t="n">
        <f aca="false">SUM(AT42,AV42,AX42,AZ42,BB42,BD42,BF42,BH42,BJ42)</f>
        <v>1</v>
      </c>
      <c r="BL42" s="32" t="n">
        <f aca="false">SUM(AU42,AW42,AY42,BA42,BC42,BE42,BG42,BI42,BJ42)</f>
        <v>0</v>
      </c>
      <c r="BM42" s="32"/>
      <c r="BN42" s="27"/>
      <c r="BO42" s="14"/>
      <c r="BP42" s="15"/>
      <c r="BQ42" s="15"/>
      <c r="BR42" s="15"/>
      <c r="BS42" s="15"/>
      <c r="BT42" s="15"/>
    </row>
    <row r="43" s="34" customFormat="true" ht="14.4" hidden="false" customHeight="false" outlineLevel="0" collapsed="false">
      <c r="A43" s="23"/>
      <c r="B43" s="23"/>
      <c r="C43" s="23"/>
      <c r="D43" s="23"/>
      <c r="E43" s="23"/>
      <c r="F43" s="23"/>
      <c r="G43" s="28"/>
      <c r="H43" s="29"/>
      <c r="I43" s="27"/>
      <c r="J43" s="27"/>
      <c r="K43" s="14"/>
      <c r="L43" s="14"/>
      <c r="M43" s="14"/>
      <c r="N43" s="14"/>
      <c r="O43" s="27"/>
      <c r="P43" s="27"/>
      <c r="Q43" s="27"/>
      <c r="R43" s="27"/>
      <c r="S43" s="27"/>
      <c r="T43" s="27"/>
      <c r="U43" s="30"/>
      <c r="V43" s="30"/>
      <c r="W43" s="27"/>
      <c r="X43" s="27"/>
      <c r="Y43" s="31"/>
      <c r="Z43" s="27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27"/>
      <c r="AS43" s="32"/>
      <c r="AT43" s="33"/>
      <c r="AU43" s="33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27"/>
      <c r="BO43" s="14"/>
      <c r="BP43" s="15"/>
      <c r="BQ43" s="15"/>
      <c r="BR43" s="15"/>
      <c r="BS43" s="15"/>
      <c r="BT43" s="15"/>
    </row>
    <row r="44" s="34" customFormat="true" ht="14.4" hidden="false" customHeight="false" outlineLevel="0" collapsed="false">
      <c r="A44" s="23" t="s">
        <v>67</v>
      </c>
      <c r="B44" s="23" t="s">
        <v>47</v>
      </c>
      <c r="C44" s="23" t="s">
        <v>63</v>
      </c>
      <c r="D44" s="23" t="n">
        <v>14</v>
      </c>
      <c r="E44" s="23" t="n">
        <v>1500</v>
      </c>
      <c r="F44" s="23" t="s">
        <v>54</v>
      </c>
      <c r="G44" s="28" t="n">
        <v>43.7</v>
      </c>
      <c r="H44" s="29" t="n">
        <v>0.6</v>
      </c>
      <c r="I44" s="27" t="n">
        <v>16.9</v>
      </c>
      <c r="J44" s="27" t="n">
        <v>1.3</v>
      </c>
      <c r="K44" s="14" t="n">
        <f aca="false">BN44-M44/1.1113</f>
        <v>12.9</v>
      </c>
      <c r="L44" s="15" t="n">
        <f aca="false">(1-BR44)*BO44</f>
        <v>0.8</v>
      </c>
      <c r="M44" s="15" t="n">
        <f aca="false">BN44*BR44*1.1113</f>
        <v>0</v>
      </c>
      <c r="N44" s="14" t="n">
        <v>0</v>
      </c>
      <c r="O44" s="27"/>
      <c r="P44" s="27"/>
      <c r="Q44" s="27" t="n">
        <v>16.9</v>
      </c>
      <c r="R44" s="27" t="n">
        <v>0.7</v>
      </c>
      <c r="S44" s="27" t="n">
        <v>10.2</v>
      </c>
      <c r="T44" s="27" t="n">
        <v>0.4</v>
      </c>
      <c r="U44" s="30"/>
      <c r="V44" s="30"/>
      <c r="W44" s="27"/>
      <c r="X44" s="27"/>
      <c r="Y44" s="31" t="n">
        <f aca="false">K44+M44</f>
        <v>12.9</v>
      </c>
      <c r="Z44" s="27"/>
      <c r="AA44" s="32" t="n">
        <f aca="false">G44/(2*15.9994+28.0855)</f>
        <v>0.727311460731006</v>
      </c>
      <c r="AB44" s="32" t="n">
        <f aca="false">H44/(2*15.9994+28.0855)</f>
        <v>0.00998596971255386</v>
      </c>
      <c r="AC44" s="32" t="n">
        <f aca="false">(2*I44)/(2*26.981+3*15.9994)</f>
        <v>0.331501899760887</v>
      </c>
      <c r="AD44" s="32" t="n">
        <f aca="false">(2*J44)/(2*26.981+3*15.9994)</f>
        <v>0.0255001461354529</v>
      </c>
      <c r="AE44" s="32" t="n">
        <f aca="false">K44/(55.8452+15.9994)</f>
        <v>0.179554204491361</v>
      </c>
      <c r="AF44" s="32" t="n">
        <f aca="false">L44/(55.8452+15.9994)</f>
        <v>0.0111351444645805</v>
      </c>
      <c r="AG44" s="32" t="n">
        <f aca="false">2*M44/(2*55.845+3*15.999)</f>
        <v>0</v>
      </c>
      <c r="AH44" s="32" t="n">
        <f aca="false">2*N44/(2*55.845+3*15.999)</f>
        <v>0</v>
      </c>
      <c r="AI44" s="32" t="n">
        <f aca="false">O44/(95.94+2*15.9994)</f>
        <v>0</v>
      </c>
      <c r="AJ44" s="32" t="n">
        <f aca="false">P44/(95.94+2*15.9994)</f>
        <v>0</v>
      </c>
      <c r="AK44" s="32" t="n">
        <f aca="false">Q44/(15.9994+24.3051)</f>
        <v>0.419308017715143</v>
      </c>
      <c r="AL44" s="32" t="n">
        <f aca="false">R44/(15.9994+24.3051)</f>
        <v>0.0173677877160119</v>
      </c>
      <c r="AM44" s="32" t="n">
        <f aca="false">S44/(40.078+15.9994)</f>
        <v>0.181891457164562</v>
      </c>
      <c r="AN44" s="32" t="n">
        <f aca="false">T44/(40.078+15.9994)</f>
        <v>0.0071329983201789</v>
      </c>
      <c r="AO44" s="32" t="n">
        <f aca="false">U44/(22.989+0.5*15.9994)</f>
        <v>0</v>
      </c>
      <c r="AP44" s="32" t="n">
        <f aca="false">V44/(22.989+0.5*15.9994)</f>
        <v>0</v>
      </c>
      <c r="AQ44" s="32" t="n">
        <f aca="false">X44/(2*15.9994+186.207)</f>
        <v>0</v>
      </c>
      <c r="AR44" s="27" t="n">
        <v>12</v>
      </c>
      <c r="AS44" s="32" t="n">
        <f aca="false">AR44/(2*AA44+1.5*AC44+AE44+2*AI44+AK44+AM44+0.5*AO44+1.5*AG44+2*AQ44)</f>
        <v>4.39137476100782</v>
      </c>
      <c r="AT44" s="33" t="n">
        <f aca="false">$AS44*AA44</f>
        <v>3.19389719204587</v>
      </c>
      <c r="AU44" s="33" t="n">
        <f aca="false">$AS44*AB44</f>
        <v>0.0438521353598976</v>
      </c>
      <c r="AV44" s="32" t="n">
        <f aca="false">$AS44*AC44</f>
        <v>1.4557490758361</v>
      </c>
      <c r="AW44" s="32" t="n">
        <f aca="false">$AS44*AD44</f>
        <v>0.111980698141239</v>
      </c>
      <c r="AX44" s="32" t="n">
        <f aca="false">$AS44*AE44</f>
        <v>0.788489801836198</v>
      </c>
      <c r="AY44" s="32" t="n">
        <f aca="false">$AS44*AF44</f>
        <v>0.0488985923619348</v>
      </c>
      <c r="AZ44" s="32" t="n">
        <f aca="false">$AS44*AG44</f>
        <v>0</v>
      </c>
      <c r="BA44" s="32" t="n">
        <f aca="false">$AS44*AH44</f>
        <v>0</v>
      </c>
      <c r="BB44" s="32" t="n">
        <f aca="false">$AS44*AI44</f>
        <v>0</v>
      </c>
      <c r="BC44" s="32" t="n">
        <f aca="false">$AS44*AJ44</f>
        <v>0</v>
      </c>
      <c r="BD44" s="32" t="n">
        <f aca="false">$AS44*AK44</f>
        <v>1.8413386460825</v>
      </c>
      <c r="BE44" s="32" t="n">
        <f aca="false">$AS44*AL44</f>
        <v>0.0762684646306362</v>
      </c>
      <c r="BF44" s="32" t="n">
        <f aca="false">$AS44*AM44</f>
        <v>0.798753554235392</v>
      </c>
      <c r="BG44" s="32" t="n">
        <f aca="false">$AS44*AN44</f>
        <v>0.0313236687935448</v>
      </c>
      <c r="BH44" s="32" t="n">
        <f aca="false">$AS44*AO44</f>
        <v>0</v>
      </c>
      <c r="BI44" s="32" t="n">
        <f aca="false">$AS44*AP44</f>
        <v>0</v>
      </c>
      <c r="BJ44" s="32" t="n">
        <f aca="false">$AS44*AQ44</f>
        <v>0</v>
      </c>
      <c r="BK44" s="32" t="n">
        <f aca="false">SUM(AT44,AV44,AX44,AZ44,BB44,BD44,BF44,BH44,BJ44)</f>
        <v>8.07822827003607</v>
      </c>
      <c r="BL44" s="32" t="n">
        <f aca="false">SUM(AU44,AW44,AY44,BA44,BC44,BE44,BG44,BI44,BJ44)</f>
        <v>0.312323559287252</v>
      </c>
      <c r="BM44" s="17" t="n">
        <f aca="false">AX44+AZ44</f>
        <v>0.788489801836198</v>
      </c>
      <c r="BN44" s="27" t="n">
        <v>12.9</v>
      </c>
      <c r="BO44" s="14" t="n">
        <v>0.8</v>
      </c>
      <c r="BP44" s="15" t="n">
        <f aca="false">(1-BR44)*L44+BQ44</f>
        <v>0.8</v>
      </c>
      <c r="BQ44" s="15" t="n">
        <v>0</v>
      </c>
      <c r="BR44" s="15" t="n">
        <v>0</v>
      </c>
      <c r="BS44" s="15" t="n">
        <v>0.04</v>
      </c>
      <c r="BT44" s="15" t="n">
        <f aca="false">AX44+BF44+(BD44)</f>
        <v>3.42858200215409</v>
      </c>
    </row>
    <row r="45" s="34" customFormat="true" ht="14.4" hidden="false" customHeight="false" outlineLevel="0" collapsed="false">
      <c r="A45" s="23" t="s">
        <v>67</v>
      </c>
      <c r="B45" s="23" t="s">
        <v>49</v>
      </c>
      <c r="C45" s="23" t="s">
        <v>63</v>
      </c>
      <c r="D45" s="23" t="n">
        <v>14</v>
      </c>
      <c r="E45" s="23" t="n">
        <v>1500</v>
      </c>
      <c r="F45" s="23" t="s">
        <v>54</v>
      </c>
      <c r="G45" s="28" t="n">
        <v>33.3</v>
      </c>
      <c r="H45" s="29" t="n">
        <v>0.3</v>
      </c>
      <c r="I45" s="27" t="n">
        <v>0.09</v>
      </c>
      <c r="J45" s="27" t="n">
        <v>0.01</v>
      </c>
      <c r="K45" s="14" t="n">
        <v>48.5</v>
      </c>
      <c r="L45" s="14" t="n">
        <v>1</v>
      </c>
      <c r="M45" s="14"/>
      <c r="N45" s="14"/>
      <c r="O45" s="27"/>
      <c r="P45" s="27"/>
      <c r="Q45" s="27" t="n">
        <v>19.1</v>
      </c>
      <c r="R45" s="27" t="n">
        <v>0.5</v>
      </c>
      <c r="S45" s="27"/>
      <c r="T45" s="27"/>
      <c r="U45" s="30"/>
      <c r="V45" s="30"/>
      <c r="W45" s="27"/>
      <c r="X45" s="27"/>
      <c r="Y45" s="31"/>
      <c r="Z45" s="27"/>
      <c r="AA45" s="32" t="n">
        <f aca="false">G45/(2*15.9994+28.0855)</f>
        <v>0.554221319046739</v>
      </c>
      <c r="AB45" s="32" t="n">
        <f aca="false">H45/(2*15.9994+28.0855)</f>
        <v>0.00499298485627693</v>
      </c>
      <c r="AC45" s="32" t="n">
        <f aca="false">(2*I45)/(2*26.981+3*15.9994)</f>
        <v>0.00176539473245443</v>
      </c>
      <c r="AD45" s="32" t="n">
        <f aca="false">(2*J45)/(2*26.981+3*15.9994)</f>
        <v>0.000196154970272714</v>
      </c>
      <c r="AE45" s="32" t="n">
        <f aca="false">K45/(55.8452+15.9994)</f>
        <v>0.675068133165193</v>
      </c>
      <c r="AF45" s="32" t="n">
        <f aca="false">L45/(55.8452+15.9994)</f>
        <v>0.0139189305807256</v>
      </c>
      <c r="AG45" s="32" t="n">
        <f aca="false">2*M45/(2*55.845+3*15.999)</f>
        <v>0</v>
      </c>
      <c r="AH45" s="32" t="n">
        <f aca="false">2*N45/(2*55.845+3*15.999)</f>
        <v>0</v>
      </c>
      <c r="AI45" s="32" t="n">
        <f aca="false">O45/(95.94+2*15.9994)</f>
        <v>0</v>
      </c>
      <c r="AJ45" s="32" t="n">
        <f aca="false">P45/(95.94+2*15.9994)</f>
        <v>0</v>
      </c>
      <c r="AK45" s="32" t="n">
        <f aca="false">Q45/(15.9994+24.3051)</f>
        <v>0.473892493394038</v>
      </c>
      <c r="AL45" s="32" t="n">
        <f aca="false">R45/(15.9994+24.3051)</f>
        <v>0.0124055626542942</v>
      </c>
      <c r="AM45" s="32" t="n">
        <f aca="false">S45/(40.078+15.9994)</f>
        <v>0</v>
      </c>
      <c r="AN45" s="32" t="n">
        <f aca="false">T45/(40.078+15.9994)</f>
        <v>0</v>
      </c>
      <c r="AO45" s="32" t="n">
        <f aca="false">U45/(22.989+0.5*15.9994)</f>
        <v>0</v>
      </c>
      <c r="AP45" s="32" t="n">
        <f aca="false">V45/(22.989+0.5*15.9994)</f>
        <v>0</v>
      </c>
      <c r="AQ45" s="32" t="n">
        <f aca="false">X45/(2*15.9994+186.207)</f>
        <v>0</v>
      </c>
      <c r="AR45" s="27" t="n">
        <v>4</v>
      </c>
      <c r="AS45" s="32" t="n">
        <f aca="false">AR45/(2*AA45+1.5*AC45+AE45+2*AI45+AK45+AM45+0.5*AO45+1.5*AG45+2*AQ45)</f>
        <v>1.7698712854692</v>
      </c>
      <c r="AT45" s="33" t="n">
        <f aca="false">$AS45*AA45</f>
        <v>0.98090039837569</v>
      </c>
      <c r="AU45" s="33" t="n">
        <f aca="false">$AS45*AB45</f>
        <v>0.00883694052590712</v>
      </c>
      <c r="AV45" s="32" t="n">
        <f aca="false">$AS45*AC45</f>
        <v>0.00312452144448968</v>
      </c>
      <c r="AW45" s="32" t="n">
        <f aca="false">$AS45*AD45</f>
        <v>0.000347169049387742</v>
      </c>
      <c r="AX45" s="32" t="n">
        <f aca="false">$AS45*AE45</f>
        <v>1.19478370462437</v>
      </c>
      <c r="AY45" s="32" t="n">
        <f aca="false">$AS45*AF45</f>
        <v>0.0246347155592654</v>
      </c>
      <c r="AZ45" s="32" t="n">
        <f aca="false">$AS45*AG45</f>
        <v>0</v>
      </c>
      <c r="BA45" s="32" t="n">
        <f aca="false">$AS45*AH45</f>
        <v>0</v>
      </c>
      <c r="BB45" s="32" t="n">
        <f aca="false">$AS45*AI45</f>
        <v>0</v>
      </c>
      <c r="BC45" s="32" t="n">
        <f aca="false">$AS45*AJ45</f>
        <v>0</v>
      </c>
      <c r="BD45" s="32" t="n">
        <f aca="false">$AS45*AK45</f>
        <v>0.838728716457512</v>
      </c>
      <c r="BE45" s="32" t="n">
        <f aca="false">$AS45*AL45</f>
        <v>0.0219562491219244</v>
      </c>
      <c r="BF45" s="32" t="n">
        <f aca="false">$AS45*AM45</f>
        <v>0</v>
      </c>
      <c r="BG45" s="32" t="n">
        <f aca="false">$AS45*AN45</f>
        <v>0</v>
      </c>
      <c r="BH45" s="32" t="n">
        <f aca="false">$AS45*AO45</f>
        <v>0</v>
      </c>
      <c r="BI45" s="32" t="n">
        <f aca="false">$AS45*AP45</f>
        <v>0</v>
      </c>
      <c r="BJ45" s="32" t="n">
        <f aca="false">$AS45*AQ45</f>
        <v>0</v>
      </c>
      <c r="BK45" s="32" t="n">
        <f aca="false">SUM(AT45,AV45,AX45,AZ45,BB45,BD45,BF45,BH45,BJ45)</f>
        <v>3.01753734090207</v>
      </c>
      <c r="BL45" s="32" t="n">
        <f aca="false">SUM(AU45,AW45,AY45,BA45,BC45,BE45,BG45,BI45,BJ45)</f>
        <v>0.0557750742564847</v>
      </c>
      <c r="BM45" s="32"/>
      <c r="BN45" s="27"/>
      <c r="BO45" s="14"/>
      <c r="BP45" s="15"/>
      <c r="BQ45" s="15"/>
      <c r="BR45" s="15"/>
      <c r="BS45" s="15"/>
      <c r="BT45" s="15"/>
    </row>
    <row r="46" s="27" customFormat="true" ht="14.4" hidden="false" customHeight="false" outlineLevel="0" collapsed="false">
      <c r="A46" s="27" t="s">
        <v>67</v>
      </c>
      <c r="B46" s="27" t="s">
        <v>58</v>
      </c>
      <c r="C46" s="27" t="s">
        <v>63</v>
      </c>
      <c r="D46" s="27" t="n">
        <v>14</v>
      </c>
      <c r="E46" s="27" t="n">
        <v>1500</v>
      </c>
      <c r="F46" s="27" t="s">
        <v>54</v>
      </c>
      <c r="G46" s="28" t="n">
        <v>37.4</v>
      </c>
      <c r="H46" s="29" t="n">
        <v>0.4</v>
      </c>
      <c r="I46" s="27" t="n">
        <v>0.03</v>
      </c>
      <c r="J46" s="27" t="n">
        <v>0.01</v>
      </c>
      <c r="K46" s="14" t="n">
        <v>27.1</v>
      </c>
      <c r="L46" s="14" t="n">
        <v>1.5</v>
      </c>
      <c r="M46" s="14"/>
      <c r="N46" s="14"/>
      <c r="Q46" s="27" t="n">
        <v>36.5</v>
      </c>
      <c r="R46" s="27" t="n">
        <v>1.1</v>
      </c>
      <c r="S46" s="27" t="n">
        <v>0.3</v>
      </c>
      <c r="T46" s="27" t="n">
        <v>0.1</v>
      </c>
      <c r="U46" s="30"/>
      <c r="V46" s="30"/>
      <c r="Y46" s="31"/>
      <c r="AA46" s="32" t="n">
        <f aca="false">G46/(2*15.9994+28.0855)</f>
        <v>0.622458778749191</v>
      </c>
      <c r="AB46" s="32" t="n">
        <f aca="false">H46/(2*15.9994+28.0855)</f>
        <v>0.00665731314170257</v>
      </c>
      <c r="AC46" s="32" t="n">
        <f aca="false">(2*I46)/(2*26.981+3*15.9994)</f>
        <v>0.000588464910818143</v>
      </c>
      <c r="AD46" s="32" t="n">
        <f aca="false">(2*J46)/(2*26.981+3*15.9994)</f>
        <v>0.000196154970272714</v>
      </c>
      <c r="AE46" s="32" t="n">
        <f aca="false">K46/(55.8452+15.9994)</f>
        <v>0.377203018737664</v>
      </c>
      <c r="AF46" s="32" t="n">
        <f aca="false">L46/(55.8452+15.9994)</f>
        <v>0.0208783958710884</v>
      </c>
      <c r="AG46" s="32" t="n">
        <f aca="false">2*M46/(2*55.845+3*15.999)</f>
        <v>0</v>
      </c>
      <c r="AH46" s="32" t="n">
        <f aca="false">2*N46/(2*55.845+3*15.999)</f>
        <v>0</v>
      </c>
      <c r="AI46" s="32" t="n">
        <f aca="false">O46/(95.94+2*15.9994)</f>
        <v>0</v>
      </c>
      <c r="AJ46" s="32" t="n">
        <f aca="false">P46/(95.94+2*15.9994)</f>
        <v>0</v>
      </c>
      <c r="AK46" s="32" t="n">
        <f aca="false">Q46/(15.9994+24.3051)</f>
        <v>0.905606073763476</v>
      </c>
      <c r="AL46" s="32" t="n">
        <f aca="false">R46/(15.9994+24.3051)</f>
        <v>0.0272922378394472</v>
      </c>
      <c r="AM46" s="32" t="n">
        <f aca="false">S46/(40.078+15.9994)</f>
        <v>0.00534974874013417</v>
      </c>
      <c r="AN46" s="32" t="n">
        <f aca="false">T46/(40.078+15.9994)</f>
        <v>0.00178324958004472</v>
      </c>
      <c r="AO46" s="32" t="n">
        <f aca="false">U46/(22.989+0.5*15.9994)</f>
        <v>0</v>
      </c>
      <c r="AP46" s="32" t="n">
        <f aca="false">V46/(22.989+0.5*15.9994)</f>
        <v>0</v>
      </c>
      <c r="AQ46" s="32" t="n">
        <f aca="false">X46/(2*15.9994+186.207)</f>
        <v>0</v>
      </c>
      <c r="AR46" s="27" t="n">
        <v>4</v>
      </c>
      <c r="AS46" s="32" t="n">
        <f aca="false">AR46/(2*AA46+1.5*AC46+AE46+2*AI46+AK46+AM46+0.5*AO46+1.5*AG46+2*AQ46)</f>
        <v>1.57855744638778</v>
      </c>
      <c r="AT46" s="33" t="n">
        <f aca="false">$AS46*AA46</f>
        <v>0.982586940263981</v>
      </c>
      <c r="AU46" s="33" t="n">
        <f aca="false">$AS46*AB46</f>
        <v>0.0105089512327699</v>
      </c>
      <c r="AV46" s="32" t="n">
        <f aca="false">$AS46*AC46</f>
        <v>0.000928925666909903</v>
      </c>
      <c r="AW46" s="32" t="n">
        <f aca="false">$AS46*AD46</f>
        <v>0.000309641888969968</v>
      </c>
      <c r="AX46" s="32" t="n">
        <f aca="false">$AS46*AE46</f>
        <v>0.595436634028291</v>
      </c>
      <c r="AY46" s="32" t="n">
        <f aca="false">$AS46*AF46</f>
        <v>0.0329577472709386</v>
      </c>
      <c r="AZ46" s="32" t="n">
        <f aca="false">$AS46*AG46</f>
        <v>0</v>
      </c>
      <c r="BA46" s="32" t="n">
        <f aca="false">$AS46*AH46</f>
        <v>0</v>
      </c>
      <c r="BB46" s="32" t="n">
        <f aca="false">$AS46*AI46</f>
        <v>0</v>
      </c>
      <c r="BC46" s="32" t="n">
        <f aca="false">$AS46*AJ46</f>
        <v>0</v>
      </c>
      <c r="BD46" s="32" t="n">
        <f aca="false">$AS46*AK46</f>
        <v>1.42955121123334</v>
      </c>
      <c r="BE46" s="32" t="n">
        <f aca="false">$AS46*AL46</f>
        <v>0.0430823652700459</v>
      </c>
      <c r="BF46" s="32" t="n">
        <f aca="false">$AS46*AM46</f>
        <v>0.00844488571004247</v>
      </c>
      <c r="BG46" s="32" t="n">
        <f aca="false">$AS46*AN46</f>
        <v>0.00281496190334749</v>
      </c>
      <c r="BH46" s="32" t="n">
        <f aca="false">$AS46*AO46</f>
        <v>0</v>
      </c>
      <c r="BI46" s="32" t="n">
        <f aca="false">$AS46*AP46</f>
        <v>0</v>
      </c>
      <c r="BJ46" s="32" t="n">
        <f aca="false">$AS46*AQ46</f>
        <v>0</v>
      </c>
      <c r="BK46" s="32" t="n">
        <f aca="false">SUM(AT46,AV46,AX46,AZ46,BB46,BD46,BF46,BH46,BJ46)</f>
        <v>3.01694859690256</v>
      </c>
      <c r="BL46" s="32" t="n">
        <f aca="false">SUM(AU46,AW46,AY46,BA46,BC46,BE46,BG46,BI46,BJ46)</f>
        <v>0.0896736675660718</v>
      </c>
      <c r="BM46" s="32"/>
      <c r="BO46" s="14"/>
      <c r="BP46" s="15"/>
      <c r="BQ46" s="15"/>
      <c r="BR46" s="15"/>
      <c r="BS46" s="15"/>
      <c r="BT46" s="15"/>
    </row>
    <row r="47" s="34" customFormat="true" ht="14.4" hidden="false" customHeight="false" outlineLevel="0" collapsed="false">
      <c r="A47" s="23" t="s">
        <v>67</v>
      </c>
      <c r="B47" s="23" t="s">
        <v>65</v>
      </c>
      <c r="C47" s="23" t="s">
        <v>63</v>
      </c>
      <c r="D47" s="23" t="n">
        <v>14</v>
      </c>
      <c r="E47" s="23" t="n">
        <v>1500</v>
      </c>
      <c r="F47" s="23" t="s">
        <v>54</v>
      </c>
      <c r="G47" s="28" t="n">
        <v>53.7</v>
      </c>
      <c r="H47" s="29" t="n">
        <v>0.8</v>
      </c>
      <c r="I47" s="27" t="n">
        <v>0.44</v>
      </c>
      <c r="J47" s="27" t="n">
        <v>0.35</v>
      </c>
      <c r="K47" s="14" t="n">
        <v>5.1</v>
      </c>
      <c r="L47" s="14" t="n">
        <v>0.9</v>
      </c>
      <c r="M47" s="14"/>
      <c r="N47" s="14"/>
      <c r="O47" s="27"/>
      <c r="P47" s="27"/>
      <c r="Q47" s="27" t="n">
        <v>18.7</v>
      </c>
      <c r="R47" s="27" t="n">
        <v>0.7</v>
      </c>
      <c r="S47" s="27" t="n">
        <v>22</v>
      </c>
      <c r="T47" s="27" t="n">
        <v>0.6</v>
      </c>
      <c r="U47" s="30"/>
      <c r="V47" s="30"/>
      <c r="W47" s="27"/>
      <c r="X47" s="27"/>
      <c r="Y47" s="31"/>
      <c r="Z47" s="27"/>
      <c r="AA47" s="32" t="n">
        <f aca="false">G47/(2*15.9994+28.0855)</f>
        <v>0.893744289273571</v>
      </c>
      <c r="AB47" s="32" t="n">
        <f aca="false">H47/(2*15.9994+28.0855)</f>
        <v>0.0133146262834051</v>
      </c>
      <c r="AC47" s="32" t="n">
        <f aca="false">(2*I47)/(2*26.981+3*15.9994)</f>
        <v>0.00863081869199943</v>
      </c>
      <c r="AD47" s="32" t="n">
        <f aca="false">(2*J47)/(2*26.981+3*15.9994)</f>
        <v>0.006865423959545</v>
      </c>
      <c r="AE47" s="32" t="n">
        <f aca="false">K47/(55.8452+15.9994)</f>
        <v>0.0709865459617007</v>
      </c>
      <c r="AF47" s="32" t="n">
        <f aca="false">L47/(55.8452+15.9994)</f>
        <v>0.0125270375226531</v>
      </c>
      <c r="AG47" s="32" t="n">
        <f aca="false">2*M47/(2*55.845+3*15.999)</f>
        <v>0</v>
      </c>
      <c r="AH47" s="32" t="n">
        <f aca="false">2*N47/(2*55.845+3*15.999)</f>
        <v>0</v>
      </c>
      <c r="AI47" s="32" t="n">
        <f aca="false">O47/(95.94+2*15.9994)</f>
        <v>0</v>
      </c>
      <c r="AJ47" s="32" t="n">
        <f aca="false">P47/(95.94+2*15.9994)</f>
        <v>0</v>
      </c>
      <c r="AK47" s="32" t="n">
        <f aca="false">Q47/(15.9994+24.3051)</f>
        <v>0.463968043270603</v>
      </c>
      <c r="AL47" s="32" t="n">
        <f aca="false">R47/(15.9994+24.3051)</f>
        <v>0.0173677877160119</v>
      </c>
      <c r="AM47" s="32" t="n">
        <f aca="false">S47/(40.078+15.9994)</f>
        <v>0.392314907609839</v>
      </c>
      <c r="AN47" s="32" t="n">
        <f aca="false">T47/(40.078+15.9994)</f>
        <v>0.0106994974802683</v>
      </c>
      <c r="AO47" s="32" t="n">
        <f aca="false">U47/(22.989+0.5*15.9994)</f>
        <v>0</v>
      </c>
      <c r="AP47" s="32" t="n">
        <f aca="false">V47/(22.989+0.5*15.9994)</f>
        <v>0</v>
      </c>
      <c r="AQ47" s="32" t="n">
        <f aca="false">X47/(2*15.9994+186.207)</f>
        <v>0</v>
      </c>
      <c r="AR47" s="27" t="n">
        <v>6</v>
      </c>
      <c r="AS47" s="32" t="n">
        <f aca="false">AR47/(2*AA47+1.5*AC47+AE47+2*AI47+AK47+AM47+0.5*AO47+1.5*AG47+2*AQ47)</f>
        <v>2.19965191698425</v>
      </c>
      <c r="AT47" s="33" t="n">
        <f aca="false">$AS47*AA47</f>
        <v>1.96592633919433</v>
      </c>
      <c r="AU47" s="33" t="n">
        <f aca="false">$AS47*AB47</f>
        <v>0.029287543228221</v>
      </c>
      <c r="AV47" s="32" t="n">
        <f aca="false">$AS47*AC47</f>
        <v>0.018984796881</v>
      </c>
      <c r="AW47" s="32" t="n">
        <f aca="false">$AS47*AD47</f>
        <v>0.0151015429735227</v>
      </c>
      <c r="AX47" s="32" t="n">
        <f aca="false">$AS47*AE47</f>
        <v>0.156145691904745</v>
      </c>
      <c r="AY47" s="32" t="n">
        <f aca="false">$AS47*AF47</f>
        <v>0.0275551221008374</v>
      </c>
      <c r="AZ47" s="32" t="n">
        <f aca="false">$AS47*AG47</f>
        <v>0</v>
      </c>
      <c r="BA47" s="32" t="n">
        <f aca="false">$AS47*AH47</f>
        <v>0</v>
      </c>
      <c r="BB47" s="32" t="n">
        <f aca="false">$AS47*AI47</f>
        <v>0</v>
      </c>
      <c r="BC47" s="32" t="n">
        <f aca="false">$AS47*AJ47</f>
        <v>0</v>
      </c>
      <c r="BD47" s="32" t="n">
        <f aca="false">$AS47*AK47</f>
        <v>1.02056819579961</v>
      </c>
      <c r="BE47" s="32" t="n">
        <f aca="false">$AS47*AL47</f>
        <v>0.0382030875433009</v>
      </c>
      <c r="BF47" s="32" t="n">
        <f aca="false">$AS47*AM47</f>
        <v>0.86295623858548</v>
      </c>
      <c r="BG47" s="32" t="n">
        <f aca="false">$AS47*AN47</f>
        <v>0.0235351701432404</v>
      </c>
      <c r="BH47" s="32" t="n">
        <f aca="false">$AS47*AO47</f>
        <v>0</v>
      </c>
      <c r="BI47" s="32" t="n">
        <f aca="false">$AS47*AP47</f>
        <v>0</v>
      </c>
      <c r="BJ47" s="32" t="n">
        <f aca="false">$AS47*AQ47</f>
        <v>0</v>
      </c>
      <c r="BK47" s="32" t="n">
        <f aca="false">SUM(AT47,AV47,AX47,AZ47,BB47,BD47,BF47,BH47,BJ47)</f>
        <v>4.02458126236517</v>
      </c>
      <c r="BL47" s="32" t="n">
        <f aca="false">SUM(AU47,AW47,AY47,BA47,BC47,BE47,BG47,BI47,BJ47)</f>
        <v>0.133682465989122</v>
      </c>
      <c r="BM47" s="32"/>
      <c r="BN47" s="27"/>
      <c r="BO47" s="14"/>
      <c r="BP47" s="15"/>
      <c r="BQ47" s="15"/>
      <c r="BR47" s="15"/>
      <c r="BS47" s="15"/>
      <c r="BT47" s="15"/>
    </row>
    <row r="48" s="27" customFormat="true" ht="14.4" hidden="false" customHeight="false" outlineLevel="0" collapsed="false">
      <c r="A48" s="27" t="s">
        <v>67</v>
      </c>
      <c r="B48" s="27" t="s">
        <v>68</v>
      </c>
      <c r="C48" s="27" t="s">
        <v>63</v>
      </c>
      <c r="D48" s="27" t="n">
        <v>14</v>
      </c>
      <c r="E48" s="27" t="n">
        <v>1500</v>
      </c>
      <c r="F48" s="27" t="s">
        <v>54</v>
      </c>
      <c r="G48" s="28"/>
      <c r="H48" s="29"/>
      <c r="K48" s="14" t="n">
        <v>95.14</v>
      </c>
      <c r="L48" s="14" t="n">
        <v>1.4</v>
      </c>
      <c r="M48" s="14"/>
      <c r="N48" s="14"/>
      <c r="Q48" s="27" t="n">
        <v>3.5</v>
      </c>
      <c r="R48" s="27" t="n">
        <v>0.7</v>
      </c>
      <c r="U48" s="30"/>
      <c r="V48" s="30"/>
      <c r="Y48" s="31"/>
      <c r="AA48" s="32" t="n">
        <f aca="false">G48/(2*15.9994+28.0855)</f>
        <v>0</v>
      </c>
      <c r="AB48" s="32" t="n">
        <f aca="false">H48/(2*15.9994+28.0855)</f>
        <v>0</v>
      </c>
      <c r="AC48" s="32" t="n">
        <f aca="false">(2*I48)/(2*26.981+3*15.9994)</f>
        <v>0</v>
      </c>
      <c r="AD48" s="32" t="n">
        <f aca="false">(2*J48)/(2*26.981+3*15.9994)</f>
        <v>0</v>
      </c>
      <c r="AE48" s="32" t="n">
        <f aca="false">K48/(55.8452+15.9994)</f>
        <v>1.32424705545024</v>
      </c>
      <c r="AF48" s="32" t="n">
        <f aca="false">L48/(55.8452+15.9994)</f>
        <v>0.0194865028130159</v>
      </c>
      <c r="AG48" s="32" t="n">
        <f aca="false">2*M48/(2*55.845+3*15.999)</f>
        <v>0</v>
      </c>
      <c r="AH48" s="32" t="n">
        <f aca="false">2*N48/(2*55.845+3*15.999)</f>
        <v>0</v>
      </c>
      <c r="AI48" s="32" t="n">
        <f aca="false">O48/(95.94+2*15.9994)</f>
        <v>0</v>
      </c>
      <c r="AJ48" s="32" t="n">
        <f aca="false">P48/(95.94+2*15.9994)</f>
        <v>0</v>
      </c>
      <c r="AK48" s="32" t="n">
        <f aca="false">Q48/(15.9994+24.3051)</f>
        <v>0.0868389385800593</v>
      </c>
      <c r="AL48" s="32" t="n">
        <f aca="false">R48/(15.9994+24.3051)</f>
        <v>0.0173677877160119</v>
      </c>
      <c r="AM48" s="32" t="n">
        <f aca="false">S48/(40.078+15.9994)</f>
        <v>0</v>
      </c>
      <c r="AN48" s="32" t="n">
        <f aca="false">T48/(40.078+15.9994)</f>
        <v>0</v>
      </c>
      <c r="AO48" s="32" t="n">
        <f aca="false">U48/(22.989+0.5*15.9994)</f>
        <v>0</v>
      </c>
      <c r="AP48" s="32" t="n">
        <f aca="false">V48/(22.989+0.5*15.9994)</f>
        <v>0</v>
      </c>
      <c r="AQ48" s="32" t="n">
        <f aca="false">X48/(2*15.9994+186.207)</f>
        <v>0</v>
      </c>
      <c r="AR48" s="27" t="n">
        <v>1</v>
      </c>
      <c r="AS48" s="32" t="n">
        <f aca="false">AR48/(2*AA48+1.5*AC48+AE48+2*AI48+AK48+AM48+0.5*AO48+1.5*AG48+2*AQ48)</f>
        <v>0.708674031370572</v>
      </c>
      <c r="AT48" s="33" t="n">
        <f aca="false">$AS48*AA48</f>
        <v>0</v>
      </c>
      <c r="AU48" s="33" t="n">
        <f aca="false">$AS48*AB48</f>
        <v>0</v>
      </c>
      <c r="AV48" s="32" t="n">
        <f aca="false">$AS48*AC48</f>
        <v>0</v>
      </c>
      <c r="AW48" s="32" t="n">
        <f aca="false">$AS48*AD48</f>
        <v>0</v>
      </c>
      <c r="AX48" s="32" t="n">
        <f aca="false">$AS48*AE48</f>
        <v>0.938459499316528</v>
      </c>
      <c r="AY48" s="32" t="n">
        <f aca="false">$AS48*AF48</f>
        <v>0.0138095785058139</v>
      </c>
      <c r="AZ48" s="32" t="n">
        <f aca="false">$AS48*AG48</f>
        <v>0</v>
      </c>
      <c r="BA48" s="32" t="n">
        <f aca="false">$AS48*AH48</f>
        <v>0</v>
      </c>
      <c r="BB48" s="32" t="n">
        <f aca="false">$AS48*AI48</f>
        <v>0</v>
      </c>
      <c r="BC48" s="32" t="n">
        <f aca="false">$AS48*AJ48</f>
        <v>0</v>
      </c>
      <c r="BD48" s="32" t="n">
        <f aca="false">$AS48*AK48</f>
        <v>0.0615405006834721</v>
      </c>
      <c r="BE48" s="32" t="n">
        <f aca="false">$AS48*AL48</f>
        <v>0.0123081001366944</v>
      </c>
      <c r="BF48" s="32" t="n">
        <f aca="false">$AS48*AM48</f>
        <v>0</v>
      </c>
      <c r="BG48" s="32" t="n">
        <f aca="false">$AS48*AN48</f>
        <v>0</v>
      </c>
      <c r="BH48" s="32" t="n">
        <f aca="false">$AS48*AO48</f>
        <v>0</v>
      </c>
      <c r="BI48" s="32" t="n">
        <f aca="false">$AS48*AP48</f>
        <v>0</v>
      </c>
      <c r="BJ48" s="32" t="n">
        <f aca="false">$AS48*AQ48</f>
        <v>0</v>
      </c>
      <c r="BK48" s="32" t="n">
        <f aca="false">SUM(AT48,AV48,AX48,AZ48,BB48,BD48,BF48,BH48,BJ48)</f>
        <v>1</v>
      </c>
      <c r="BL48" s="32" t="n">
        <f aca="false">SUM(AU48,AW48,AY48,BA48,BC48,BE48,BG48,BI48,BJ48)</f>
        <v>0.0261176786425084</v>
      </c>
      <c r="BM48" s="32"/>
      <c r="BO48" s="14"/>
      <c r="BP48" s="15"/>
      <c r="BQ48" s="15"/>
      <c r="BR48" s="15"/>
      <c r="BS48" s="15"/>
      <c r="BT48" s="15"/>
    </row>
    <row r="49" s="34" customFormat="true" ht="14.4" hidden="false" customHeight="false" outlineLevel="0" collapsed="false">
      <c r="A49" s="23" t="s">
        <v>67</v>
      </c>
      <c r="B49" s="23" t="s">
        <v>54</v>
      </c>
      <c r="C49" s="23" t="s">
        <v>63</v>
      </c>
      <c r="D49" s="23" t="n">
        <v>14</v>
      </c>
      <c r="E49" s="23" t="n">
        <v>1500</v>
      </c>
      <c r="F49" s="23" t="s">
        <v>54</v>
      </c>
      <c r="G49" s="28"/>
      <c r="H49" s="29"/>
      <c r="I49" s="27"/>
      <c r="J49" s="27"/>
      <c r="K49" s="14" t="n">
        <v>128.65</v>
      </c>
      <c r="L49" s="14"/>
      <c r="M49" s="14"/>
      <c r="N49" s="14"/>
      <c r="O49" s="27"/>
      <c r="P49" s="27"/>
      <c r="Q49" s="27"/>
      <c r="R49" s="27"/>
      <c r="S49" s="27"/>
      <c r="T49" s="27"/>
      <c r="U49" s="30"/>
      <c r="V49" s="30"/>
      <c r="W49" s="27"/>
      <c r="X49" s="27"/>
      <c r="Y49" s="31"/>
      <c r="Z49" s="27"/>
      <c r="AA49" s="32" t="n">
        <f aca="false">G49/(2*15.9994+28.0855)</f>
        <v>0</v>
      </c>
      <c r="AB49" s="32" t="n">
        <f aca="false">H49/(2*15.9994+28.0855)</f>
        <v>0</v>
      </c>
      <c r="AC49" s="32" t="n">
        <f aca="false">(2*I49)/(2*26.981+3*15.9994)</f>
        <v>0</v>
      </c>
      <c r="AD49" s="32" t="n">
        <f aca="false">(2*J49)/(2*26.981+3*15.9994)</f>
        <v>0</v>
      </c>
      <c r="AE49" s="32" t="n">
        <f aca="false">K49/(55.8452+15.9994)</f>
        <v>1.79067041921035</v>
      </c>
      <c r="AF49" s="32" t="n">
        <f aca="false">L49/(55.8452+15.9994)</f>
        <v>0</v>
      </c>
      <c r="AG49" s="32" t="n">
        <f aca="false">2*M49/(2*55.845+3*15.999)</f>
        <v>0</v>
      </c>
      <c r="AH49" s="32" t="n">
        <f aca="false">2*N49/(2*55.845+3*15.999)</f>
        <v>0</v>
      </c>
      <c r="AI49" s="32" t="n">
        <f aca="false">O49/(95.94+2*15.9994)</f>
        <v>0</v>
      </c>
      <c r="AJ49" s="32" t="n">
        <f aca="false">P49/(95.94+2*15.9994)</f>
        <v>0</v>
      </c>
      <c r="AK49" s="32" t="n">
        <f aca="false">Q49/(15.9994+24.3051)</f>
        <v>0</v>
      </c>
      <c r="AL49" s="32" t="n">
        <f aca="false">R49/(15.9994+24.3051)</f>
        <v>0</v>
      </c>
      <c r="AM49" s="32" t="n">
        <f aca="false">S49/(40.078+15.9994)</f>
        <v>0</v>
      </c>
      <c r="AN49" s="32" t="n">
        <f aca="false">T49/(40.078+15.9994)</f>
        <v>0</v>
      </c>
      <c r="AO49" s="32" t="n">
        <f aca="false">U49/(22.989+0.5*15.9994)</f>
        <v>0</v>
      </c>
      <c r="AP49" s="32" t="n">
        <f aca="false">V49/(22.989+0.5*15.9994)</f>
        <v>0</v>
      </c>
      <c r="AQ49" s="32" t="n">
        <f aca="false">X49/(2*15.9994+186.207)</f>
        <v>0</v>
      </c>
      <c r="AR49" s="27" t="n">
        <v>1</v>
      </c>
      <c r="AS49" s="32" t="n">
        <f aca="false">AR49/(2*AA49+1.5*AC49+AE49+2*AI49+AK49+AM49+0.5*AO49+1.5*AG49+2*AQ49)</f>
        <v>0.558450058297707</v>
      </c>
      <c r="AT49" s="33" t="n">
        <f aca="false">$AS49*AA49</f>
        <v>0</v>
      </c>
      <c r="AU49" s="33" t="n">
        <f aca="false">$AS49*AB49</f>
        <v>0</v>
      </c>
      <c r="AV49" s="32" t="n">
        <f aca="false">$AS49*AC49</f>
        <v>0</v>
      </c>
      <c r="AW49" s="32" t="n">
        <f aca="false">$AS49*AD49</f>
        <v>0</v>
      </c>
      <c r="AX49" s="32" t="n">
        <f aca="false">$AS49*AE49</f>
        <v>1</v>
      </c>
      <c r="AY49" s="32" t="n">
        <f aca="false">$AS49*AF49</f>
        <v>0</v>
      </c>
      <c r="AZ49" s="32" t="n">
        <f aca="false">$AS49*AG49</f>
        <v>0</v>
      </c>
      <c r="BA49" s="32" t="n">
        <f aca="false">$AS49*AH49</f>
        <v>0</v>
      </c>
      <c r="BB49" s="32" t="n">
        <f aca="false">$AS49*AI49</f>
        <v>0</v>
      </c>
      <c r="BC49" s="32" t="n">
        <f aca="false">$AS49*AJ49</f>
        <v>0</v>
      </c>
      <c r="BD49" s="32" t="n">
        <f aca="false">$AS49*AK49</f>
        <v>0</v>
      </c>
      <c r="BE49" s="32" t="n">
        <f aca="false">$AS49*AL49</f>
        <v>0</v>
      </c>
      <c r="BF49" s="32" t="n">
        <f aca="false">$AS49*AM49</f>
        <v>0</v>
      </c>
      <c r="BG49" s="32" t="n">
        <f aca="false">$AS49*AN49</f>
        <v>0</v>
      </c>
      <c r="BH49" s="32" t="n">
        <f aca="false">$AS49*AO49</f>
        <v>0</v>
      </c>
      <c r="BI49" s="32" t="n">
        <f aca="false">$AS49*AP49</f>
        <v>0</v>
      </c>
      <c r="BJ49" s="32" t="n">
        <f aca="false">$AS49*AQ49</f>
        <v>0</v>
      </c>
      <c r="BK49" s="32" t="n">
        <f aca="false">SUM(AT49,AV49,AX49,AZ49,BB49,BD49,BF49,BH49,BJ49)</f>
        <v>1</v>
      </c>
      <c r="BL49" s="32" t="n">
        <f aca="false">SUM(AU49,AW49,AY49,BA49,BC49,BE49,BG49,BI49,BJ49)</f>
        <v>0</v>
      </c>
      <c r="BM49" s="32"/>
      <c r="BN49" s="27"/>
      <c r="BO49" s="14"/>
      <c r="BP49" s="15"/>
      <c r="BQ49" s="15"/>
      <c r="BR49" s="15"/>
      <c r="BS49" s="15"/>
      <c r="BT49" s="15"/>
    </row>
    <row r="50" s="22" customFormat="true" ht="14.4" hidden="false" customHeight="false" outlineLevel="0" collapsed="false">
      <c r="A50" s="11"/>
      <c r="B50" s="11"/>
      <c r="C50" s="11"/>
      <c r="D50" s="11"/>
      <c r="E50" s="11"/>
      <c r="F50" s="11"/>
      <c r="G50" s="12"/>
      <c r="H50" s="13"/>
      <c r="I50" s="11"/>
      <c r="J50" s="11"/>
      <c r="K50" s="15"/>
      <c r="L50" s="15"/>
      <c r="M50" s="15"/>
      <c r="N50" s="15"/>
      <c r="O50" s="11"/>
      <c r="P50" s="11"/>
      <c r="Q50" s="11"/>
      <c r="R50" s="11"/>
      <c r="S50" s="11"/>
      <c r="T50" s="11"/>
      <c r="U50" s="20"/>
      <c r="V50" s="20"/>
      <c r="W50" s="11"/>
      <c r="X50" s="11"/>
      <c r="Y50" s="16"/>
      <c r="Z50" s="11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1"/>
      <c r="AS50" s="17"/>
      <c r="AT50" s="18"/>
      <c r="AU50" s="18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1"/>
      <c r="BO50" s="15"/>
      <c r="BP50" s="15"/>
      <c r="BQ50" s="15"/>
      <c r="BR50" s="15"/>
      <c r="BS50" s="15"/>
      <c r="BT50" s="15"/>
    </row>
    <row r="51" s="11" customFormat="true" ht="14.4" hidden="false" customHeight="false" outlineLevel="0" collapsed="false">
      <c r="A51" s="11" t="s">
        <v>46</v>
      </c>
      <c r="B51" s="11" t="s">
        <v>47</v>
      </c>
      <c r="C51" s="11" t="s">
        <v>69</v>
      </c>
      <c r="D51" s="11" t="n">
        <v>20</v>
      </c>
      <c r="E51" s="11" t="n">
        <v>1600</v>
      </c>
      <c r="F51" s="11" t="s">
        <v>18</v>
      </c>
      <c r="G51" s="12" t="n">
        <v>45.1</v>
      </c>
      <c r="H51" s="13" t="n">
        <v>0.5</v>
      </c>
      <c r="I51" s="11" t="n">
        <v>17.3</v>
      </c>
      <c r="J51" s="11" t="n">
        <v>0.7</v>
      </c>
      <c r="K51" s="14" t="n">
        <f aca="false">BN51-M51/1.1113</f>
        <v>8.532</v>
      </c>
      <c r="L51" s="15" t="n">
        <f aca="false">(1-BR51)*BO51</f>
        <v>0.158</v>
      </c>
      <c r="M51" s="15" t="n">
        <f aca="false">BN51*BR51*1.1113</f>
        <v>2.5204284</v>
      </c>
      <c r="N51" s="15" t="n">
        <v>0.326710881361488</v>
      </c>
      <c r="Q51" s="11" t="n">
        <v>11.1</v>
      </c>
      <c r="R51" s="11" t="n">
        <v>0.1</v>
      </c>
      <c r="S51" s="11" t="n">
        <v>12.6</v>
      </c>
      <c r="T51" s="11" t="n">
        <v>0.1</v>
      </c>
      <c r="U51" s="11" t="n">
        <v>2.1</v>
      </c>
      <c r="V51" s="11" t="n">
        <v>0.1</v>
      </c>
      <c r="Y51" s="16" t="n">
        <f aca="false">K51+M51</f>
        <v>11.0524284</v>
      </c>
      <c r="AA51" s="17" t="n">
        <f aca="false">G51/(2*15.9994+28.0855)</f>
        <v>0.750612056726965</v>
      </c>
      <c r="AB51" s="17" t="n">
        <f aca="false">H51/(2*15.9994+28.0855)</f>
        <v>0.00832164142712822</v>
      </c>
      <c r="AC51" s="17" t="n">
        <f aca="false">(2*I51)/(2*26.981+3*15.9994)</f>
        <v>0.339348098571796</v>
      </c>
      <c r="AD51" s="17" t="n">
        <f aca="false">(2*J51)/(2*26.981+3*15.9994)</f>
        <v>0.01373084791909</v>
      </c>
      <c r="AE51" s="17" t="n">
        <f aca="false">K51/(55.8452+15.9994)</f>
        <v>0.118756315714751</v>
      </c>
      <c r="AF51" s="17" t="n">
        <f aca="false">L51/(55.8452+15.9994)</f>
        <v>0.00219919103175465</v>
      </c>
      <c r="AG51" s="17" t="n">
        <f aca="false">2*M51/(2*55.845+3*15.999)</f>
        <v>0.0315671081553289</v>
      </c>
      <c r="AH51" s="17" t="n">
        <f aca="false">2*N51/(2*55.845+3*15.999)</f>
        <v>0.00409189077835375</v>
      </c>
      <c r="AI51" s="17" t="n">
        <f aca="false">O51/(95.94+2*15.9994)</f>
        <v>0</v>
      </c>
      <c r="AJ51" s="17" t="n">
        <f aca="false">P51/(95.94+2*15.9994)</f>
        <v>0</v>
      </c>
      <c r="AK51" s="17" t="n">
        <f aca="false">Q51/(15.9994+24.3051)</f>
        <v>0.275403490925331</v>
      </c>
      <c r="AL51" s="17" t="n">
        <f aca="false">R51/(15.9994+24.3051)</f>
        <v>0.00248111253085884</v>
      </c>
      <c r="AM51" s="17" t="n">
        <f aca="false">S51/(40.078+15.9994)</f>
        <v>0.224689447085635</v>
      </c>
      <c r="AN51" s="17" t="n">
        <f aca="false">T51/(40.078+15.9994)</f>
        <v>0.00178324958004472</v>
      </c>
      <c r="AO51" s="17" t="n">
        <f aca="false">U51/(22.989+0.5*15.9994)</f>
        <v>0.0677666375162559</v>
      </c>
      <c r="AP51" s="17" t="n">
        <f aca="false">V51/(22.989+0.5*15.9994)</f>
        <v>0.00322698273886933</v>
      </c>
      <c r="AQ51" s="17" t="n">
        <f aca="false">X51/(2*15.9994+186.207)</f>
        <v>0</v>
      </c>
      <c r="AR51" s="11" t="n">
        <v>12</v>
      </c>
      <c r="AS51" s="17" t="n">
        <f aca="false">AR51/(2*AA51+1.5*AC51+AE51+2*AI51+AK51+AM51+0.5*AO51+1.5*AG51+2*AQ51)</f>
        <v>4.42750596102208</v>
      </c>
      <c r="AT51" s="18" t="n">
        <f aca="false">$AS51*AA51</f>
        <v>3.32333935557369</v>
      </c>
      <c r="AU51" s="18" t="n">
        <f aca="false">$AS51*AB51</f>
        <v>0.0368441170240985</v>
      </c>
      <c r="AV51" s="17" t="n">
        <f aca="false">$AS51*AC51</f>
        <v>1.50246572928814</v>
      </c>
      <c r="AW51" s="17" t="n">
        <f aca="false">$AS51*AD51</f>
        <v>0.0607934110116587</v>
      </c>
      <c r="AX51" s="17" t="n">
        <f aca="false">$AS51*AE51</f>
        <v>0.525794295736081</v>
      </c>
      <c r="AY51" s="17" t="n">
        <f aca="false">$AS51*AF51</f>
        <v>0.00973693140252002</v>
      </c>
      <c r="AZ51" s="17" t="n">
        <f aca="false">$AS51*AG51</f>
        <v>0.139763559529947</v>
      </c>
      <c r="BA51" s="17" t="n">
        <f aca="false">$AS51*AH51</f>
        <v>0.0181168708130125</v>
      </c>
      <c r="BB51" s="17" t="n">
        <f aca="false">$AS51*AI51</f>
        <v>0</v>
      </c>
      <c r="BC51" s="17" t="n">
        <f aca="false">$AS51*AJ51</f>
        <v>0</v>
      </c>
      <c r="BD51" s="17" t="n">
        <f aca="false">$AS51*AK51</f>
        <v>1.21935059775819</v>
      </c>
      <c r="BE51" s="17" t="n">
        <f aca="false">$AS51*AL51</f>
        <v>0.0109851405203441</v>
      </c>
      <c r="BF51" s="17" t="n">
        <f aca="false">$AS51*AM51</f>
        <v>0.994813866350406</v>
      </c>
      <c r="BG51" s="17" t="n">
        <f aca="false">$AS51*AN51</f>
        <v>0.00789534814563814</v>
      </c>
      <c r="BH51" s="17" t="n">
        <f aca="false">$AS51*AO51</f>
        <v>0.300037191561646</v>
      </c>
      <c r="BI51" s="17" t="n">
        <f aca="false">$AS51*AP51</f>
        <v>0.0142874853124593</v>
      </c>
      <c r="BJ51" s="17" t="n">
        <f aca="false">$AS51*AQ51</f>
        <v>0</v>
      </c>
      <c r="BK51" s="17" t="n">
        <f aca="false">SUM(AT51,AV51,AX51,AZ51,BB51,BD51,BF51,BH51,BJ51)</f>
        <v>8.0055645957981</v>
      </c>
      <c r="BL51" s="17" t="n">
        <f aca="false">SUM(AU51,AW51,AY51,BA51,BC51,BE51,BG51,BI51,BJ51)</f>
        <v>0.158659304229731</v>
      </c>
      <c r="BM51" s="17" t="n">
        <f aca="false">AX51+AZ51</f>
        <v>0.665557855266028</v>
      </c>
      <c r="BN51" s="11" t="n">
        <v>10.8</v>
      </c>
      <c r="BO51" s="15" t="n">
        <v>0.2</v>
      </c>
      <c r="BP51" s="15" t="n">
        <f aca="false">(1-BR51)*L51+BQ51</f>
        <v>0.451530881361488</v>
      </c>
      <c r="BQ51" s="15" t="n">
        <f aca="false">SQRT((BO51/BN51)^2+(BS51/BR51)^2)*(BN51*BR51)</f>
        <v>0.326710881361488</v>
      </c>
      <c r="BR51" s="15" t="n">
        <v>0.21</v>
      </c>
      <c r="BS51" s="15" t="n">
        <v>0.03</v>
      </c>
      <c r="BT51" s="15" t="n">
        <f aca="false">AX51+BF51+(BD51)</f>
        <v>2.73995875984468</v>
      </c>
    </row>
    <row r="52" s="11" customFormat="true" ht="14.4" hidden="false" customHeight="false" outlineLevel="0" collapsed="false">
      <c r="A52" s="11" t="s">
        <v>46</v>
      </c>
      <c r="B52" s="11" t="s">
        <v>70</v>
      </c>
      <c r="C52" s="11" t="s">
        <v>69</v>
      </c>
      <c r="D52" s="11" t="n">
        <v>20</v>
      </c>
      <c r="E52" s="11" t="n">
        <v>1600</v>
      </c>
      <c r="F52" s="11" t="s">
        <v>18</v>
      </c>
      <c r="G52" s="12" t="n">
        <v>97.7</v>
      </c>
      <c r="H52" s="13" t="n">
        <v>0.9</v>
      </c>
      <c r="I52" s="11" t="n">
        <v>1</v>
      </c>
      <c r="J52" s="11" t="n">
        <v>0.2</v>
      </c>
      <c r="K52" s="15" t="n">
        <v>0.27</v>
      </c>
      <c r="L52" s="15" t="n">
        <v>0.04</v>
      </c>
      <c r="M52" s="15"/>
      <c r="N52" s="15"/>
      <c r="Q52" s="11" t="n">
        <v>0.06</v>
      </c>
      <c r="R52" s="11" t="n">
        <v>0.01</v>
      </c>
      <c r="S52" s="11" t="n">
        <v>0.12</v>
      </c>
      <c r="T52" s="11" t="n">
        <v>0.03</v>
      </c>
      <c r="U52" s="11" t="n">
        <v>0.17</v>
      </c>
      <c r="V52" s="11" t="n">
        <v>0.2</v>
      </c>
      <c r="Y52" s="16"/>
      <c r="AA52" s="17" t="n">
        <f aca="false">G52/(2*15.9994+28.0855)</f>
        <v>1.62604873486085</v>
      </c>
      <c r="AB52" s="17" t="n">
        <f aca="false">H52/(2*15.9994+28.0855)</f>
        <v>0.0149789545688308</v>
      </c>
      <c r="AC52" s="17" t="n">
        <f aca="false">(2*I52)/(2*26.981+3*15.9994)</f>
        <v>0.0196154970272714</v>
      </c>
      <c r="AD52" s="17" t="n">
        <f aca="false">(2*J52)/(2*26.981+3*15.9994)</f>
        <v>0.00392309940545428</v>
      </c>
      <c r="AE52" s="17" t="n">
        <f aca="false">K52/(55.8452+15.9994)</f>
        <v>0.00375811125679592</v>
      </c>
      <c r="AF52" s="17" t="n">
        <f aca="false">L52/(55.8452+15.9994)</f>
        <v>0.000556757223229025</v>
      </c>
      <c r="AG52" s="17" t="n">
        <f aca="false">2*M52/(2*55.845+3*15.999)</f>
        <v>0</v>
      </c>
      <c r="AH52" s="17" t="n">
        <f aca="false">2*N52/(2*55.845+3*15.999)</f>
        <v>0</v>
      </c>
      <c r="AI52" s="17" t="n">
        <f aca="false">O52/(95.94+2*15.9994)</f>
        <v>0</v>
      </c>
      <c r="AJ52" s="17" t="n">
        <f aca="false">P52/(95.94+2*15.9994)</f>
        <v>0</v>
      </c>
      <c r="AK52" s="17" t="n">
        <f aca="false">Q52/(15.9994+24.3051)</f>
        <v>0.0014886675185153</v>
      </c>
      <c r="AL52" s="17" t="n">
        <f aca="false">R52/(15.9994+24.3051)</f>
        <v>0.000248111253085884</v>
      </c>
      <c r="AM52" s="17" t="n">
        <f aca="false">S52/(40.078+15.9994)</f>
        <v>0.00213989949605367</v>
      </c>
      <c r="AN52" s="17" t="n">
        <f aca="false">T52/(40.078+15.9994)</f>
        <v>0.000534974874013417</v>
      </c>
      <c r="AO52" s="17" t="n">
        <f aca="false">U52/(22.989+0.5*15.9994)</f>
        <v>0.00548587065607786</v>
      </c>
      <c r="AP52" s="17" t="n">
        <f aca="false">V52/(22.989+0.5*15.9994)</f>
        <v>0.00645396547773866</v>
      </c>
      <c r="AQ52" s="17" t="n">
        <f aca="false">X52/(2*15.9994+186.207)</f>
        <v>0</v>
      </c>
      <c r="AR52" s="11" t="n">
        <v>2</v>
      </c>
      <c r="AS52" s="17" t="n">
        <f aca="false">AR52/(2*AA52+1.5*AC52+AE52+2*AI52+AK52+AM52+0.5*AO52+1.5*AG52+2*AQ52)</f>
        <v>0.607597952450628</v>
      </c>
      <c r="AT52" s="18" t="n">
        <f aca="false">$AS52*AA52</f>
        <v>0.987983881886389</v>
      </c>
      <c r="AU52" s="18" t="n">
        <f aca="false">$AS52*AB52</f>
        <v>0.00910118212587257</v>
      </c>
      <c r="AV52" s="17" t="n">
        <f aca="false">$AS52*AC52</f>
        <v>0.0119183358300715</v>
      </c>
      <c r="AW52" s="17" t="n">
        <f aca="false">$AS52*AD52</f>
        <v>0.0023836671660143</v>
      </c>
      <c r="AX52" s="17" t="n">
        <f aca="false">$AS52*AE52</f>
        <v>0.00228342070471086</v>
      </c>
      <c r="AY52" s="17" t="n">
        <f aca="false">$AS52*AF52</f>
        <v>0.000338284548846053</v>
      </c>
      <c r="AZ52" s="17" t="n">
        <f aca="false">$AS52*AG52</f>
        <v>0</v>
      </c>
      <c r="BA52" s="17" t="n">
        <f aca="false">$AS52*AH52</f>
        <v>0</v>
      </c>
      <c r="BB52" s="17" t="n">
        <f aca="false">$AS52*AI52</f>
        <v>0</v>
      </c>
      <c r="BC52" s="17" t="n">
        <f aca="false">$AS52*AJ52</f>
        <v>0</v>
      </c>
      <c r="BD52" s="17" t="n">
        <f aca="false">$AS52*AK52</f>
        <v>0.000904511336129655</v>
      </c>
      <c r="BE52" s="17" t="n">
        <f aca="false">$AS52*AL52</f>
        <v>0.000150751889354943</v>
      </c>
      <c r="BF52" s="17" t="n">
        <f aca="false">$AS52*AM52</f>
        <v>0.00130019855225234</v>
      </c>
      <c r="BG52" s="17" t="n">
        <f aca="false">$AS52*AN52</f>
        <v>0.000325049638063085</v>
      </c>
      <c r="BH52" s="17" t="n">
        <f aca="false">$AS52*AO52</f>
        <v>0.00333320377804189</v>
      </c>
      <c r="BI52" s="17" t="n">
        <f aca="false">$AS52*AP52</f>
        <v>0.00392141620946105</v>
      </c>
      <c r="BJ52" s="17" t="n">
        <f aca="false">$AS52*AQ52</f>
        <v>0</v>
      </c>
      <c r="BK52" s="17" t="n">
        <f aca="false">SUM(AT52,AV52,AX52,AZ52,BB52,BD52,BF52,BH52,BJ52)</f>
        <v>1.0077235520876</v>
      </c>
      <c r="BL52" s="17" t="n">
        <f aca="false">SUM(AU52,AW52,AY52,BA52,BC52,BE52,BG52,BI52,BJ52)</f>
        <v>0.016220351577612</v>
      </c>
      <c r="BM52" s="17"/>
      <c r="BO52" s="15"/>
      <c r="BP52" s="15"/>
      <c r="BQ52" s="15"/>
      <c r="BR52" s="15"/>
      <c r="BS52" s="15"/>
      <c r="BT52" s="15"/>
    </row>
    <row r="53" s="11" customFormat="true" ht="14.4" hidden="false" customHeight="false" outlineLevel="0" collapsed="false">
      <c r="A53" s="11" t="s">
        <v>46</v>
      </c>
      <c r="B53" s="11" t="s">
        <v>18</v>
      </c>
      <c r="C53" s="11" t="s">
        <v>69</v>
      </c>
      <c r="D53" s="11" t="n">
        <v>20</v>
      </c>
      <c r="E53" s="11" t="n">
        <v>1600</v>
      </c>
      <c r="F53" s="11" t="s">
        <v>18</v>
      </c>
      <c r="G53" s="12"/>
      <c r="H53" s="13"/>
      <c r="K53" s="15"/>
      <c r="L53" s="15"/>
      <c r="M53" s="15"/>
      <c r="N53" s="15"/>
      <c r="X53" s="11" t="n">
        <v>117.18</v>
      </c>
      <c r="Y53" s="16"/>
      <c r="AA53" s="17" t="n">
        <f aca="false">G53/(2*15.9994+28.0855)</f>
        <v>0</v>
      </c>
      <c r="AB53" s="17" t="n">
        <f aca="false">H53/(2*15.9994+28.0855)</f>
        <v>0</v>
      </c>
      <c r="AC53" s="17" t="n">
        <f aca="false">(2*I53)/(2*26.981+3*15.9994)</f>
        <v>0</v>
      </c>
      <c r="AD53" s="17" t="n">
        <f aca="false">(2*J53)/(2*26.981+3*15.9994)</f>
        <v>0</v>
      </c>
      <c r="AE53" s="17" t="n">
        <f aca="false">K53/(55.8452+15.9994)</f>
        <v>0</v>
      </c>
      <c r="AF53" s="17" t="n">
        <f aca="false">L53/(55.8452+15.9994)</f>
        <v>0</v>
      </c>
      <c r="AG53" s="17" t="n">
        <f aca="false">2*M53/(2*55.845+3*15.999)</f>
        <v>0</v>
      </c>
      <c r="AH53" s="17" t="n">
        <f aca="false">2*N53/(2*55.845+3*15.999)</f>
        <v>0</v>
      </c>
      <c r="AI53" s="17" t="n">
        <f aca="false">O53/(95.94+2*15.9994)</f>
        <v>0</v>
      </c>
      <c r="AJ53" s="17" t="n">
        <f aca="false">P53/(95.94+2*15.9994)</f>
        <v>0</v>
      </c>
      <c r="AK53" s="17" t="n">
        <f aca="false">Q53/(15.9994+24.3051)</f>
        <v>0</v>
      </c>
      <c r="AL53" s="17" t="n">
        <f aca="false">R53/(15.9994+24.3051)</f>
        <v>0</v>
      </c>
      <c r="AM53" s="17" t="n">
        <f aca="false">S53/(40.078+15.9994)</f>
        <v>0</v>
      </c>
      <c r="AN53" s="17" t="n">
        <f aca="false">T53/(40.078+15.9994)</f>
        <v>0</v>
      </c>
      <c r="AO53" s="17" t="n">
        <f aca="false">U53/(22.989+0.5*15.9994)</f>
        <v>0</v>
      </c>
      <c r="AP53" s="17" t="n">
        <f aca="false">V53/(22.989+0.5*15.9994)</f>
        <v>0</v>
      </c>
      <c r="AQ53" s="17" t="n">
        <f aca="false">X53/(2*15.9994+186.207)</f>
        <v>0.537015972994302</v>
      </c>
      <c r="AR53" s="11" t="n">
        <v>2</v>
      </c>
      <c r="AS53" s="17" t="n">
        <f aca="false">AR53/(2*AA53+1.5*AC53+AE53+2*AI53+AK53+AM53+0.5*AO53+1.5*AG53+2*AQ53)</f>
        <v>1.86214200375491</v>
      </c>
      <c r="AT53" s="18" t="n">
        <f aca="false">$AS53*AA53</f>
        <v>0</v>
      </c>
      <c r="AU53" s="18" t="n">
        <f aca="false">$AS53*AB53</f>
        <v>0</v>
      </c>
      <c r="AV53" s="17" t="n">
        <f aca="false">$AS53*AC53</f>
        <v>0</v>
      </c>
      <c r="AW53" s="17" t="n">
        <f aca="false">$AS53*AD53</f>
        <v>0</v>
      </c>
      <c r="AX53" s="17" t="n">
        <f aca="false">$AS53*AE53</f>
        <v>0</v>
      </c>
      <c r="AY53" s="17" t="n">
        <f aca="false">$AS53*AF53</f>
        <v>0</v>
      </c>
      <c r="AZ53" s="17" t="n">
        <f aca="false">$AS53*AG53</f>
        <v>0</v>
      </c>
      <c r="BA53" s="17" t="n">
        <f aca="false">$AS53*AH53</f>
        <v>0</v>
      </c>
      <c r="BB53" s="17" t="n">
        <f aca="false">$AS53*AI53</f>
        <v>0</v>
      </c>
      <c r="BC53" s="17" t="n">
        <f aca="false">$AS53*AJ53</f>
        <v>0</v>
      </c>
      <c r="BD53" s="17" t="n">
        <f aca="false">$AS53*AK53</f>
        <v>0</v>
      </c>
      <c r="BE53" s="17" t="n">
        <f aca="false">$AS53*AL53</f>
        <v>0</v>
      </c>
      <c r="BF53" s="17" t="n">
        <f aca="false">$AS53*AM53</f>
        <v>0</v>
      </c>
      <c r="BG53" s="17" t="n">
        <f aca="false">$AS53*AN53</f>
        <v>0</v>
      </c>
      <c r="BH53" s="17" t="n">
        <f aca="false">$AS53*AO53</f>
        <v>0</v>
      </c>
      <c r="BI53" s="17" t="n">
        <f aca="false">$AS53*AP53</f>
        <v>0</v>
      </c>
      <c r="BJ53" s="17" t="n">
        <f aca="false">$AS53*AQ53</f>
        <v>1</v>
      </c>
      <c r="BK53" s="17" t="n">
        <f aca="false">SUM(AT53,AV53,AX53,AZ53,BB53,BD53,BF53,BH53,BJ53)</f>
        <v>1</v>
      </c>
      <c r="BL53" s="17" t="n">
        <f aca="false">SUM(AU53,AW53,AY53,BA53,BC53,BE53,BG53,BI53,BJ53)</f>
        <v>1</v>
      </c>
      <c r="BM53" s="17"/>
      <c r="BO53" s="15"/>
      <c r="BP53" s="15"/>
      <c r="BQ53" s="15"/>
      <c r="BR53" s="15"/>
      <c r="BS53" s="15"/>
      <c r="BT53" s="15"/>
    </row>
    <row r="54" s="11" customFormat="true" ht="14.4" hidden="false" customHeight="false" outlineLevel="0" collapsed="false">
      <c r="A54" s="11" t="s">
        <v>46</v>
      </c>
      <c r="B54" s="11" t="s">
        <v>15</v>
      </c>
      <c r="C54" s="11" t="s">
        <v>69</v>
      </c>
      <c r="D54" s="11" t="n">
        <v>20</v>
      </c>
      <c r="E54" s="11" t="n">
        <v>1600</v>
      </c>
      <c r="F54" s="11" t="s">
        <v>18</v>
      </c>
      <c r="G54" s="12"/>
      <c r="H54" s="13"/>
      <c r="K54" s="15"/>
      <c r="L54" s="15"/>
      <c r="M54" s="15"/>
      <c r="N54" s="15"/>
      <c r="X54" s="11" t="n">
        <v>100</v>
      </c>
      <c r="Y54" s="16"/>
      <c r="AA54" s="17" t="n">
        <f aca="false">G54/(2*15.9994+28.0855)</f>
        <v>0</v>
      </c>
      <c r="AB54" s="17" t="n">
        <f aca="false">H54/(2*15.9994+28.0855)</f>
        <v>0</v>
      </c>
      <c r="AC54" s="17" t="n">
        <f aca="false">(2*I54)/(2*26.981+3*15.9994)</f>
        <v>0</v>
      </c>
      <c r="AD54" s="17" t="n">
        <f aca="false">(2*J54)/(2*26.981+3*15.9994)</f>
        <v>0</v>
      </c>
      <c r="AE54" s="17" t="n">
        <f aca="false">K54/(55.8452+15.9994)</f>
        <v>0</v>
      </c>
      <c r="AF54" s="17" t="n">
        <f aca="false">L54/(55.8452+15.9994)</f>
        <v>0</v>
      </c>
      <c r="AG54" s="17" t="n">
        <f aca="false">2*M54/(2*55.845+3*15.999)</f>
        <v>0</v>
      </c>
      <c r="AH54" s="17" t="n">
        <f aca="false">2*N54/(2*55.845+3*15.999)</f>
        <v>0</v>
      </c>
      <c r="AI54" s="17" t="n">
        <f aca="false">O54/(95.94+2*15.9994)</f>
        <v>0</v>
      </c>
      <c r="AJ54" s="17" t="n">
        <f aca="false">P54/(95.94+2*15.9994)</f>
        <v>0</v>
      </c>
      <c r="AK54" s="17" t="n">
        <f aca="false">Q54/(15.9994+24.3051)</f>
        <v>0</v>
      </c>
      <c r="AL54" s="17" t="n">
        <f aca="false">R54/(15.9994+24.3051)</f>
        <v>0</v>
      </c>
      <c r="AM54" s="17" t="n">
        <f aca="false">S54/(40.078+15.9994)</f>
        <v>0</v>
      </c>
      <c r="AN54" s="17" t="n">
        <f aca="false">T54/(40.078+15.9994)</f>
        <v>0</v>
      </c>
      <c r="AO54" s="17" t="n">
        <f aca="false">U54/(22.989+0.5*15.9994)</f>
        <v>0</v>
      </c>
      <c r="AP54" s="17" t="n">
        <f aca="false">V54/(22.989+0.5*15.9994)</f>
        <v>0</v>
      </c>
      <c r="AQ54" s="17" t="n">
        <f aca="false">X54/(2*15.9994+186.207)</f>
        <v>0.458282960397936</v>
      </c>
      <c r="AR54" s="11" t="n">
        <v>2</v>
      </c>
      <c r="AS54" s="17" t="n">
        <f aca="false">AR54/(2*AA54+1.5*AC54+AE54+2*AI54+AK54+AM54+0.5*AO54+1.5*AG54+2*AQ54)</f>
        <v>2.182058</v>
      </c>
      <c r="AT54" s="18" t="n">
        <f aca="false">$AS54*AA54</f>
        <v>0</v>
      </c>
      <c r="AU54" s="18" t="n">
        <f aca="false">$AS54*AB54</f>
        <v>0</v>
      </c>
      <c r="AV54" s="17" t="n">
        <f aca="false">$AS54*AC54</f>
        <v>0</v>
      </c>
      <c r="AW54" s="17" t="n">
        <f aca="false">$AS54*AD54</f>
        <v>0</v>
      </c>
      <c r="AX54" s="17" t="n">
        <f aca="false">$AS54*AE54</f>
        <v>0</v>
      </c>
      <c r="AY54" s="17" t="n">
        <f aca="false">$AS54*AF54</f>
        <v>0</v>
      </c>
      <c r="AZ54" s="17" t="n">
        <f aca="false">$AS54*AG54</f>
        <v>0</v>
      </c>
      <c r="BA54" s="17" t="n">
        <f aca="false">$AS54*AH54</f>
        <v>0</v>
      </c>
      <c r="BB54" s="17" t="n">
        <f aca="false">$AS54*AI54</f>
        <v>0</v>
      </c>
      <c r="BC54" s="17" t="n">
        <f aca="false">$AS54*AJ54</f>
        <v>0</v>
      </c>
      <c r="BD54" s="17" t="n">
        <f aca="false">$AS54*AK54</f>
        <v>0</v>
      </c>
      <c r="BE54" s="17" t="n">
        <f aca="false">$AS54*AL54</f>
        <v>0</v>
      </c>
      <c r="BF54" s="17" t="n">
        <f aca="false">$AS54*AM54</f>
        <v>0</v>
      </c>
      <c r="BG54" s="17" t="n">
        <f aca="false">$AS54*AN54</f>
        <v>0</v>
      </c>
      <c r="BH54" s="17" t="n">
        <f aca="false">$AS54*AO54</f>
        <v>0</v>
      </c>
      <c r="BI54" s="17" t="n">
        <f aca="false">$AS54*AP54</f>
        <v>0</v>
      </c>
      <c r="BJ54" s="17" t="n">
        <f aca="false">$AS54*AQ54</f>
        <v>1</v>
      </c>
      <c r="BK54" s="17" t="n">
        <f aca="false">SUM(AT54,AV54,AX54,AZ54,BB54,BD54,BF54,BH54,BJ54)</f>
        <v>1</v>
      </c>
      <c r="BL54" s="17" t="n">
        <f aca="false">SUM(AU54,AW54,AY54,BA54,BC54,BE54,BG54,BI54,BJ54)</f>
        <v>1</v>
      </c>
      <c r="BM54" s="17"/>
      <c r="BO54" s="15"/>
      <c r="BP54" s="15"/>
      <c r="BQ54" s="15"/>
      <c r="BR54" s="15"/>
      <c r="BS54" s="15"/>
      <c r="BT54" s="15"/>
    </row>
    <row r="55" s="11" customFormat="true" ht="14.4" hidden="false" customHeight="false" outlineLevel="0" collapsed="false">
      <c r="G55" s="12"/>
      <c r="H55" s="13"/>
      <c r="K55" s="15"/>
      <c r="L55" s="15"/>
      <c r="M55" s="15"/>
      <c r="N55" s="15"/>
      <c r="Y55" s="16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 t="n">
        <f aca="false">X55/(2*15.9994+186.207)</f>
        <v>0</v>
      </c>
      <c r="AS55" s="17" t="e">
        <f aca="false">AR55/(2*AA55+1.5*AC55+AE55+2*AI55+AK55+AM55+0.5*AO55+1.5*AG55+2*AQ55)</f>
        <v>#DIV/0!</v>
      </c>
      <c r="AT55" s="18"/>
      <c r="AU55" s="18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 t="e">
        <f aca="false">$AS55*AQ55</f>
        <v>#DIV/0!</v>
      </c>
      <c r="BK55" s="17" t="e">
        <f aca="false">SUM(AT55,AV55,AX55,AZ55,BB55,BD55,BF55,BH55,BJ55)</f>
        <v>#DIV/0!</v>
      </c>
      <c r="BL55" s="17" t="e">
        <f aca="false">SUM(AU55,AW55,AY55,BA55,BC55,BE55,BG55,BI55,BJ55)</f>
        <v>#DIV/0!</v>
      </c>
      <c r="BM55" s="17"/>
      <c r="BO55" s="15"/>
      <c r="BP55" s="15"/>
      <c r="BQ55" s="15"/>
      <c r="BR55" s="15"/>
      <c r="BS55" s="15"/>
      <c r="BT55" s="15"/>
    </row>
    <row r="56" s="11" customFormat="true" ht="14.4" hidden="false" customHeight="false" outlineLevel="0" collapsed="false">
      <c r="A56" s="11" t="s">
        <v>50</v>
      </c>
      <c r="B56" s="11" t="s">
        <v>47</v>
      </c>
      <c r="C56" s="11" t="s">
        <v>69</v>
      </c>
      <c r="D56" s="11" t="n">
        <v>20</v>
      </c>
      <c r="E56" s="11" t="n">
        <v>1800</v>
      </c>
      <c r="F56" s="11" t="s">
        <v>18</v>
      </c>
      <c r="G56" s="12" t="n">
        <v>45.3</v>
      </c>
      <c r="H56" s="13" t="n">
        <v>0.8</v>
      </c>
      <c r="I56" s="11" t="n">
        <v>17.8</v>
      </c>
      <c r="J56" s="11" t="n">
        <v>0.3</v>
      </c>
      <c r="K56" s="14" t="n">
        <f aca="false">BN56-M56/1.1113</f>
        <v>9.095</v>
      </c>
      <c r="L56" s="15" t="n">
        <f aca="false">(1-BR56)*BO56</f>
        <v>0.17</v>
      </c>
      <c r="M56" s="15" t="n">
        <f aca="false">BN56*BR56*1.1113</f>
        <v>1.7836365</v>
      </c>
      <c r="N56" s="15" t="n">
        <v>0.216092572755289</v>
      </c>
      <c r="Q56" s="11" t="n">
        <v>8.8</v>
      </c>
      <c r="R56" s="11" t="n">
        <v>0.1</v>
      </c>
      <c r="S56" s="11" t="n">
        <v>13.2</v>
      </c>
      <c r="T56" s="11" t="n">
        <v>0.2</v>
      </c>
      <c r="U56" s="20" t="n">
        <v>2.6</v>
      </c>
      <c r="V56" s="20" t="n">
        <v>0.1</v>
      </c>
      <c r="Y56" s="16" t="n">
        <f aca="false">K56+M56</f>
        <v>10.8786365</v>
      </c>
      <c r="AA56" s="17" t="n">
        <f aca="false">G56/(2*15.9994+28.0855)</f>
        <v>0.753940713297817</v>
      </c>
      <c r="AB56" s="17" t="n">
        <f aca="false">H56/(2*15.9994+28.0855)</f>
        <v>0.0133146262834051</v>
      </c>
      <c r="AC56" s="17" t="n">
        <f aca="false">(2*I56)/(2*26.981+3*15.9994)</f>
        <v>0.349155847085431</v>
      </c>
      <c r="AD56" s="17" t="n">
        <f aca="false">(2*J56)/(2*26.981+3*15.9994)</f>
        <v>0.00588464910818143</v>
      </c>
      <c r="AE56" s="17" t="n">
        <f aca="false">K56/(55.8452+15.9994)</f>
        <v>0.1265926736317</v>
      </c>
      <c r="AF56" s="17" t="n">
        <f aca="false">L56/(55.8452+15.9994)</f>
        <v>0.00236621819872336</v>
      </c>
      <c r="AG56" s="17" t="n">
        <f aca="false">2*M56/(2*55.845+3*15.999)</f>
        <v>0.022339157226324</v>
      </c>
      <c r="AH56" s="17" t="n">
        <f aca="false">2*N56/(2*55.845+3*15.999)</f>
        <v>0.00270645165549217</v>
      </c>
      <c r="AI56" s="17" t="n">
        <f aca="false">O56/(95.94+2*15.9994)</f>
        <v>0</v>
      </c>
      <c r="AJ56" s="17" t="n">
        <f aca="false">P56/(95.94+2*15.9994)</f>
        <v>0</v>
      </c>
      <c r="AK56" s="17" t="n">
        <f aca="false">Q56/(15.9994+24.3051)</f>
        <v>0.218337902715578</v>
      </c>
      <c r="AL56" s="17" t="n">
        <f aca="false">R56/(15.9994+24.3051)</f>
        <v>0.00248111253085884</v>
      </c>
      <c r="AM56" s="17" t="n">
        <f aca="false">S56/(40.078+15.9994)</f>
        <v>0.235388944565904</v>
      </c>
      <c r="AN56" s="17" t="n">
        <f aca="false">T56/(40.078+15.9994)</f>
        <v>0.00356649916008945</v>
      </c>
      <c r="AO56" s="17" t="n">
        <f aca="false">U56/(22.989+0.5*15.9994)</f>
        <v>0.0839015512106026</v>
      </c>
      <c r="AP56" s="17" t="n">
        <f aca="false">V56/(22.989+0.5*15.9994)</f>
        <v>0.00322698273886933</v>
      </c>
      <c r="AQ56" s="17" t="n">
        <f aca="false">X56/(2*15.9994+186.207)</f>
        <v>0</v>
      </c>
      <c r="AR56" s="11" t="n">
        <v>12</v>
      </c>
      <c r="AS56" s="17" t="n">
        <f aca="false">AR56/(2*AA56+1.5*AC56+AE56+2*AI56+AK56+AM56+0.5*AO56+1.5*AG56+2*AQ56)</f>
        <v>4.46529201704345</v>
      </c>
      <c r="AT56" s="18" t="n">
        <f aca="false">$AS56*AA56</f>
        <v>3.36656544841278</v>
      </c>
      <c r="AU56" s="18" t="n">
        <f aca="false">$AS56*AB56</f>
        <v>0.0594536944532059</v>
      </c>
      <c r="AV56" s="17" t="n">
        <f aca="false">$AS56*AC56</f>
        <v>1.55908281669462</v>
      </c>
      <c r="AW56" s="17" t="n">
        <f aca="false">$AS56*AD56</f>
        <v>0.0262766766858644</v>
      </c>
      <c r="AX56" s="17" t="n">
        <f aca="false">$AS56*AE56</f>
        <v>0.565273254983814</v>
      </c>
      <c r="AY56" s="17" t="n">
        <f aca="false">$AS56*AF56</f>
        <v>0.0105658552333423</v>
      </c>
      <c r="AZ56" s="17" t="n">
        <f aca="false">$AS56*AG56</f>
        <v>0.0997508604301829</v>
      </c>
      <c r="BA56" s="17" t="n">
        <f aca="false">$AS56*AH56</f>
        <v>0.0120850969717832</v>
      </c>
      <c r="BB56" s="17" t="n">
        <f aca="false">$AS56*AI56</f>
        <v>0</v>
      </c>
      <c r="BC56" s="17" t="n">
        <f aca="false">$AS56*AJ56</f>
        <v>0</v>
      </c>
      <c r="BD56" s="17" t="n">
        <f aca="false">$AS56*AK56</f>
        <v>0.974942494013878</v>
      </c>
      <c r="BE56" s="17" t="n">
        <f aca="false">$AS56*AL56</f>
        <v>0.0110788919774304</v>
      </c>
      <c r="BF56" s="17" t="n">
        <f aca="false">$AS56*AM56</f>
        <v>1.05108037507041</v>
      </c>
      <c r="BG56" s="17" t="n">
        <f aca="false">$AS56*AN56</f>
        <v>0.0159254602283396</v>
      </c>
      <c r="BH56" s="17" t="n">
        <f aca="false">$AS56*AO56</f>
        <v>0.374644926838265</v>
      </c>
      <c r="BI56" s="17" t="n">
        <f aca="false">$AS56*AP56</f>
        <v>0.0144094202630102</v>
      </c>
      <c r="BJ56" s="17" t="n">
        <f aca="false">$AS56*AQ56</f>
        <v>0</v>
      </c>
      <c r="BK56" s="17" t="n">
        <f aca="false">SUM(AT56,AV56,AX56,AZ56,BB56,BD56,BF56,BH56,BJ56)</f>
        <v>7.99134017644395</v>
      </c>
      <c r="BL56" s="17" t="n">
        <f aca="false">SUM(AU56,AW56,AY56,BA56,BC56,BE56,BG56,BI56,BJ56)</f>
        <v>0.149795095812976</v>
      </c>
      <c r="BM56" s="17" t="n">
        <f aca="false">AX56+AZ56</f>
        <v>0.665024115413997</v>
      </c>
      <c r="BN56" s="11" t="n">
        <v>10.7</v>
      </c>
      <c r="BO56" s="15" t="n">
        <v>0.2</v>
      </c>
      <c r="BP56" s="15" t="n">
        <f aca="false">(1-BR56)*L56+BQ56</f>
        <v>0.360592572755289</v>
      </c>
      <c r="BQ56" s="15" t="n">
        <f aca="false">SQRT((BO56/BN56)^2+(BS56/BR56)^2)*(BN56*BR56)</f>
        <v>0.216092572755289</v>
      </c>
      <c r="BR56" s="15" t="n">
        <v>0.15</v>
      </c>
      <c r="BS56" s="15" t="n">
        <v>0.02</v>
      </c>
      <c r="BT56" s="15" t="n">
        <f aca="false">AX56+BF56+(BD56)</f>
        <v>2.5912961240681</v>
      </c>
    </row>
    <row r="57" s="35" customFormat="true" ht="14.4" hidden="false" customHeight="false" outlineLevel="0" collapsed="false">
      <c r="A57" s="11" t="s">
        <v>50</v>
      </c>
      <c r="B57" s="35" t="s">
        <v>65</v>
      </c>
      <c r="C57" s="11" t="s">
        <v>69</v>
      </c>
      <c r="D57" s="11" t="n">
        <v>20</v>
      </c>
      <c r="E57" s="11" t="n">
        <v>1800</v>
      </c>
      <c r="F57" s="11" t="s">
        <v>18</v>
      </c>
      <c r="G57" s="36" t="n">
        <v>57</v>
      </c>
      <c r="H57" s="37" t="n">
        <v>1</v>
      </c>
      <c r="I57" s="35" t="n">
        <v>16.9</v>
      </c>
      <c r="J57" s="35" t="n">
        <v>0.5</v>
      </c>
      <c r="K57" s="38" t="n">
        <v>3.9</v>
      </c>
      <c r="L57" s="38" t="n">
        <v>0.3</v>
      </c>
      <c r="M57" s="38"/>
      <c r="N57" s="38"/>
      <c r="Q57" s="35" t="n">
        <v>4.7</v>
      </c>
      <c r="R57" s="35" t="n">
        <v>0.1</v>
      </c>
      <c r="S57" s="35" t="n">
        <v>6.3</v>
      </c>
      <c r="T57" s="35" t="n">
        <v>0.3</v>
      </c>
      <c r="U57" s="39" t="n">
        <v>9.8</v>
      </c>
      <c r="V57" s="39" t="n">
        <v>0.5</v>
      </c>
      <c r="Y57" s="16"/>
      <c r="AA57" s="17" t="n">
        <f aca="false">G57/(2*15.9994+28.0855)</f>
        <v>0.948667122692617</v>
      </c>
      <c r="AB57" s="17" t="n">
        <f aca="false">H57/(2*15.9994+28.0855)</f>
        <v>0.0166432828542564</v>
      </c>
      <c r="AC57" s="17" t="n">
        <f aca="false">(2*I57)/(2*26.981+3*15.9994)</f>
        <v>0.331501899760887</v>
      </c>
      <c r="AD57" s="17" t="n">
        <f aca="false">(2*J57)/(2*26.981+3*15.9994)</f>
        <v>0.00980774851363571</v>
      </c>
      <c r="AE57" s="17" t="n">
        <f aca="false">K57/(55.8452+15.9994)</f>
        <v>0.0542838292648299</v>
      </c>
      <c r="AF57" s="17" t="n">
        <f aca="false">L57/(55.8452+15.9994)</f>
        <v>0.00417567917421769</v>
      </c>
      <c r="AG57" s="17" t="n">
        <f aca="false">2*M57/(2*55.845+3*15.999)</f>
        <v>0</v>
      </c>
      <c r="AH57" s="17" t="n">
        <f aca="false">2*N57/(2*55.845+3*15.999)</f>
        <v>0</v>
      </c>
      <c r="AI57" s="17" t="n">
        <f aca="false">O57/(95.94+2*15.9994)</f>
        <v>0</v>
      </c>
      <c r="AJ57" s="17" t="n">
        <f aca="false">P57/(95.94+2*15.9994)</f>
        <v>0</v>
      </c>
      <c r="AK57" s="17" t="n">
        <f aca="false">Q57/(15.9994+24.3051)</f>
        <v>0.116612288950365</v>
      </c>
      <c r="AL57" s="17" t="n">
        <f aca="false">R57/(15.9994+24.3051)</f>
        <v>0.00248111253085884</v>
      </c>
      <c r="AM57" s="17" t="n">
        <f aca="false">S57/(40.078+15.9994)</f>
        <v>0.112344723542818</v>
      </c>
      <c r="AN57" s="17" t="n">
        <f aca="false">T57/(40.078+15.9994)</f>
        <v>0.00534974874013417</v>
      </c>
      <c r="AO57" s="17" t="n">
        <f aca="false">U57/(22.989+0.5*15.9994)</f>
        <v>0.316244308409194</v>
      </c>
      <c r="AP57" s="17" t="n">
        <f aca="false">V57/(22.989+0.5*15.9994)</f>
        <v>0.0161349136943466</v>
      </c>
      <c r="AQ57" s="17" t="n">
        <f aca="false">X57/(2*15.9994+186.207)</f>
        <v>0</v>
      </c>
      <c r="AR57" s="11" t="n">
        <v>6</v>
      </c>
      <c r="AS57" s="17" t="n">
        <f aca="false">AR57/(2*AA57+1.5*AC57+AE57+2*AI57+AK57+AM57+0.5*AO57+1.5*AG57+2*AQ57)</f>
        <v>2.11569308608926</v>
      </c>
      <c r="AT57" s="18" t="n">
        <f aca="false">$AS57*AA57</f>
        <v>2.00708847248096</v>
      </c>
      <c r="AU57" s="18" t="n">
        <f aca="false">$AS57*AB57</f>
        <v>0.0352120784645782</v>
      </c>
      <c r="AV57" s="17" t="n">
        <f aca="false">$AS57*AC57</f>
        <v>0.701356277349563</v>
      </c>
      <c r="AW57" s="17" t="n">
        <f aca="false">$AS57*AD57</f>
        <v>0.0207501857204013</v>
      </c>
      <c r="AX57" s="17" t="n">
        <f aca="false">$AS57*AE57</f>
        <v>0.11484792226205</v>
      </c>
      <c r="AY57" s="17" t="n">
        <f aca="false">$AS57*AF57</f>
        <v>0.00883445555861927</v>
      </c>
      <c r="AZ57" s="17" t="n">
        <f aca="false">$AS57*AG57</f>
        <v>0</v>
      </c>
      <c r="BA57" s="17" t="n">
        <f aca="false">$AS57*AH57</f>
        <v>0</v>
      </c>
      <c r="BB57" s="17" t="n">
        <f aca="false">$AS57*AI57</f>
        <v>0</v>
      </c>
      <c r="BC57" s="17" t="n">
        <f aca="false">$AS57*AJ57</f>
        <v>0</v>
      </c>
      <c r="BD57" s="17" t="n">
        <f aca="false">$AS57*AK57</f>
        <v>0.246715813485331</v>
      </c>
      <c r="BE57" s="17" t="n">
        <f aca="false">$AS57*AL57</f>
        <v>0.00524927262734747</v>
      </c>
      <c r="BF57" s="17" t="n">
        <f aca="false">$AS57*AM57</f>
        <v>0.237686954858148</v>
      </c>
      <c r="BG57" s="17" t="n">
        <f aca="false">$AS57*AN57</f>
        <v>0.0113184264218166</v>
      </c>
      <c r="BH57" s="17" t="n">
        <f aca="false">$AS57*AO57</f>
        <v>0.669075896816412</v>
      </c>
      <c r="BI57" s="17" t="n">
        <f aca="false">$AS57*AP57</f>
        <v>0.0341365253477761</v>
      </c>
      <c r="BJ57" s="17" t="n">
        <f aca="false">$AS57*AQ57</f>
        <v>0</v>
      </c>
      <c r="BK57" s="17" t="n">
        <f aca="false">SUM(AT57,AV57,AX57,AZ57,BB57,BD57,BF57,BH57,BJ57)</f>
        <v>3.97677133725246</v>
      </c>
      <c r="BL57" s="17" t="n">
        <f aca="false">SUM(AU57,AW57,AY57,BA57,BC57,BE57,BG57,BI57,BJ57)</f>
        <v>0.115500944140539</v>
      </c>
      <c r="BM57" s="40"/>
      <c r="BO57" s="38"/>
      <c r="BP57" s="15"/>
      <c r="BQ57" s="15"/>
      <c r="BR57" s="15"/>
      <c r="BS57" s="15"/>
      <c r="BT57" s="15"/>
    </row>
    <row r="58" s="11" customFormat="true" ht="14.4" hidden="false" customHeight="false" outlineLevel="0" collapsed="false">
      <c r="A58" s="11" t="s">
        <v>50</v>
      </c>
      <c r="B58" s="41" t="s">
        <v>70</v>
      </c>
      <c r="C58" s="11" t="s">
        <v>69</v>
      </c>
      <c r="D58" s="11" t="n">
        <v>20</v>
      </c>
      <c r="E58" s="11" t="n">
        <v>1800</v>
      </c>
      <c r="F58" s="11" t="s">
        <v>18</v>
      </c>
      <c r="G58" s="12" t="n">
        <v>98</v>
      </c>
      <c r="H58" s="13" t="n">
        <v>2</v>
      </c>
      <c r="I58" s="11" t="n">
        <v>2</v>
      </c>
      <c r="J58" s="11" t="n">
        <v>2</v>
      </c>
      <c r="K58" s="15"/>
      <c r="L58" s="15"/>
      <c r="M58" s="15"/>
      <c r="N58" s="15"/>
      <c r="U58" s="20"/>
      <c r="V58" s="20"/>
      <c r="Y58" s="16"/>
      <c r="AA58" s="17" t="n">
        <f aca="false">G58/(2*15.9994+28.0855)</f>
        <v>1.63104171971713</v>
      </c>
      <c r="AB58" s="17" t="n">
        <f aca="false">H58/(2*15.9994+28.0855)</f>
        <v>0.0332865657085129</v>
      </c>
      <c r="AC58" s="17" t="n">
        <f aca="false">(2*I58)/(2*26.981+3*15.9994)</f>
        <v>0.0392309940545428</v>
      </c>
      <c r="AD58" s="17" t="n">
        <f aca="false">(2*J58)/(2*26.981+3*15.9994)</f>
        <v>0.0392309940545428</v>
      </c>
      <c r="AE58" s="17" t="n">
        <f aca="false">K58/(55.8452+15.9994)</f>
        <v>0</v>
      </c>
      <c r="AF58" s="17" t="n">
        <f aca="false">L58/(55.8452+15.9994)</f>
        <v>0</v>
      </c>
      <c r="AG58" s="17" t="n">
        <f aca="false">2*M58/(2*55.845+3*15.999)</f>
        <v>0</v>
      </c>
      <c r="AH58" s="17" t="n">
        <f aca="false">2*N58/(2*55.845+3*15.999)</f>
        <v>0</v>
      </c>
      <c r="AI58" s="17" t="n">
        <f aca="false">O58/(95.94+2*15.9994)</f>
        <v>0</v>
      </c>
      <c r="AJ58" s="17" t="n">
        <f aca="false">P58/(95.94+2*15.9994)</f>
        <v>0</v>
      </c>
      <c r="AK58" s="17" t="n">
        <f aca="false">Q58/(15.9994+24.3051)</f>
        <v>0</v>
      </c>
      <c r="AL58" s="17" t="n">
        <f aca="false">R58/(15.9994+24.3051)</f>
        <v>0</v>
      </c>
      <c r="AM58" s="17" t="n">
        <f aca="false">S58/(40.078+15.9994)</f>
        <v>0</v>
      </c>
      <c r="AN58" s="17" t="n">
        <f aca="false">T58/(40.078+15.9994)</f>
        <v>0</v>
      </c>
      <c r="AO58" s="17" t="n">
        <f aca="false">U58/(22.989+0.5*15.9994)</f>
        <v>0</v>
      </c>
      <c r="AP58" s="17" t="n">
        <f aca="false">V58/(22.989+0.5*15.9994)</f>
        <v>0</v>
      </c>
      <c r="AQ58" s="17" t="n">
        <f aca="false">X58/(2*15.9994+186.207)</f>
        <v>0</v>
      </c>
      <c r="AR58" s="11" t="n">
        <v>2</v>
      </c>
      <c r="AS58" s="17" t="n">
        <f aca="false">AR58/(2*AA58+1.5*AC58+AE58+2*AI58+AK58+AM58+0.5*AO58+1.5*AG58+2*AQ58)</f>
        <v>0.602240951132985</v>
      </c>
      <c r="AT58" s="18" t="n">
        <f aca="false">$AS58*AA58</f>
        <v>0.982280116620025</v>
      </c>
      <c r="AU58" s="18" t="n">
        <f aca="false">$AS58*AB58</f>
        <v>0.0200465329922454</v>
      </c>
      <c r="AV58" s="17" t="n">
        <f aca="false">$AS58*AC58</f>
        <v>0.0236265111733004</v>
      </c>
      <c r="AW58" s="17" t="n">
        <f aca="false">$AS58*AD58</f>
        <v>0.0236265111733004</v>
      </c>
      <c r="AX58" s="17" t="n">
        <f aca="false">$AS58*AE58</f>
        <v>0</v>
      </c>
      <c r="AY58" s="17" t="n">
        <f aca="false">$AS58*AF58</f>
        <v>0</v>
      </c>
      <c r="AZ58" s="17" t="n">
        <f aca="false">$AS58*AG58</f>
        <v>0</v>
      </c>
      <c r="BA58" s="17" t="n">
        <f aca="false">$AS58*AH58</f>
        <v>0</v>
      </c>
      <c r="BB58" s="17" t="n">
        <f aca="false">$AS58*AI58</f>
        <v>0</v>
      </c>
      <c r="BC58" s="17" t="n">
        <f aca="false">$AS58*AJ58</f>
        <v>0</v>
      </c>
      <c r="BD58" s="17" t="n">
        <f aca="false">$AS58*AK58</f>
        <v>0</v>
      </c>
      <c r="BE58" s="17" t="n">
        <f aca="false">$AS58*AL58</f>
        <v>0</v>
      </c>
      <c r="BF58" s="17" t="n">
        <f aca="false">$AS58*AM58</f>
        <v>0</v>
      </c>
      <c r="BG58" s="17" t="n">
        <f aca="false">$AS58*AN58</f>
        <v>0</v>
      </c>
      <c r="BH58" s="17" t="n">
        <f aca="false">$AS58*AO58</f>
        <v>0</v>
      </c>
      <c r="BI58" s="17" t="n">
        <f aca="false">$AS58*AP58</f>
        <v>0</v>
      </c>
      <c r="BJ58" s="17" t="n">
        <f aca="false">$AS58*AQ58</f>
        <v>0</v>
      </c>
      <c r="BK58" s="17" t="n">
        <f aca="false">SUM(AT58,AV58,AX58,AZ58,BB58,BD58,BF58,BH58,BJ58)</f>
        <v>1.00590662779333</v>
      </c>
      <c r="BL58" s="17" t="n">
        <f aca="false">SUM(AU58,AW58,AY58,BA58,BC58,BE58,BG58,BI58,BJ58)</f>
        <v>0.0436730441655458</v>
      </c>
      <c r="BM58" s="17"/>
      <c r="BO58" s="15"/>
      <c r="BP58" s="15"/>
      <c r="BQ58" s="15"/>
      <c r="BR58" s="15"/>
      <c r="BS58" s="15"/>
      <c r="BT58" s="15"/>
    </row>
    <row r="59" s="11" customFormat="true" ht="14.4" hidden="false" customHeight="false" outlineLevel="0" collapsed="false">
      <c r="A59" s="11" t="s">
        <v>50</v>
      </c>
      <c r="B59" s="11" t="s">
        <v>18</v>
      </c>
      <c r="C59" s="11" t="s">
        <v>69</v>
      </c>
      <c r="D59" s="11" t="n">
        <v>20</v>
      </c>
      <c r="E59" s="11" t="n">
        <v>1800</v>
      </c>
      <c r="F59" s="11" t="s">
        <v>18</v>
      </c>
      <c r="G59" s="12"/>
      <c r="H59" s="13"/>
      <c r="K59" s="15"/>
      <c r="L59" s="15"/>
      <c r="M59" s="15"/>
      <c r="N59" s="15"/>
      <c r="U59" s="20"/>
      <c r="V59" s="20"/>
      <c r="X59" s="11" t="n">
        <v>117.18</v>
      </c>
      <c r="Y59" s="16"/>
      <c r="AA59" s="17" t="n">
        <f aca="false">G59/(2*15.9994+28.0855)</f>
        <v>0</v>
      </c>
      <c r="AB59" s="17" t="n">
        <f aca="false">H59/(2*15.9994+28.0855)</f>
        <v>0</v>
      </c>
      <c r="AC59" s="17" t="n">
        <f aca="false">(2*I59)/(2*26.981+3*15.9994)</f>
        <v>0</v>
      </c>
      <c r="AD59" s="17" t="n">
        <f aca="false">(2*J59)/(2*26.981+3*15.9994)</f>
        <v>0</v>
      </c>
      <c r="AE59" s="17" t="n">
        <f aca="false">K59/(55.8452+15.9994)</f>
        <v>0</v>
      </c>
      <c r="AF59" s="17" t="n">
        <f aca="false">L59/(55.8452+15.9994)</f>
        <v>0</v>
      </c>
      <c r="AG59" s="17" t="n">
        <f aca="false">2*M59/(2*55.845+3*15.999)</f>
        <v>0</v>
      </c>
      <c r="AH59" s="17" t="n">
        <f aca="false">2*N59/(2*55.845+3*15.999)</f>
        <v>0</v>
      </c>
      <c r="AI59" s="17" t="n">
        <f aca="false">O59/(95.94+2*15.9994)</f>
        <v>0</v>
      </c>
      <c r="AJ59" s="17" t="n">
        <f aca="false">P59/(95.94+2*15.9994)</f>
        <v>0</v>
      </c>
      <c r="AK59" s="17" t="n">
        <f aca="false">Q59/(15.9994+24.3051)</f>
        <v>0</v>
      </c>
      <c r="AL59" s="17" t="n">
        <f aca="false">R59/(15.9994+24.3051)</f>
        <v>0</v>
      </c>
      <c r="AM59" s="17" t="n">
        <f aca="false">S59/(40.078+15.9994)</f>
        <v>0</v>
      </c>
      <c r="AN59" s="17" t="n">
        <f aca="false">T59/(40.078+15.9994)</f>
        <v>0</v>
      </c>
      <c r="AO59" s="17" t="n">
        <f aca="false">U59/(22.989+0.5*15.9994)</f>
        <v>0</v>
      </c>
      <c r="AP59" s="17" t="n">
        <f aca="false">V59/(22.989+0.5*15.9994)</f>
        <v>0</v>
      </c>
      <c r="AQ59" s="17" t="n">
        <f aca="false">X59/(2*15.9994+186.207)</f>
        <v>0.537015972994302</v>
      </c>
      <c r="AR59" s="11" t="n">
        <v>2</v>
      </c>
      <c r="AS59" s="17" t="n">
        <f aca="false">AR59/(2*AA59+1.5*AC59+AE59+2*AI59+AK59+AM59+0.5*AO59+1.5*AG59+2*AQ59)</f>
        <v>1.86214200375491</v>
      </c>
      <c r="AT59" s="18" t="n">
        <f aca="false">$AS59*AA59</f>
        <v>0</v>
      </c>
      <c r="AU59" s="18" t="n">
        <f aca="false">$AS59*AB59</f>
        <v>0</v>
      </c>
      <c r="AV59" s="17" t="n">
        <f aca="false">$AS59*AC59</f>
        <v>0</v>
      </c>
      <c r="AW59" s="17" t="n">
        <f aca="false">$AS59*AD59</f>
        <v>0</v>
      </c>
      <c r="AX59" s="17" t="n">
        <f aca="false">$AS59*AE59</f>
        <v>0</v>
      </c>
      <c r="AY59" s="17" t="n">
        <f aca="false">$AS59*AF59</f>
        <v>0</v>
      </c>
      <c r="AZ59" s="17" t="n">
        <f aca="false">$AS59*AG59</f>
        <v>0</v>
      </c>
      <c r="BA59" s="17" t="n">
        <f aca="false">$AS59*AH59</f>
        <v>0</v>
      </c>
      <c r="BB59" s="17" t="n">
        <f aca="false">$AS59*AI59</f>
        <v>0</v>
      </c>
      <c r="BC59" s="17" t="n">
        <f aca="false">$AS59*AJ59</f>
        <v>0</v>
      </c>
      <c r="BD59" s="17" t="n">
        <f aca="false">$AS59*AK59</f>
        <v>0</v>
      </c>
      <c r="BE59" s="17" t="n">
        <f aca="false">$AS59*AL59</f>
        <v>0</v>
      </c>
      <c r="BF59" s="17" t="n">
        <f aca="false">$AS59*AM59</f>
        <v>0</v>
      </c>
      <c r="BG59" s="17" t="n">
        <f aca="false">$AS59*AN59</f>
        <v>0</v>
      </c>
      <c r="BH59" s="17" t="n">
        <f aca="false">$AS59*AO59</f>
        <v>0</v>
      </c>
      <c r="BI59" s="17" t="n">
        <f aca="false">$AS59*AP59</f>
        <v>0</v>
      </c>
      <c r="BJ59" s="17" t="n">
        <f aca="false">$AS59*AQ59</f>
        <v>1</v>
      </c>
      <c r="BK59" s="17" t="n">
        <f aca="false">SUM(AT59,AV59,AX59,AZ59,BB59,BD59,BF59,BH59,BJ59)</f>
        <v>1</v>
      </c>
      <c r="BL59" s="17" t="n">
        <f aca="false">SUM(AU59,AW59,AY59,BA59,BC59,BE59,BG59,BI59,BJ59)</f>
        <v>1</v>
      </c>
      <c r="BM59" s="17"/>
      <c r="BO59" s="15"/>
      <c r="BP59" s="15"/>
      <c r="BQ59" s="15"/>
      <c r="BR59" s="15"/>
      <c r="BS59" s="15"/>
      <c r="BT59" s="15"/>
    </row>
    <row r="60" s="11" customFormat="true" ht="14.4" hidden="false" customHeight="false" outlineLevel="0" collapsed="false">
      <c r="A60" s="11" t="s">
        <v>50</v>
      </c>
      <c r="B60" s="11" t="s">
        <v>15</v>
      </c>
      <c r="C60" s="11" t="s">
        <v>69</v>
      </c>
      <c r="D60" s="11" t="n">
        <v>20</v>
      </c>
      <c r="E60" s="11" t="n">
        <v>1800</v>
      </c>
      <c r="F60" s="11" t="s">
        <v>18</v>
      </c>
      <c r="G60" s="12"/>
      <c r="H60" s="13"/>
      <c r="K60" s="15"/>
      <c r="L60" s="15"/>
      <c r="M60" s="15"/>
      <c r="N60" s="15"/>
      <c r="U60" s="20"/>
      <c r="V60" s="20"/>
      <c r="X60" s="11" t="n">
        <v>100</v>
      </c>
      <c r="Y60" s="16"/>
      <c r="AA60" s="17" t="n">
        <f aca="false">G60/(2*15.9994+28.0855)</f>
        <v>0</v>
      </c>
      <c r="AB60" s="17" t="n">
        <f aca="false">H60/(2*15.9994+28.0855)</f>
        <v>0</v>
      </c>
      <c r="AC60" s="17" t="n">
        <f aca="false">(2*I60)/(2*26.981+3*15.9994)</f>
        <v>0</v>
      </c>
      <c r="AD60" s="17" t="n">
        <f aca="false">(2*J60)/(2*26.981+3*15.9994)</f>
        <v>0</v>
      </c>
      <c r="AE60" s="17" t="n">
        <f aca="false">K60/(55.8452+15.9994)</f>
        <v>0</v>
      </c>
      <c r="AF60" s="17" t="n">
        <f aca="false">L60/(55.8452+15.9994)</f>
        <v>0</v>
      </c>
      <c r="AG60" s="17" t="n">
        <f aca="false">2*M60/(2*55.845+3*15.999)</f>
        <v>0</v>
      </c>
      <c r="AH60" s="17" t="n">
        <f aca="false">2*N60/(2*55.845+3*15.999)</f>
        <v>0</v>
      </c>
      <c r="AI60" s="17" t="n">
        <f aca="false">O60/(95.94+2*15.9994)</f>
        <v>0</v>
      </c>
      <c r="AJ60" s="17" t="n">
        <f aca="false">P60/(95.94+2*15.9994)</f>
        <v>0</v>
      </c>
      <c r="AK60" s="17" t="n">
        <f aca="false">Q60/(15.9994+24.3051)</f>
        <v>0</v>
      </c>
      <c r="AL60" s="17" t="n">
        <f aca="false">R60/(15.9994+24.3051)</f>
        <v>0</v>
      </c>
      <c r="AM60" s="17" t="n">
        <f aca="false">S60/(40.078+15.9994)</f>
        <v>0</v>
      </c>
      <c r="AN60" s="17" t="n">
        <f aca="false">T60/(40.078+15.9994)</f>
        <v>0</v>
      </c>
      <c r="AO60" s="17" t="n">
        <f aca="false">U60/(22.989+0.5*15.9994)</f>
        <v>0</v>
      </c>
      <c r="AP60" s="17" t="n">
        <f aca="false">V60/(22.989+0.5*15.9994)</f>
        <v>0</v>
      </c>
      <c r="AQ60" s="17" t="n">
        <f aca="false">X60/(2*15.9994+186.207)</f>
        <v>0.458282960397936</v>
      </c>
      <c r="AR60" s="11" t="n">
        <v>2</v>
      </c>
      <c r="AS60" s="17" t="n">
        <f aca="false">AR60/(2*AA60+1.5*AC60+AE60+2*AI60+AK60+AM60+0.5*AO60+1.5*AG60+2*AQ60)</f>
        <v>2.182058</v>
      </c>
      <c r="AT60" s="18" t="n">
        <f aca="false">$AS60*AA60</f>
        <v>0</v>
      </c>
      <c r="AU60" s="18" t="n">
        <f aca="false">$AS60*AB60</f>
        <v>0</v>
      </c>
      <c r="AV60" s="17" t="n">
        <f aca="false">$AS60*AC60</f>
        <v>0</v>
      </c>
      <c r="AW60" s="17" t="n">
        <f aca="false">$AS60*AD60</f>
        <v>0</v>
      </c>
      <c r="AX60" s="17" t="n">
        <f aca="false">$AS60*AE60</f>
        <v>0</v>
      </c>
      <c r="AY60" s="17" t="n">
        <f aca="false">$AS60*AF60</f>
        <v>0</v>
      </c>
      <c r="AZ60" s="17" t="n">
        <f aca="false">$AS60*AG60</f>
        <v>0</v>
      </c>
      <c r="BA60" s="17" t="n">
        <f aca="false">$AS60*AH60</f>
        <v>0</v>
      </c>
      <c r="BB60" s="17" t="n">
        <f aca="false">$AS60*AI60</f>
        <v>0</v>
      </c>
      <c r="BC60" s="17" t="n">
        <f aca="false">$AS60*AJ60</f>
        <v>0</v>
      </c>
      <c r="BD60" s="17" t="n">
        <f aca="false">$AS60*AK60</f>
        <v>0</v>
      </c>
      <c r="BE60" s="17" t="n">
        <f aca="false">$AS60*AL60</f>
        <v>0</v>
      </c>
      <c r="BF60" s="17" t="n">
        <f aca="false">$AS60*AM60</f>
        <v>0</v>
      </c>
      <c r="BG60" s="17" t="n">
        <f aca="false">$AS60*AN60</f>
        <v>0</v>
      </c>
      <c r="BH60" s="17" t="n">
        <f aca="false">$AS60*AO60</f>
        <v>0</v>
      </c>
      <c r="BI60" s="17" t="n">
        <f aca="false">$AS60*AP60</f>
        <v>0</v>
      </c>
      <c r="BJ60" s="17" t="n">
        <f aca="false">$AS60*AQ60</f>
        <v>1</v>
      </c>
      <c r="BK60" s="17" t="n">
        <f aca="false">SUM(AT60,AV60,AX60,AZ60,BB60,BD60,BF60,BH60,BJ60)</f>
        <v>1</v>
      </c>
      <c r="BL60" s="17" t="n">
        <f aca="false">SUM(AU60,AW60,AY60,BA60,BC60,BE60,BG60,BI60,BJ60)</f>
        <v>1</v>
      </c>
      <c r="BM60" s="17"/>
      <c r="BO60" s="15"/>
      <c r="BP60" s="15"/>
      <c r="BQ60" s="15"/>
      <c r="BR60" s="15"/>
      <c r="BS60" s="15"/>
      <c r="BT60" s="15"/>
    </row>
    <row r="61" s="11" customFormat="true" ht="14.4" hidden="false" customHeight="false" outlineLevel="0" collapsed="false">
      <c r="G61" s="12"/>
      <c r="H61" s="13"/>
      <c r="K61" s="15"/>
      <c r="L61" s="15"/>
      <c r="M61" s="15"/>
      <c r="N61" s="15"/>
      <c r="U61" s="20"/>
      <c r="V61" s="20"/>
      <c r="Y61" s="16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 t="n">
        <f aca="false">X61/(2*15.9994+186.207)</f>
        <v>0</v>
      </c>
      <c r="AS61" s="17" t="e">
        <f aca="false">AR61/(2*AA61+1.5*AC61+AE61+2*AI61+AK61+AM61+0.5*AO61+1.5*AG61+2*AQ61)</f>
        <v>#DIV/0!</v>
      </c>
      <c r="AT61" s="18"/>
      <c r="AU61" s="18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 t="e">
        <f aca="false">$AS61*AQ61</f>
        <v>#DIV/0!</v>
      </c>
      <c r="BK61" s="17" t="e">
        <f aca="false">SUM(AT61,AV61,AX61,AZ61,BB61,BD61,BF61,BH61,BJ61)</f>
        <v>#DIV/0!</v>
      </c>
      <c r="BL61" s="17" t="e">
        <f aca="false">SUM(AU61,AW61,AY61,BA61,BC61,BE61,BG61,BI61,BJ61)</f>
        <v>#DIV/0!</v>
      </c>
      <c r="BM61" s="17"/>
      <c r="BO61" s="15"/>
      <c r="BP61" s="15"/>
      <c r="BQ61" s="15"/>
      <c r="BR61" s="15"/>
      <c r="BS61" s="15"/>
      <c r="BT61" s="15"/>
    </row>
    <row r="62" s="11" customFormat="true" ht="14.4" hidden="false" customHeight="false" outlineLevel="0" collapsed="false">
      <c r="A62" s="11" t="s">
        <v>52</v>
      </c>
      <c r="B62" s="11" t="s">
        <v>47</v>
      </c>
      <c r="C62" s="11" t="s">
        <v>69</v>
      </c>
      <c r="D62" s="11" t="n">
        <v>20</v>
      </c>
      <c r="E62" s="11" t="n">
        <v>1800</v>
      </c>
      <c r="F62" s="11" t="s">
        <v>29</v>
      </c>
      <c r="G62" s="12" t="n">
        <v>51</v>
      </c>
      <c r="H62" s="13" t="n">
        <v>2</v>
      </c>
      <c r="I62" s="11" t="n">
        <v>16.4</v>
      </c>
      <c r="J62" s="11" t="n">
        <v>0.7</v>
      </c>
      <c r="K62" s="14" t="n">
        <f aca="false">BN62-M62/1.1113</f>
        <v>9.0436</v>
      </c>
      <c r="L62" s="15" t="n">
        <f aca="false">(1-BR62)*BO62</f>
        <v>0.092</v>
      </c>
      <c r="M62" s="15" t="n">
        <f aca="false">BN62*BR62*1.1113</f>
        <v>0.87392632</v>
      </c>
      <c r="N62" s="15" t="n">
        <v>0.394499987325728</v>
      </c>
      <c r="Q62" s="11" t="n">
        <v>7.9</v>
      </c>
      <c r="R62" s="11" t="n">
        <v>0.4</v>
      </c>
      <c r="S62" s="11" t="n">
        <v>11.7</v>
      </c>
      <c r="T62" s="11" t="n">
        <v>0.5</v>
      </c>
      <c r="U62" s="11" t="n">
        <v>2.31</v>
      </c>
      <c r="V62" s="11" t="n">
        <v>0.17</v>
      </c>
      <c r="W62" s="15"/>
      <c r="Y62" s="16" t="n">
        <f aca="false">K62+M62</f>
        <v>9.91752632</v>
      </c>
      <c r="AA62" s="17" t="n">
        <f aca="false">G62/(2*15.9994+28.0855)</f>
        <v>0.848807425567078</v>
      </c>
      <c r="AB62" s="17" t="n">
        <f aca="false">H62/(2*15.9994+28.0855)</f>
        <v>0.0332865657085129</v>
      </c>
      <c r="AC62" s="17" t="n">
        <f aca="false">(2*I62)/(2*26.981+3*15.9994)</f>
        <v>0.321694151247251</v>
      </c>
      <c r="AD62" s="17" t="n">
        <f aca="false">(2*J62)/(2*26.981+3*15.9994)</f>
        <v>0.01373084791909</v>
      </c>
      <c r="AE62" s="17" t="n">
        <f aca="false">K62/(55.8452+15.9994)</f>
        <v>0.12587724059985</v>
      </c>
      <c r="AF62" s="17" t="n">
        <f aca="false">L62/(55.8452+15.9994)</f>
        <v>0.00128054161342676</v>
      </c>
      <c r="AG62" s="17" t="n">
        <f aca="false">2*M62/(2*55.845+3*15.999)</f>
        <v>0.0109454911169976</v>
      </c>
      <c r="AH62" s="17" t="n">
        <f aca="false">2*N62/(2*55.845+3*15.999)</f>
        <v>0.00494091550753322</v>
      </c>
      <c r="AI62" s="17" t="n">
        <f aca="false">O62/(95.94+2*15.9994)</f>
        <v>0</v>
      </c>
      <c r="AJ62" s="17" t="n">
        <f aca="false">P62/(95.94+2*15.9994)</f>
        <v>0</v>
      </c>
      <c r="AK62" s="17" t="n">
        <f aca="false">Q62/(15.9994+24.3051)</f>
        <v>0.196007889937848</v>
      </c>
      <c r="AL62" s="17" t="n">
        <f aca="false">R62/(15.9994+24.3051)</f>
        <v>0.00992445012343535</v>
      </c>
      <c r="AM62" s="17" t="n">
        <f aca="false">S62/(40.078+15.9994)</f>
        <v>0.208640200865233</v>
      </c>
      <c r="AN62" s="17" t="n">
        <f aca="false">T62/(40.078+15.9994)</f>
        <v>0.00891624790022362</v>
      </c>
      <c r="AO62" s="17" t="n">
        <f aca="false">U62/(22.989+0.5*15.9994)</f>
        <v>0.0745433012678815</v>
      </c>
      <c r="AP62" s="17" t="n">
        <f aca="false">V62/(22.989+0.5*15.9994)</f>
        <v>0.00548587065607786</v>
      </c>
      <c r="AQ62" s="17" t="n">
        <f aca="false">X62/(2*15.9994+186.207)</f>
        <v>0</v>
      </c>
      <c r="AR62" s="11" t="n">
        <v>12</v>
      </c>
      <c r="AS62" s="17" t="n">
        <f aca="false">AR62/(2*AA62+1.5*AC62+AE62+2*AI62+AK62+AM62+0.5*AO62+1.5*AG62+2*AQ62)</f>
        <v>4.3409508752495</v>
      </c>
      <c r="AT62" s="18" t="n">
        <f aca="false">$AS62*AA62</f>
        <v>3.68463133693368</v>
      </c>
      <c r="AU62" s="18" t="n">
        <f aca="false">$AS62*AB62</f>
        <v>0.144495346546419</v>
      </c>
      <c r="AV62" s="17" t="n">
        <f aca="false">$AS62*AC62</f>
        <v>1.3964585074194</v>
      </c>
      <c r="AW62" s="17" t="n">
        <f aca="false">$AS62*AD62</f>
        <v>0.0596049362922915</v>
      </c>
      <c r="AX62" s="17" t="n">
        <f aca="false">$AS62*AE62</f>
        <v>0.546426917755912</v>
      </c>
      <c r="AY62" s="17" t="n">
        <f aca="false">$AS62*AF62</f>
        <v>0.00555876823759829</v>
      </c>
      <c r="AZ62" s="17" t="n">
        <f aca="false">$AS62*AG62</f>
        <v>0.0475138392443665</v>
      </c>
      <c r="BA62" s="17" t="n">
        <f aca="false">$AS62*AH62</f>
        <v>0.0214482714969601</v>
      </c>
      <c r="BB62" s="17" t="n">
        <f aca="false">$AS62*AI62</f>
        <v>0</v>
      </c>
      <c r="BC62" s="17" t="n">
        <f aca="false">$AS62*AJ62</f>
        <v>0</v>
      </c>
      <c r="BD62" s="17" t="n">
        <f aca="false">$AS62*AK62</f>
        <v>0.850860621381509</v>
      </c>
      <c r="BE62" s="17" t="n">
        <f aca="false">$AS62*AL62</f>
        <v>0.0430815504496967</v>
      </c>
      <c r="BF62" s="17" t="n">
        <f aca="false">$AS62*AM62</f>
        <v>0.905696862558163</v>
      </c>
      <c r="BG62" s="17" t="n">
        <f aca="false">$AS62*AN62</f>
        <v>0.0387049941264172</v>
      </c>
      <c r="BH62" s="17" t="n">
        <f aca="false">$AS62*AO62</f>
        <v>0.323588808882797</v>
      </c>
      <c r="BI62" s="17" t="n">
        <f aca="false">$AS62*AP62</f>
        <v>0.0238138950260067</v>
      </c>
      <c r="BJ62" s="17" t="n">
        <f aca="false">$AS62*AQ62</f>
        <v>0</v>
      </c>
      <c r="BK62" s="17" t="n">
        <f aca="false">SUM(AT62,AV62,AX62,AZ62,BB62,BD62,BF62,BH62,BJ62)</f>
        <v>7.75517689417583</v>
      </c>
      <c r="BL62" s="17" t="n">
        <f aca="false">SUM(AU62,AW62,AY62,BA62,BC62,BE62,BG62,BI62,BJ62)</f>
        <v>0.33670776217539</v>
      </c>
      <c r="BM62" s="17" t="n">
        <f aca="false">AX62+AZ62</f>
        <v>0.593940757000278</v>
      </c>
      <c r="BN62" s="11" t="n">
        <v>9.83</v>
      </c>
      <c r="BO62" s="15" t="n">
        <v>0.1</v>
      </c>
      <c r="BP62" s="15" t="n">
        <f aca="false">(1-BR62)*L62+BQ62</f>
        <v>0.477921375099305</v>
      </c>
      <c r="BQ62" s="15" t="n">
        <f aca="false">SQRT((BO62/BN62)^2+(BS62/BR62)^2)*(BN62*BR62)</f>
        <v>0.393281375099305</v>
      </c>
      <c r="BR62" s="15" t="n">
        <v>0.08</v>
      </c>
      <c r="BS62" s="15" t="n">
        <v>0.04</v>
      </c>
      <c r="BT62" s="15" t="n">
        <f aca="false">AX62+BF62+(BD62)</f>
        <v>2.30298440169558</v>
      </c>
    </row>
    <row r="63" s="11" customFormat="true" ht="14.4" hidden="false" customHeight="false" outlineLevel="0" collapsed="false">
      <c r="A63" s="11" t="s">
        <v>52</v>
      </c>
      <c r="B63" s="11" t="s">
        <v>70</v>
      </c>
      <c r="C63" s="11" t="s">
        <v>69</v>
      </c>
      <c r="D63" s="11" t="n">
        <v>20</v>
      </c>
      <c r="E63" s="11" t="n">
        <v>1800</v>
      </c>
      <c r="F63" s="11" t="s">
        <v>29</v>
      </c>
      <c r="G63" s="12" t="n">
        <v>99</v>
      </c>
      <c r="H63" s="13"/>
      <c r="I63" s="11" t="n">
        <v>1</v>
      </c>
      <c r="K63" s="15"/>
      <c r="L63" s="15"/>
      <c r="M63" s="15"/>
      <c r="N63" s="15"/>
      <c r="W63" s="15"/>
      <c r="Y63" s="16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S63" s="17"/>
      <c r="AT63" s="18"/>
      <c r="AU63" s="18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O63" s="15"/>
      <c r="BP63" s="15"/>
      <c r="BQ63" s="15"/>
      <c r="BR63" s="15"/>
      <c r="BS63" s="15"/>
      <c r="BT63" s="15"/>
    </row>
    <row r="64" s="11" customFormat="true" ht="14.4" hidden="false" customHeight="false" outlineLevel="0" collapsed="false">
      <c r="A64" s="11" t="s">
        <v>52</v>
      </c>
      <c r="B64" s="11" t="s">
        <v>29</v>
      </c>
      <c r="C64" s="11" t="s">
        <v>69</v>
      </c>
      <c r="D64" s="11" t="n">
        <v>20</v>
      </c>
      <c r="E64" s="11" t="n">
        <v>1800</v>
      </c>
      <c r="F64" s="11" t="s">
        <v>29</v>
      </c>
      <c r="G64" s="12"/>
      <c r="H64" s="13"/>
      <c r="K64" s="15"/>
      <c r="L64" s="15"/>
      <c r="M64" s="15"/>
      <c r="N64" s="15"/>
      <c r="O64" s="11" t="n">
        <v>133.35</v>
      </c>
      <c r="Y64" s="16"/>
      <c r="AA64" s="17" t="n">
        <f aca="false">G64/(2*15.9994+28.0855)</f>
        <v>0</v>
      </c>
      <c r="AB64" s="17" t="n">
        <f aca="false">H64/(2*15.9994+28.0855)</f>
        <v>0</v>
      </c>
      <c r="AC64" s="17" t="n">
        <f aca="false">(2*I64)/(2*26.981+3*15.9994)</f>
        <v>0</v>
      </c>
      <c r="AD64" s="17" t="n">
        <f aca="false">(2*J64)/(2*26.981+3*15.9994)</f>
        <v>0</v>
      </c>
      <c r="AE64" s="17" t="n">
        <f aca="false">K64/(55.8452+15.9994)</f>
        <v>0</v>
      </c>
      <c r="AF64" s="17" t="n">
        <f aca="false">L64/(55.8452+15.9994)</f>
        <v>0</v>
      </c>
      <c r="AG64" s="17" t="n">
        <f aca="false">2*M64/(2*55.845+3*15.999)</f>
        <v>0</v>
      </c>
      <c r="AH64" s="17" t="n">
        <f aca="false">2*N64/(2*55.845+3*15.999)</f>
        <v>0</v>
      </c>
      <c r="AI64" s="17" t="n">
        <f aca="false">O64/(95.94+2*15.9994)</f>
        <v>1.04229522240321</v>
      </c>
      <c r="AJ64" s="17" t="n">
        <f aca="false">P64/(95.94+2*15.9994)</f>
        <v>0</v>
      </c>
      <c r="AK64" s="17" t="n">
        <f aca="false">Q64/(15.9994+24.3051)</f>
        <v>0</v>
      </c>
      <c r="AL64" s="17" t="n">
        <f aca="false">R64/(15.9994+24.3051)</f>
        <v>0</v>
      </c>
      <c r="AM64" s="17" t="n">
        <f aca="false">S64/(40.078+15.9994)</f>
        <v>0</v>
      </c>
      <c r="AN64" s="17" t="n">
        <f aca="false">T64/(40.078+15.9994)</f>
        <v>0</v>
      </c>
      <c r="AO64" s="17" t="n">
        <f aca="false">U64/(22.989+0.5*15.9994)</f>
        <v>0</v>
      </c>
      <c r="AP64" s="17" t="n">
        <f aca="false">V64/(22.989+0.5*15.9994)</f>
        <v>0</v>
      </c>
      <c r="AQ64" s="17" t="n">
        <f aca="false">X64/(2*15.9994+186.207)</f>
        <v>0</v>
      </c>
      <c r="AR64" s="11" t="n">
        <v>2</v>
      </c>
      <c r="AS64" s="17" t="n">
        <f aca="false">AR64/(2*AA64+1.5*AC64+AE64+2*AI64+AK64+AM64+0.5*AO64+1.5*AG64+2*AQ64)</f>
        <v>0.959421072365954</v>
      </c>
      <c r="AT64" s="18" t="n">
        <f aca="false">$AS64*AA64</f>
        <v>0</v>
      </c>
      <c r="AU64" s="18" t="n">
        <f aca="false">$AS64*AB64</f>
        <v>0</v>
      </c>
      <c r="AV64" s="17" t="n">
        <f aca="false">$AS64*AC64</f>
        <v>0</v>
      </c>
      <c r="AW64" s="17" t="n">
        <f aca="false">$AS64*AD64</f>
        <v>0</v>
      </c>
      <c r="AX64" s="17" t="n">
        <f aca="false">$AS64*AE64</f>
        <v>0</v>
      </c>
      <c r="AY64" s="17" t="n">
        <f aca="false">$AS64*AF64</f>
        <v>0</v>
      </c>
      <c r="AZ64" s="17" t="n">
        <f aca="false">$AS64*AG64</f>
        <v>0</v>
      </c>
      <c r="BA64" s="17" t="n">
        <f aca="false">$AS64*AH64</f>
        <v>0</v>
      </c>
      <c r="BB64" s="17" t="n">
        <f aca="false">$AS64*AI64</f>
        <v>1</v>
      </c>
      <c r="BC64" s="17" t="n">
        <f aca="false">$AS64*AJ64</f>
        <v>0</v>
      </c>
      <c r="BD64" s="17" t="n">
        <f aca="false">$AS64*AK64</f>
        <v>0</v>
      </c>
      <c r="BE64" s="17" t="n">
        <f aca="false">$AS64*AL64</f>
        <v>0</v>
      </c>
      <c r="BF64" s="17" t="n">
        <f aca="false">$AS64*AM64</f>
        <v>0</v>
      </c>
      <c r="BG64" s="17" t="n">
        <f aca="false">$AS64*AN64</f>
        <v>0</v>
      </c>
      <c r="BH64" s="17" t="n">
        <f aca="false">$AS64*AO64</f>
        <v>0</v>
      </c>
      <c r="BI64" s="17" t="n">
        <f aca="false">$AS64*AP64</f>
        <v>0</v>
      </c>
      <c r="BJ64" s="17" t="n">
        <f aca="false">$AS64*AQ64</f>
        <v>0</v>
      </c>
      <c r="BK64" s="17" t="n">
        <f aca="false">SUM(AT64,AV64,AX64,AZ64,BB64,BD64,BF64,BH64,BJ64)</f>
        <v>1</v>
      </c>
      <c r="BL64" s="17" t="n">
        <f aca="false">SUM(AU64,AW64,AY64,BA64,BC64,BE64,BG64,BI64,BJ64)</f>
        <v>0</v>
      </c>
      <c r="BM64" s="17"/>
      <c r="BO64" s="15"/>
      <c r="BP64" s="15"/>
      <c r="BQ64" s="15"/>
      <c r="BR64" s="15"/>
      <c r="BS64" s="15"/>
      <c r="BT64" s="15"/>
    </row>
    <row r="65" s="11" customFormat="true" ht="14.4" hidden="false" customHeight="false" outlineLevel="0" collapsed="false">
      <c r="A65" s="11" t="s">
        <v>52</v>
      </c>
      <c r="B65" s="11" t="s">
        <v>10</v>
      </c>
      <c r="C65" s="11" t="s">
        <v>69</v>
      </c>
      <c r="D65" s="11" t="n">
        <v>20</v>
      </c>
      <c r="E65" s="11" t="n">
        <v>1800</v>
      </c>
      <c r="F65" s="11" t="s">
        <v>29</v>
      </c>
      <c r="G65" s="12"/>
      <c r="H65" s="13"/>
      <c r="K65" s="15"/>
      <c r="L65" s="15"/>
      <c r="M65" s="15"/>
      <c r="N65" s="15"/>
      <c r="O65" s="11" t="n">
        <v>100</v>
      </c>
      <c r="Y65" s="16"/>
      <c r="AA65" s="17" t="n">
        <f aca="false">G65/(2*15.9994+28.0855)</f>
        <v>0</v>
      </c>
      <c r="AB65" s="17" t="n">
        <f aca="false">H65/(2*15.9994+28.0855)</f>
        <v>0</v>
      </c>
      <c r="AC65" s="17" t="n">
        <f aca="false">(2*I65)/(2*26.981+3*15.9994)</f>
        <v>0</v>
      </c>
      <c r="AD65" s="17" t="n">
        <f aca="false">(2*J65)/(2*26.981+3*15.9994)</f>
        <v>0</v>
      </c>
      <c r="AE65" s="17" t="n">
        <f aca="false">K65/(55.8452+15.9994)</f>
        <v>0</v>
      </c>
      <c r="AF65" s="17" t="n">
        <f aca="false">L65/(55.8452+15.9994)</f>
        <v>0</v>
      </c>
      <c r="AG65" s="17" t="n">
        <f aca="false">2*M65/(2*55.845+3*15.999)</f>
        <v>0</v>
      </c>
      <c r="AH65" s="17" t="n">
        <f aca="false">2*N65/(2*55.845+3*15.999)</f>
        <v>0</v>
      </c>
      <c r="AI65" s="17" t="n">
        <f aca="false">O65/(95.94+2*15.9994)</f>
        <v>0.781623713838179</v>
      </c>
      <c r="AJ65" s="17" t="n">
        <f aca="false">P65/(95.94+2*15.9994)</f>
        <v>0</v>
      </c>
      <c r="AK65" s="17" t="n">
        <f aca="false">Q65/(15.9994+24.3051)</f>
        <v>0</v>
      </c>
      <c r="AL65" s="17" t="n">
        <f aca="false">R65/(15.9994+24.3051)</f>
        <v>0</v>
      </c>
      <c r="AM65" s="17" t="n">
        <f aca="false">S65/(40.078+15.9994)</f>
        <v>0</v>
      </c>
      <c r="AN65" s="17" t="n">
        <f aca="false">T65/(40.078+15.9994)</f>
        <v>0</v>
      </c>
      <c r="AO65" s="17" t="n">
        <f aca="false">U65/(22.989+0.5*15.9994)</f>
        <v>0</v>
      </c>
      <c r="AP65" s="17" t="n">
        <f aca="false">V65/(22.989+0.5*15.9994)</f>
        <v>0</v>
      </c>
      <c r="AQ65" s="17" t="n">
        <f aca="false">X65/(2*15.9994+186.207)</f>
        <v>0</v>
      </c>
      <c r="AR65" s="11" t="n">
        <v>2</v>
      </c>
      <c r="AS65" s="17" t="n">
        <f aca="false">AR65/(2*AA65+1.5*AC65+AE65+2*AI65+AK65+AM65+0.5*AO65+1.5*AG65+2*AQ65)</f>
        <v>1.279388</v>
      </c>
      <c r="AT65" s="18" t="n">
        <f aca="false">$AS65*AA65</f>
        <v>0</v>
      </c>
      <c r="AU65" s="18" t="n">
        <f aca="false">$AS65*AB65</f>
        <v>0</v>
      </c>
      <c r="AV65" s="17" t="n">
        <f aca="false">$AS65*AC65</f>
        <v>0</v>
      </c>
      <c r="AW65" s="17" t="n">
        <f aca="false">$AS65*AD65</f>
        <v>0</v>
      </c>
      <c r="AX65" s="17" t="n">
        <f aca="false">$AS65*AE65</f>
        <v>0</v>
      </c>
      <c r="AY65" s="17" t="n">
        <f aca="false">$AS65*AF65</f>
        <v>0</v>
      </c>
      <c r="AZ65" s="17" t="n">
        <f aca="false">$AS65*AG65</f>
        <v>0</v>
      </c>
      <c r="BA65" s="17" t="n">
        <f aca="false">$AS65*AH65</f>
        <v>0</v>
      </c>
      <c r="BB65" s="17" t="n">
        <f aca="false">$AS65*AI65</f>
        <v>1</v>
      </c>
      <c r="BC65" s="17" t="n">
        <f aca="false">$AS65*AJ65</f>
        <v>0</v>
      </c>
      <c r="BD65" s="17" t="n">
        <f aca="false">$AS65*AK65</f>
        <v>0</v>
      </c>
      <c r="BE65" s="17" t="n">
        <f aca="false">$AS65*AL65</f>
        <v>0</v>
      </c>
      <c r="BF65" s="17" t="n">
        <f aca="false">$AS65*AM65</f>
        <v>0</v>
      </c>
      <c r="BG65" s="17" t="n">
        <f aca="false">$AS65*AN65</f>
        <v>0</v>
      </c>
      <c r="BH65" s="17" t="n">
        <f aca="false">$AS65*AO65</f>
        <v>0</v>
      </c>
      <c r="BI65" s="17" t="n">
        <f aca="false">$AS65*AP65</f>
        <v>0</v>
      </c>
      <c r="BJ65" s="17" t="n">
        <f aca="false">$AS65*AQ65</f>
        <v>0</v>
      </c>
      <c r="BK65" s="17" t="n">
        <f aca="false">SUM(AT65,AV65,AX65,AZ65,BB65,BD65,BF65,BH65,BJ65)</f>
        <v>1</v>
      </c>
      <c r="BL65" s="17" t="n">
        <f aca="false">SUM(AU65,AW65,AY65,BA65,BC65,BE65,BG65,BI65,BJ65)</f>
        <v>0</v>
      </c>
      <c r="BM65" s="17"/>
      <c r="BO65" s="15"/>
      <c r="BP65" s="15"/>
      <c r="BQ65" s="15"/>
      <c r="BR65" s="15"/>
      <c r="BS65" s="15"/>
      <c r="BT65" s="15"/>
    </row>
    <row r="66" s="11" customFormat="true" ht="14.4" hidden="false" customHeight="false" outlineLevel="0" collapsed="false">
      <c r="G66" s="12"/>
      <c r="H66" s="13"/>
      <c r="K66" s="15"/>
      <c r="L66" s="15"/>
      <c r="M66" s="15"/>
      <c r="N66" s="15"/>
      <c r="Y66" s="16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 t="n">
        <f aca="false">X66/(2*15.9994+186.207)</f>
        <v>0</v>
      </c>
      <c r="AS66" s="17" t="e">
        <f aca="false">AR66/(2*AA66+1.5*AC66+AE66+2*AI66+AK66+AM66+0.5*AO66+1.5*AG66+2*AQ66)</f>
        <v>#DIV/0!</v>
      </c>
      <c r="AT66" s="18"/>
      <c r="AU66" s="18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 t="e">
        <f aca="false">$AS66*AQ66</f>
        <v>#DIV/0!</v>
      </c>
      <c r="BK66" s="17" t="e">
        <f aca="false">SUM(AT66,AV66,AX66,AZ66,BB66,BD66,BF66,BH66,BJ66)</f>
        <v>#DIV/0!</v>
      </c>
      <c r="BL66" s="17" t="e">
        <f aca="false">SUM(AU66,AW66,AY66,BA66,BC66,BE66,BG66,BI66,BJ66)</f>
        <v>#DIV/0!</v>
      </c>
      <c r="BM66" s="17"/>
      <c r="BO66" s="15"/>
      <c r="BP66" s="15"/>
      <c r="BQ66" s="15"/>
      <c r="BR66" s="15"/>
      <c r="BS66" s="15"/>
      <c r="BT66" s="15"/>
    </row>
    <row r="67" s="21" customFormat="true" ht="14.4" hidden="false" customHeight="false" outlineLevel="0" collapsed="false">
      <c r="A67" s="11" t="s">
        <v>71</v>
      </c>
      <c r="B67" s="11" t="s">
        <v>47</v>
      </c>
      <c r="C67" s="11" t="s">
        <v>69</v>
      </c>
      <c r="D67" s="11" t="n">
        <v>20</v>
      </c>
      <c r="E67" s="11" t="n">
        <v>1800</v>
      </c>
      <c r="F67" s="11" t="s">
        <v>54</v>
      </c>
      <c r="G67" s="12" t="n">
        <v>50.5</v>
      </c>
      <c r="H67" s="13" t="n">
        <v>1.1</v>
      </c>
      <c r="I67" s="11" t="n">
        <v>16.2</v>
      </c>
      <c r="J67" s="11" t="n">
        <v>0.7</v>
      </c>
      <c r="K67" s="14" t="n">
        <f aca="false">BN67-M67/1.1113</f>
        <v>8.8555</v>
      </c>
      <c r="L67" s="15" t="n">
        <f aca="false">(1-BR67)*BO67</f>
        <v>0.445</v>
      </c>
      <c r="M67" s="15" t="n">
        <f aca="false">BN67*BR67*1.1113</f>
        <v>1.21631785</v>
      </c>
      <c r="N67" s="15" t="n">
        <v>0.6</v>
      </c>
      <c r="O67" s="11"/>
      <c r="P67" s="11"/>
      <c r="Q67" s="11" t="n">
        <v>7.6</v>
      </c>
      <c r="R67" s="11" t="n">
        <v>0.4</v>
      </c>
      <c r="S67" s="11" t="n">
        <v>12</v>
      </c>
      <c r="T67" s="11" t="n">
        <v>0.6</v>
      </c>
      <c r="U67" s="11" t="n">
        <v>2.4</v>
      </c>
      <c r="V67" s="11" t="n">
        <v>0.25</v>
      </c>
      <c r="W67" s="11"/>
      <c r="X67" s="11"/>
      <c r="Y67" s="16" t="n">
        <f aca="false">K67+M67</f>
        <v>10.07181785</v>
      </c>
      <c r="Z67" s="11"/>
      <c r="AA67" s="17" t="n">
        <f aca="false">G67/(2*15.9994+28.0855)</f>
        <v>0.84048578413995</v>
      </c>
      <c r="AB67" s="17" t="n">
        <f aca="false">H67/(2*15.9994+28.0855)</f>
        <v>0.0183076111396821</v>
      </c>
      <c r="AC67" s="17" t="n">
        <f aca="false">(2*I67)/(2*26.981+3*15.9994)</f>
        <v>0.317771051841797</v>
      </c>
      <c r="AD67" s="17" t="n">
        <f aca="false">(2*J67)/(2*26.981+3*15.9994)</f>
        <v>0.01373084791909</v>
      </c>
      <c r="AE67" s="17" t="n">
        <f aca="false">K67/(55.8452+15.9994)</f>
        <v>0.123259089757616</v>
      </c>
      <c r="AF67" s="17" t="n">
        <f aca="false">L67/(55.8452+15.9994)</f>
        <v>0.0061939241084229</v>
      </c>
      <c r="AG67" s="17" t="n">
        <f aca="false">2*M67/(2*55.845+3*15.999)</f>
        <v>0.0152337741957705</v>
      </c>
      <c r="AH67" s="17" t="n">
        <f aca="false">2*N67/(2*55.845+3*15.999)</f>
        <v>0.00751470063311353</v>
      </c>
      <c r="AI67" s="17" t="n">
        <f aca="false">O67/(95.94+2*15.9994)</f>
        <v>0</v>
      </c>
      <c r="AJ67" s="17" t="n">
        <f aca="false">P67/(95.94+2*15.9994)</f>
        <v>0</v>
      </c>
      <c r="AK67" s="17" t="n">
        <f aca="false">Q67/(15.9994+24.3051)</f>
        <v>0.188564552345272</v>
      </c>
      <c r="AL67" s="17" t="n">
        <f aca="false">R67/(15.9994+24.3051)</f>
        <v>0.00992445012343535</v>
      </c>
      <c r="AM67" s="17" t="n">
        <f aca="false">S67/(40.078+15.9994)</f>
        <v>0.213989949605367</v>
      </c>
      <c r="AN67" s="17" t="n">
        <f aca="false">T67/(40.078+15.9994)</f>
        <v>0.0106994974802683</v>
      </c>
      <c r="AO67" s="17" t="n">
        <f aca="false">U67/(22.989+0.5*15.9994)</f>
        <v>0.0774475857328639</v>
      </c>
      <c r="AP67" s="17" t="n">
        <f aca="false">V67/(22.989+0.5*15.9994)</f>
        <v>0.00806745684717332</v>
      </c>
      <c r="AQ67" s="17" t="n">
        <f aca="false">X67/(2*15.9994+186.207)</f>
        <v>0</v>
      </c>
      <c r="AR67" s="11" t="n">
        <v>12</v>
      </c>
      <c r="AS67" s="17" t="n">
        <f aca="false">AR67/(2*AA67+1.5*AC67+AE67+2*AI67+AK67+AM67+0.5*AO67+1.5*AG67+2*AQ67)</f>
        <v>4.37155891297174</v>
      </c>
      <c r="AT67" s="18" t="n">
        <f aca="false">$AS67*AA67</f>
        <v>3.67423312088304</v>
      </c>
      <c r="AU67" s="18" t="n">
        <f aca="false">$AS67*AB67</f>
        <v>0.0800328006528979</v>
      </c>
      <c r="AV67" s="17" t="n">
        <f aca="false">$AS67*AC67</f>
        <v>1.38915487396341</v>
      </c>
      <c r="AW67" s="17" t="n">
        <f aca="false">$AS67*AD67</f>
        <v>0.0600252106033573</v>
      </c>
      <c r="AX67" s="17" t="n">
        <f aca="false">$AS67*AE67</f>
        <v>0.538834372434689</v>
      </c>
      <c r="AY67" s="17" t="n">
        <f aca="false">$AS67*AF67</f>
        <v>0.0270771041424467</v>
      </c>
      <c r="AZ67" s="17" t="n">
        <f aca="false">$AS67*AG67</f>
        <v>0.0665953413637193</v>
      </c>
      <c r="BA67" s="17" t="n">
        <f aca="false">$AS67*AH67</f>
        <v>0.0328509565310018</v>
      </c>
      <c r="BB67" s="17" t="n">
        <f aca="false">$AS67*AI67</f>
        <v>0</v>
      </c>
      <c r="BC67" s="17" t="n">
        <f aca="false">$AS67*AJ67</f>
        <v>0</v>
      </c>
      <c r="BD67" s="17" t="n">
        <f aca="false">$AS67*AK67</f>
        <v>0.824321049475498</v>
      </c>
      <c r="BE67" s="17" t="n">
        <f aca="false">$AS67*AL67</f>
        <v>0.0433853183934473</v>
      </c>
      <c r="BF67" s="17" t="n">
        <f aca="false">$AS67*AM67</f>
        <v>0.935469671483715</v>
      </c>
      <c r="BG67" s="17" t="n">
        <f aca="false">$AS67*AN67</f>
        <v>0.0467734835741857</v>
      </c>
      <c r="BH67" s="17" t="n">
        <f aca="false">$AS67*AO67</f>
        <v>0.338566683698644</v>
      </c>
      <c r="BI67" s="17" t="n">
        <f aca="false">$AS67*AP67</f>
        <v>0.0352673628852754</v>
      </c>
      <c r="BJ67" s="17" t="n">
        <f aca="false">$AS67*AQ67</f>
        <v>0</v>
      </c>
      <c r="BK67" s="17" t="n">
        <f aca="false">SUM(AT67,AV67,AX67,AZ67,BB67,BD67,BF67,BH67,BJ67)</f>
        <v>7.76717511330272</v>
      </c>
      <c r="BL67" s="17" t="n">
        <f aca="false">SUM(AU67,AW67,AY67,BA67,BC67,BE67,BG67,BI67,BJ67)</f>
        <v>0.325412236782612</v>
      </c>
      <c r="BM67" s="17" t="n">
        <f aca="false">AX67+AZ67</f>
        <v>0.605429713798408</v>
      </c>
      <c r="BN67" s="11" t="n">
        <v>9.95</v>
      </c>
      <c r="BO67" s="15" t="n">
        <v>0.5</v>
      </c>
      <c r="BP67" s="15" t="n">
        <f aca="false">(1-BR67)*L67+BQ67</f>
        <v>0.995578147796248</v>
      </c>
      <c r="BQ67" s="15" t="n">
        <f aca="false">SQRT((BO67/BN67)^2+(BS67/BR67)^2)*(BN67*BR67)</f>
        <v>0.599528147796248</v>
      </c>
      <c r="BR67" s="15" t="n">
        <v>0.11</v>
      </c>
      <c r="BS67" s="15" t="n">
        <v>0.06</v>
      </c>
      <c r="BT67" s="15" t="n">
        <f aca="false">AX67+BF67+(BD67)</f>
        <v>2.2986250933939</v>
      </c>
    </row>
    <row r="68" s="21" customFormat="true" ht="14.4" hidden="false" customHeight="false" outlineLevel="0" collapsed="false">
      <c r="A68" s="11" t="s">
        <v>71</v>
      </c>
      <c r="B68" s="35" t="s">
        <v>70</v>
      </c>
      <c r="C68" s="11" t="s">
        <v>69</v>
      </c>
      <c r="D68" s="11" t="n">
        <v>20</v>
      </c>
      <c r="E68" s="11" t="n">
        <v>1800</v>
      </c>
      <c r="F68" s="11" t="s">
        <v>54</v>
      </c>
      <c r="G68" s="12" t="n">
        <v>98</v>
      </c>
      <c r="H68" s="13"/>
      <c r="I68" s="11" t="n">
        <v>2</v>
      </c>
      <c r="J68" s="11"/>
      <c r="K68" s="15"/>
      <c r="L68" s="15"/>
      <c r="M68" s="15"/>
      <c r="N68" s="15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6"/>
      <c r="Z68" s="11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1"/>
      <c r="AS68" s="17"/>
      <c r="AT68" s="18"/>
      <c r="AU68" s="18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1"/>
      <c r="BO68" s="15"/>
      <c r="BP68" s="15"/>
      <c r="BQ68" s="15"/>
      <c r="BR68" s="15"/>
      <c r="BS68" s="15"/>
      <c r="BT68" s="15"/>
    </row>
    <row r="69" s="21" customFormat="true" ht="14.4" hidden="false" customHeight="false" outlineLevel="0" collapsed="false">
      <c r="A69" s="11" t="s">
        <v>71</v>
      </c>
      <c r="B69" s="11" t="s">
        <v>72</v>
      </c>
      <c r="C69" s="11" t="s">
        <v>69</v>
      </c>
      <c r="D69" s="11" t="n">
        <v>20</v>
      </c>
      <c r="E69" s="11" t="n">
        <v>1800</v>
      </c>
      <c r="F69" s="11" t="s">
        <v>54</v>
      </c>
      <c r="G69" s="12"/>
      <c r="H69" s="13"/>
      <c r="I69" s="11"/>
      <c r="J69" s="11"/>
      <c r="K69" s="15" t="n">
        <v>128.65</v>
      </c>
      <c r="L69" s="15"/>
      <c r="M69" s="15"/>
      <c r="N69" s="15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6"/>
      <c r="Z69" s="11"/>
      <c r="AA69" s="17" t="n">
        <f aca="false">G69/(2*15.9994+28.0855)</f>
        <v>0</v>
      </c>
      <c r="AB69" s="17" t="n">
        <f aca="false">H69/(2*15.9994+28.0855)</f>
        <v>0</v>
      </c>
      <c r="AC69" s="17" t="n">
        <f aca="false">(2*I69)/(2*26.981+3*15.9994)</f>
        <v>0</v>
      </c>
      <c r="AD69" s="17" t="n">
        <f aca="false">(2*J69)/(2*26.981+3*15.9994)</f>
        <v>0</v>
      </c>
      <c r="AE69" s="17" t="n">
        <f aca="false">K69/(55.8452+15.9994)</f>
        <v>1.79067041921035</v>
      </c>
      <c r="AF69" s="17" t="n">
        <f aca="false">L69/(55.8452+15.9994)</f>
        <v>0</v>
      </c>
      <c r="AG69" s="17" t="n">
        <f aca="false">2*M69/(2*55.845+3*15.999)</f>
        <v>0</v>
      </c>
      <c r="AH69" s="17" t="n">
        <f aca="false">2*N69/(2*55.845+3*15.999)</f>
        <v>0</v>
      </c>
      <c r="AI69" s="17" t="n">
        <f aca="false">O69/(95.94+2*15.9994)</f>
        <v>0</v>
      </c>
      <c r="AJ69" s="17" t="n">
        <f aca="false">P69/(95.94+2*15.9994)</f>
        <v>0</v>
      </c>
      <c r="AK69" s="17" t="n">
        <f aca="false">Q69/(15.9994+24.3051)</f>
        <v>0</v>
      </c>
      <c r="AL69" s="17" t="n">
        <f aca="false">R69/(15.9994+24.3051)</f>
        <v>0</v>
      </c>
      <c r="AM69" s="17" t="n">
        <f aca="false">S69/(40.078+15.9994)</f>
        <v>0</v>
      </c>
      <c r="AN69" s="17" t="n">
        <f aca="false">T69/(40.078+15.9994)</f>
        <v>0</v>
      </c>
      <c r="AO69" s="17" t="n">
        <f aca="false">U69/(22.989+0.5*15.9994)</f>
        <v>0</v>
      </c>
      <c r="AP69" s="17" t="n">
        <f aca="false">V69/(22.989+0.5*15.9994)</f>
        <v>0</v>
      </c>
      <c r="AQ69" s="17" t="n">
        <f aca="false">X69/(2*15.9994+186.207)</f>
        <v>0</v>
      </c>
      <c r="AR69" s="11" t="n">
        <v>1</v>
      </c>
      <c r="AS69" s="17" t="n">
        <f aca="false">AR69/(2*AA69+1.5*AC69+AE69+2*AI69+AK69+AM69+0.5*AO69+1.5*AG69+2*AQ69)</f>
        <v>0.558450058297707</v>
      </c>
      <c r="AT69" s="18" t="n">
        <f aca="false">$AS69*AA69</f>
        <v>0</v>
      </c>
      <c r="AU69" s="18" t="n">
        <f aca="false">$AS69*AB69</f>
        <v>0</v>
      </c>
      <c r="AV69" s="17" t="n">
        <f aca="false">$AS69*AC69</f>
        <v>0</v>
      </c>
      <c r="AW69" s="17" t="n">
        <f aca="false">$AS69*AD69</f>
        <v>0</v>
      </c>
      <c r="AX69" s="17" t="n">
        <f aca="false">$AS69*AE69</f>
        <v>1</v>
      </c>
      <c r="AY69" s="17" t="n">
        <f aca="false">$AS69*AF69</f>
        <v>0</v>
      </c>
      <c r="AZ69" s="17" t="n">
        <f aca="false">$AS69*AG69</f>
        <v>0</v>
      </c>
      <c r="BA69" s="17" t="n">
        <f aca="false">$AS69*AH69</f>
        <v>0</v>
      </c>
      <c r="BB69" s="17" t="n">
        <f aca="false">$AS69*AI69</f>
        <v>0</v>
      </c>
      <c r="BC69" s="17" t="n">
        <f aca="false">$AS69*AJ69</f>
        <v>0</v>
      </c>
      <c r="BD69" s="17" t="n">
        <f aca="false">$AS69*AK69</f>
        <v>0</v>
      </c>
      <c r="BE69" s="17" t="n">
        <f aca="false">$AS69*AL69</f>
        <v>0</v>
      </c>
      <c r="BF69" s="17" t="n">
        <f aca="false">$AS69*AM69</f>
        <v>0</v>
      </c>
      <c r="BG69" s="17" t="n">
        <f aca="false">$AS69*AN69</f>
        <v>0</v>
      </c>
      <c r="BH69" s="17" t="n">
        <f aca="false">$AS69*AO69</f>
        <v>0</v>
      </c>
      <c r="BI69" s="17" t="n">
        <f aca="false">$AS69*AP69</f>
        <v>0</v>
      </c>
      <c r="BJ69" s="17" t="n">
        <f aca="false">$AS69*AQ69</f>
        <v>0</v>
      </c>
      <c r="BK69" s="17" t="n">
        <f aca="false">SUM(AT69,AV69,AX69,AZ69,BB69,BD69,BF69,BH69,BJ69)</f>
        <v>1</v>
      </c>
      <c r="BL69" s="17" t="n">
        <f aca="false">SUM(AU69,AW69,AY69,BA69,BC69,BE69,BG69,BI69,BJ69)</f>
        <v>0</v>
      </c>
      <c r="BM69" s="17"/>
      <c r="BN69" s="11"/>
      <c r="BO69" s="15"/>
      <c r="BP69" s="15"/>
      <c r="BQ69" s="15"/>
      <c r="BR69" s="15"/>
      <c r="BS69" s="15"/>
      <c r="BT69" s="15"/>
    </row>
    <row r="70" s="21" customFormat="true" ht="14.4" hidden="false" customHeight="false" outlineLevel="0" collapsed="false">
      <c r="A70" s="11"/>
      <c r="B70" s="11"/>
      <c r="C70" s="11"/>
      <c r="D70" s="11"/>
      <c r="E70" s="11"/>
      <c r="F70" s="11"/>
      <c r="G70" s="12"/>
      <c r="H70" s="13"/>
      <c r="I70" s="11"/>
      <c r="J70" s="11"/>
      <c r="K70" s="15"/>
      <c r="L70" s="15"/>
      <c r="M70" s="15"/>
      <c r="N70" s="15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6"/>
      <c r="Z70" s="11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 t="n">
        <f aca="false">X70/(2*15.9994+186.207)</f>
        <v>0</v>
      </c>
      <c r="AR70" s="11"/>
      <c r="AS70" s="17" t="e">
        <f aca="false">AR70/(2*AA70+1.5*AC70+AE70+2*AI70+AK70+AM70+0.5*AO70+1.5*AG70+2*AQ70)</f>
        <v>#DIV/0!</v>
      </c>
      <c r="AT70" s="18"/>
      <c r="AU70" s="18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 t="e">
        <f aca="false">$AS70*AQ70</f>
        <v>#DIV/0!</v>
      </c>
      <c r="BK70" s="17" t="e">
        <f aca="false">SUM(AT70,AV70,AX70,AZ70,BB70,BD70,BF70,BH70,BJ70)</f>
        <v>#DIV/0!</v>
      </c>
      <c r="BL70" s="17" t="e">
        <f aca="false">SUM(AU70,AW70,AY70,BA70,BC70,BE70,BG70,BI70,BJ70)</f>
        <v>#DIV/0!</v>
      </c>
      <c r="BM70" s="17"/>
      <c r="BN70" s="11"/>
      <c r="BO70" s="15"/>
      <c r="BP70" s="15"/>
      <c r="BQ70" s="15"/>
      <c r="BR70" s="15"/>
      <c r="BS70" s="15"/>
      <c r="BT70" s="15"/>
    </row>
    <row r="71" s="11" customFormat="true" ht="14.4" hidden="false" customHeight="false" outlineLevel="0" collapsed="false">
      <c r="A71" s="11" t="s">
        <v>53</v>
      </c>
      <c r="B71" s="11" t="s">
        <v>47</v>
      </c>
      <c r="C71" s="11" t="s">
        <v>69</v>
      </c>
      <c r="D71" s="11" t="n">
        <v>17</v>
      </c>
      <c r="E71" s="11" t="n">
        <v>1800</v>
      </c>
      <c r="F71" s="11" t="s">
        <v>54</v>
      </c>
      <c r="G71" s="12" t="n">
        <v>51</v>
      </c>
      <c r="H71" s="13" t="n">
        <v>1</v>
      </c>
      <c r="I71" s="11" t="n">
        <v>16.1</v>
      </c>
      <c r="J71" s="11" t="n">
        <v>0.6</v>
      </c>
      <c r="K71" s="14" t="n">
        <f aca="false">BN71-M71/1.1113</f>
        <v>9.7</v>
      </c>
      <c r="L71" s="15" t="n">
        <f aca="false">(1-BR71)*BO71</f>
        <v>0.873</v>
      </c>
      <c r="M71" s="15" t="n">
        <f aca="false">BN71*BR71*1.1113</f>
        <v>0.33339</v>
      </c>
      <c r="N71" s="15" t="n">
        <v>0.1</v>
      </c>
      <c r="Q71" s="11" t="n">
        <v>7.9</v>
      </c>
      <c r="R71" s="11" t="n">
        <v>0.5</v>
      </c>
      <c r="S71" s="11" t="n">
        <v>12</v>
      </c>
      <c r="T71" s="11" t="n">
        <v>0.9</v>
      </c>
      <c r="U71" s="11" t="n">
        <v>2.4</v>
      </c>
      <c r="V71" s="11" t="n">
        <v>0.7</v>
      </c>
      <c r="Y71" s="16" t="n">
        <v>10</v>
      </c>
      <c r="AA71" s="17" t="n">
        <f aca="false">G71/(2*15.9994+28.0855)</f>
        <v>0.848807425567078</v>
      </c>
      <c r="AB71" s="17" t="n">
        <f aca="false">H71/(2*15.9994+28.0855)</f>
        <v>0.0166432828542564</v>
      </c>
      <c r="AC71" s="17" t="n">
        <f aca="false">(2*I71)/(2*26.981+3*15.9994)</f>
        <v>0.31580950213907</v>
      </c>
      <c r="AD71" s="17" t="n">
        <f aca="false">(2*J71)/(2*26.981+3*15.9994)</f>
        <v>0.0117692982163629</v>
      </c>
      <c r="AE71" s="17" t="n">
        <f aca="false">K71/(55.8452+15.9994)</f>
        <v>0.135013626633039</v>
      </c>
      <c r="AF71" s="17" t="n">
        <f aca="false">L71/(55.8452+15.9994)</f>
        <v>0.0121512263969735</v>
      </c>
      <c r="AG71" s="17" t="n">
        <f aca="false">2*M71/(2*55.845+3*15.999)</f>
        <v>0.00417554340678953</v>
      </c>
      <c r="AH71" s="17" t="n">
        <f aca="false">2*N71/(2*55.845+3*15.999)</f>
        <v>0.00125245010551892</v>
      </c>
      <c r="AI71" s="17" t="n">
        <f aca="false">O71/(95.94+2*15.9994)</f>
        <v>0</v>
      </c>
      <c r="AJ71" s="17" t="n">
        <f aca="false">P71/(95.94+2*15.9994)</f>
        <v>0</v>
      </c>
      <c r="AK71" s="17" t="n">
        <f aca="false">Q71/(15.9994+24.3051)</f>
        <v>0.196007889937848</v>
      </c>
      <c r="AL71" s="17" t="n">
        <f aca="false">R71/(15.9994+24.3051)</f>
        <v>0.0124055626542942</v>
      </c>
      <c r="AM71" s="17" t="n">
        <f aca="false">S71/(40.078+15.9994)</f>
        <v>0.213989949605367</v>
      </c>
      <c r="AN71" s="17" t="n">
        <f aca="false">T71/(40.078+15.9994)</f>
        <v>0.0160492462204025</v>
      </c>
      <c r="AO71" s="17" t="n">
        <f aca="false">U71/(22.989+0.5*15.9994)</f>
        <v>0.0774475857328639</v>
      </c>
      <c r="AP71" s="17" t="n">
        <f aca="false">V71/(22.989+0.5*15.9994)</f>
        <v>0.0225888791720853</v>
      </c>
      <c r="AQ71" s="17" t="n">
        <f aca="false">X71/(2*15.9994+186.207)</f>
        <v>0</v>
      </c>
      <c r="AR71" s="11" t="n">
        <v>12</v>
      </c>
      <c r="AS71" s="17" t="n">
        <f aca="false">AR71/(2*AA71+1.5*AC71+AE71+2*AI71+AK71+AM71+0.5*AO71+1.5*AG71+2*AQ71)</f>
        <v>4.34573560155584</v>
      </c>
      <c r="AT71" s="18" t="n">
        <f aca="false">$AS71*AA71</f>
        <v>3.68869264815181</v>
      </c>
      <c r="AU71" s="18" t="n">
        <f aca="false">$AS71*AB71</f>
        <v>0.0723273068265061</v>
      </c>
      <c r="AV71" s="17" t="n">
        <f aca="false">$AS71*AC71</f>
        <v>1.37242459675538</v>
      </c>
      <c r="AW71" s="17" t="n">
        <f aca="false">$AS71*AD71</f>
        <v>0.0511462582641757</v>
      </c>
      <c r="AX71" s="17" t="n">
        <f aca="false">$AS71*AE71</f>
        <v>0.586733523954363</v>
      </c>
      <c r="AY71" s="17" t="n">
        <f aca="false">$AS71*AF71</f>
        <v>0.0528060171558927</v>
      </c>
      <c r="AZ71" s="17" t="n">
        <f aca="false">$AS71*AG71</f>
        <v>0.018145807638727</v>
      </c>
      <c r="BA71" s="17" t="n">
        <f aca="false">$AS71*AH71</f>
        <v>0.00544281701272594</v>
      </c>
      <c r="BB71" s="17" t="n">
        <f aca="false">$AS71*AI71</f>
        <v>0</v>
      </c>
      <c r="BC71" s="17" t="n">
        <f aca="false">$AS71*AJ71</f>
        <v>0</v>
      </c>
      <c r="BD71" s="17" t="n">
        <f aca="false">$AS71*AK71</f>
        <v>0.851798465488745</v>
      </c>
      <c r="BE71" s="17" t="n">
        <f aca="false">$AS71*AL71</f>
        <v>0.0539112952840978</v>
      </c>
      <c r="BF71" s="17" t="n">
        <f aca="false">$AS71*AM71</f>
        <v>0.929943742375182</v>
      </c>
      <c r="BG71" s="17" t="n">
        <f aca="false">$AS71*AN71</f>
        <v>0.0697457806781387</v>
      </c>
      <c r="BH71" s="17" t="n">
        <f aca="false">$AS71*AO71</f>
        <v>0.336566730573855</v>
      </c>
      <c r="BI71" s="17" t="n">
        <f aca="false">$AS71*AP71</f>
        <v>0.0981652964173743</v>
      </c>
      <c r="BJ71" s="17" t="n">
        <f aca="false">$AS71*AQ71</f>
        <v>0</v>
      </c>
      <c r="BK71" s="17" t="n">
        <f aca="false">SUM(AT71,AV71,AX71,AZ71,BB71,BD71,BF71,BH71,BJ71)</f>
        <v>7.78430551493806</v>
      </c>
      <c r="BL71" s="17" t="n">
        <f aca="false">SUM(AU71,AW71,AY71,BA71,BC71,BE71,BG71,BI71,BJ71)</f>
        <v>0.403544771638911</v>
      </c>
      <c r="BM71" s="17" t="n">
        <f aca="false">AX71+AZ71</f>
        <v>0.60487933159309</v>
      </c>
      <c r="BN71" s="11" t="n">
        <v>10</v>
      </c>
      <c r="BO71" s="15" t="n">
        <v>0.9</v>
      </c>
      <c r="BP71" s="15" t="n">
        <f aca="false">(1-BR71)*L71+BQ71</f>
        <v>0.950390886267689</v>
      </c>
      <c r="BQ71" s="15" t="n">
        <f aca="false">SQRT((BO71/BN71)^2+(BS71/BR71)^2)*(BN71*BR71)</f>
        <v>0.103580886267689</v>
      </c>
      <c r="BR71" s="15" t="n">
        <v>0.03</v>
      </c>
      <c r="BS71" s="15" t="n">
        <v>0.01</v>
      </c>
      <c r="BT71" s="15" t="n">
        <f aca="false">AX71+BF71+(BD71)</f>
        <v>2.36847573181829</v>
      </c>
    </row>
    <row r="72" s="11" customFormat="true" ht="14.4" hidden="false" customHeight="false" outlineLevel="0" collapsed="false">
      <c r="A72" s="11" t="s">
        <v>53</v>
      </c>
      <c r="B72" s="35" t="s">
        <v>70</v>
      </c>
      <c r="C72" s="11" t="s">
        <v>69</v>
      </c>
      <c r="D72" s="11" t="n">
        <v>17</v>
      </c>
      <c r="E72" s="11" t="n">
        <v>1800</v>
      </c>
      <c r="F72" s="11" t="s">
        <v>54</v>
      </c>
      <c r="G72" s="12" t="n">
        <v>99</v>
      </c>
      <c r="H72" s="13"/>
      <c r="I72" s="11" t="n">
        <v>1</v>
      </c>
      <c r="K72" s="15"/>
      <c r="L72" s="15"/>
      <c r="M72" s="15"/>
      <c r="N72" s="15"/>
      <c r="Y72" s="16"/>
      <c r="AA72" s="17" t="n">
        <f aca="false">G72/(2*15.9994+28.0855)</f>
        <v>1.64768500257139</v>
      </c>
      <c r="AB72" s="17" t="n">
        <f aca="false">H72/(2*15.9994+28.0855)</f>
        <v>0</v>
      </c>
      <c r="AC72" s="17" t="n">
        <f aca="false">(2*I72)/(2*26.981+3*15.9994)</f>
        <v>0.0196154970272714</v>
      </c>
      <c r="AD72" s="17" t="n">
        <f aca="false">(2*J72)/(2*26.981+3*15.9994)</f>
        <v>0</v>
      </c>
      <c r="AE72" s="17" t="n">
        <f aca="false">K72/(55.8452+15.9994)</f>
        <v>0</v>
      </c>
      <c r="AF72" s="17" t="n">
        <f aca="false">L72/(55.8452+15.9994)</f>
        <v>0</v>
      </c>
      <c r="AG72" s="17" t="n">
        <f aca="false">2*M72/(2*55.845+3*15.999)</f>
        <v>0</v>
      </c>
      <c r="AH72" s="17" t="n">
        <f aca="false">2*N72/(2*55.845+3*15.999)</f>
        <v>0</v>
      </c>
      <c r="AI72" s="17" t="n">
        <f aca="false">O72/(95.94+2*15.9994)</f>
        <v>0</v>
      </c>
      <c r="AJ72" s="17" t="n">
        <f aca="false">P72/(95.94+2*15.9994)</f>
        <v>0</v>
      </c>
      <c r="AK72" s="17" t="n">
        <f aca="false">Q72/(15.9994+24.3051)</f>
        <v>0</v>
      </c>
      <c r="AL72" s="17" t="n">
        <f aca="false">R72/(15.9994+24.3051)</f>
        <v>0</v>
      </c>
      <c r="AM72" s="17" t="n">
        <f aca="false">S72/(40.078+15.9994)</f>
        <v>0</v>
      </c>
      <c r="AN72" s="17" t="n">
        <f aca="false">T72/(40.078+15.9994)</f>
        <v>0</v>
      </c>
      <c r="AO72" s="17" t="n">
        <f aca="false">U72/(22.989+0.5*15.9994)</f>
        <v>0</v>
      </c>
      <c r="AP72" s="17" t="n">
        <f aca="false">V72/(22.989+0.5*15.9994)</f>
        <v>0</v>
      </c>
      <c r="AQ72" s="17" t="n">
        <f aca="false">X72/(2*15.9994+186.207)</f>
        <v>0</v>
      </c>
      <c r="AR72" s="11" t="n">
        <v>6</v>
      </c>
      <c r="AS72" s="17" t="n">
        <f aca="false">AR72/(2*AA72+1.5*AC72+AE72+2*AI72+AK72+AM72+0.5*AO72+1.5*AG72+2*AQ72)</f>
        <v>1.80462349012716</v>
      </c>
      <c r="AT72" s="18" t="n">
        <f aca="false">$AS72*AA72</f>
        <v>2.97345105997055</v>
      </c>
      <c r="AU72" s="18" t="n">
        <f aca="false">$AS72*AB72</f>
        <v>0</v>
      </c>
      <c r="AV72" s="17" t="n">
        <f aca="false">$AS72*AC72</f>
        <v>0.0353985867059334</v>
      </c>
      <c r="AW72" s="17" t="n">
        <f aca="false">$AS72*AD72</f>
        <v>0</v>
      </c>
      <c r="AX72" s="17" t="n">
        <f aca="false">$AS72*AE72</f>
        <v>0</v>
      </c>
      <c r="AY72" s="17" t="n">
        <f aca="false">$AS72*AF72</f>
        <v>0</v>
      </c>
      <c r="AZ72" s="17" t="n">
        <f aca="false">$AS72*AG72</f>
        <v>0</v>
      </c>
      <c r="BA72" s="17" t="n">
        <f aca="false">$AS72*AH72</f>
        <v>0</v>
      </c>
      <c r="BB72" s="17" t="n">
        <f aca="false">$AS72*AI72</f>
        <v>0</v>
      </c>
      <c r="BC72" s="17" t="n">
        <f aca="false">$AS72*AJ72</f>
        <v>0</v>
      </c>
      <c r="BD72" s="17" t="n">
        <f aca="false">$AS72*AK72</f>
        <v>0</v>
      </c>
      <c r="BE72" s="17" t="n">
        <f aca="false">$AS72*AL72</f>
        <v>0</v>
      </c>
      <c r="BF72" s="17" t="n">
        <f aca="false">$AS72*AM72</f>
        <v>0</v>
      </c>
      <c r="BG72" s="17" t="n">
        <f aca="false">$AS72*AN72</f>
        <v>0</v>
      </c>
      <c r="BH72" s="17" t="n">
        <f aca="false">$AS72*AO72</f>
        <v>0</v>
      </c>
      <c r="BI72" s="17" t="n">
        <f aca="false">$AS72*AP72</f>
        <v>0</v>
      </c>
      <c r="BJ72" s="17" t="n">
        <f aca="false">$AS72*AQ72</f>
        <v>0</v>
      </c>
      <c r="BK72" s="17" t="n">
        <f aca="false">SUM(AT72,AV72,AX72,AZ72,BB72,BD72,BF72,BH72,BJ72)</f>
        <v>3.00884964667648</v>
      </c>
      <c r="BL72" s="17" t="n">
        <f aca="false">SUM(AU72,AW72,AY72,BA72,BC72,BE72,BG72,BI72,BJ72)</f>
        <v>0</v>
      </c>
      <c r="BM72" s="17"/>
      <c r="BO72" s="15"/>
      <c r="BP72" s="15"/>
      <c r="BQ72" s="15"/>
      <c r="BR72" s="15"/>
      <c r="BS72" s="15"/>
      <c r="BT72" s="15"/>
    </row>
    <row r="73" s="11" customFormat="true" ht="14.4" hidden="false" customHeight="false" outlineLevel="0" collapsed="false">
      <c r="A73" s="11" t="s">
        <v>53</v>
      </c>
      <c r="B73" s="11" t="s">
        <v>56</v>
      </c>
      <c r="C73" s="11" t="s">
        <v>69</v>
      </c>
      <c r="D73" s="11" t="n">
        <v>17</v>
      </c>
      <c r="E73" s="11" t="n">
        <v>1800</v>
      </c>
      <c r="F73" s="11" t="s">
        <v>54</v>
      </c>
      <c r="G73" s="12"/>
      <c r="H73" s="13"/>
      <c r="K73" s="15" t="n">
        <v>128.65</v>
      </c>
      <c r="L73" s="15"/>
      <c r="M73" s="15"/>
      <c r="N73" s="15"/>
      <c r="Y73" s="16"/>
      <c r="AA73" s="17" t="n">
        <f aca="false">G73/(2*15.9994+28.0855)</f>
        <v>0</v>
      </c>
      <c r="AB73" s="17" t="n">
        <f aca="false">H73/(2*15.9994+28.0855)</f>
        <v>0</v>
      </c>
      <c r="AC73" s="17" t="n">
        <f aca="false">(2*I73)/(2*26.981+3*15.9994)</f>
        <v>0</v>
      </c>
      <c r="AD73" s="17" t="n">
        <f aca="false">(2*J73)/(2*26.981+3*15.9994)</f>
        <v>0</v>
      </c>
      <c r="AE73" s="17" t="n">
        <f aca="false">K73/(55.8452+15.9994)</f>
        <v>1.79067041921035</v>
      </c>
      <c r="AF73" s="17" t="n">
        <f aca="false">L73/(55.8452+15.9994)</f>
        <v>0</v>
      </c>
      <c r="AG73" s="17" t="n">
        <f aca="false">2*M73/(2*55.845+3*15.999)</f>
        <v>0</v>
      </c>
      <c r="AH73" s="17" t="n">
        <f aca="false">2*N73/(2*55.845+3*15.999)</f>
        <v>0</v>
      </c>
      <c r="AI73" s="17" t="n">
        <f aca="false">O73/(95.94+2*15.9994)</f>
        <v>0</v>
      </c>
      <c r="AJ73" s="17" t="n">
        <f aca="false">P73/(95.94+2*15.9994)</f>
        <v>0</v>
      </c>
      <c r="AK73" s="17" t="n">
        <f aca="false">Q73/(15.9994+24.3051)</f>
        <v>0</v>
      </c>
      <c r="AL73" s="17" t="n">
        <f aca="false">R73/(15.9994+24.3051)</f>
        <v>0</v>
      </c>
      <c r="AM73" s="17" t="n">
        <f aca="false">S73/(40.078+15.9994)</f>
        <v>0</v>
      </c>
      <c r="AN73" s="17" t="n">
        <f aca="false">T73/(40.078+15.9994)</f>
        <v>0</v>
      </c>
      <c r="AO73" s="17" t="n">
        <f aca="false">U73/(22.989+0.5*15.9994)</f>
        <v>0</v>
      </c>
      <c r="AP73" s="17" t="n">
        <f aca="false">V73/(22.989+0.5*15.9994)</f>
        <v>0</v>
      </c>
      <c r="AQ73" s="17" t="n">
        <f aca="false">X73/(2*15.9994+186.207)</f>
        <v>0</v>
      </c>
      <c r="AR73" s="11" t="n">
        <v>1</v>
      </c>
      <c r="AS73" s="17" t="n">
        <f aca="false">AR73/(2*AA73+1.5*AC73+AE73+2*AI73+AK73+AM73+0.5*AO73+1.5*AG73+2*AQ73)</f>
        <v>0.558450058297707</v>
      </c>
      <c r="AT73" s="18" t="n">
        <f aca="false">$AS73*AA73</f>
        <v>0</v>
      </c>
      <c r="AU73" s="18" t="n">
        <f aca="false">$AS73*AB73</f>
        <v>0</v>
      </c>
      <c r="AV73" s="17" t="n">
        <f aca="false">$AS73*AC73</f>
        <v>0</v>
      </c>
      <c r="AW73" s="17" t="n">
        <f aca="false">$AS73*AD73</f>
        <v>0</v>
      </c>
      <c r="AX73" s="17" t="n">
        <f aca="false">$AS73*AE73</f>
        <v>1</v>
      </c>
      <c r="AY73" s="17" t="n">
        <f aca="false">$AS73*AF73</f>
        <v>0</v>
      </c>
      <c r="AZ73" s="17" t="n">
        <f aca="false">$AS73*AG73</f>
        <v>0</v>
      </c>
      <c r="BA73" s="17" t="n">
        <f aca="false">$AS73*AH73</f>
        <v>0</v>
      </c>
      <c r="BB73" s="17" t="n">
        <f aca="false">$AS73*AI73</f>
        <v>0</v>
      </c>
      <c r="BC73" s="17" t="n">
        <f aca="false">$AS73*AJ73</f>
        <v>0</v>
      </c>
      <c r="BD73" s="17" t="n">
        <f aca="false">$AS73*AK73</f>
        <v>0</v>
      </c>
      <c r="BE73" s="17" t="n">
        <f aca="false">$AS73*AL73</f>
        <v>0</v>
      </c>
      <c r="BF73" s="17" t="n">
        <f aca="false">$AS73*AM73</f>
        <v>0</v>
      </c>
      <c r="BG73" s="17" t="n">
        <f aca="false">$AS73*AN73</f>
        <v>0</v>
      </c>
      <c r="BH73" s="17" t="n">
        <f aca="false">$AS73*AO73</f>
        <v>0</v>
      </c>
      <c r="BI73" s="17" t="n">
        <f aca="false">$AS73*AP73</f>
        <v>0</v>
      </c>
      <c r="BJ73" s="17" t="n">
        <f aca="false">$AS73*AQ73</f>
        <v>0</v>
      </c>
      <c r="BK73" s="17" t="n">
        <f aca="false">SUM(AT73,AV73,AX73,AZ73,BB73,BD73,BF73,BH73,BJ73)</f>
        <v>1</v>
      </c>
      <c r="BL73" s="17" t="n">
        <f aca="false">SUM(AU73,AW73,AY73,BA73,BC73,BE73,BG73,BI73,BJ73)</f>
        <v>0</v>
      </c>
      <c r="BM73" s="17"/>
      <c r="BO73" s="15"/>
      <c r="BP73" s="15"/>
      <c r="BQ73" s="15"/>
      <c r="BR73" s="15"/>
      <c r="BS73" s="15"/>
      <c r="BT73" s="15"/>
    </row>
    <row r="74" s="11" customFormat="true" ht="14.4" hidden="false" customHeight="false" outlineLevel="0" collapsed="false">
      <c r="G74" s="12"/>
      <c r="H74" s="13"/>
      <c r="K74" s="15"/>
      <c r="L74" s="15"/>
      <c r="M74" s="15"/>
      <c r="N74" s="15"/>
      <c r="Y74" s="16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 t="n">
        <f aca="false">X74/(2*15.9994+186.207)</f>
        <v>0</v>
      </c>
      <c r="AS74" s="17" t="e">
        <f aca="false">AR74/(2*AA74+1.5*AC74+AE74+2*AI74+AK74+AM74+0.5*AO74+1.5*AG74+2*AQ74)</f>
        <v>#DIV/0!</v>
      </c>
      <c r="AT74" s="18"/>
      <c r="AU74" s="18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 t="e">
        <f aca="false">$AS74*AQ74</f>
        <v>#DIV/0!</v>
      </c>
      <c r="BK74" s="17" t="e">
        <f aca="false">SUM(AT74,AV74,AX74,AZ74,BB74,BD74,BF74,BH74,BJ74)</f>
        <v>#DIV/0!</v>
      </c>
      <c r="BL74" s="17" t="e">
        <f aca="false">SUM(AU74,AW74,AY74,BA74,BC74,BE74,BG74,BI74,BJ74)</f>
        <v>#DIV/0!</v>
      </c>
      <c r="BM74" s="17"/>
      <c r="BO74" s="15"/>
      <c r="BP74" s="15"/>
      <c r="BQ74" s="15"/>
      <c r="BR74" s="15"/>
      <c r="BS74" s="15"/>
      <c r="BT74" s="15"/>
    </row>
    <row r="75" s="11" customFormat="true" ht="14.4" hidden="false" customHeight="false" outlineLevel="0" collapsed="false">
      <c r="A75" s="11" t="s">
        <v>57</v>
      </c>
      <c r="B75" s="11" t="s">
        <v>47</v>
      </c>
      <c r="C75" s="11" t="s">
        <v>69</v>
      </c>
      <c r="D75" s="11" t="n">
        <v>14</v>
      </c>
      <c r="E75" s="11" t="n">
        <v>1800</v>
      </c>
      <c r="F75" s="11" t="s">
        <v>18</v>
      </c>
      <c r="G75" s="12" t="n">
        <v>41.7</v>
      </c>
      <c r="H75" s="13" t="n">
        <v>0.3</v>
      </c>
      <c r="I75" s="11" t="n">
        <v>20.7</v>
      </c>
      <c r="J75" s="11" t="n">
        <v>0.2</v>
      </c>
      <c r="K75" s="14" t="n">
        <f aca="false">BN75-M75/1.1113</f>
        <v>9.625</v>
      </c>
      <c r="L75" s="15" t="n">
        <f aca="false">(1-BR75)*BO75</f>
        <v>0.539</v>
      </c>
      <c r="M75" s="15" t="n">
        <f aca="false">BN75*BR75*1.1113</f>
        <v>3.1949875</v>
      </c>
      <c r="N75" s="15" t="n">
        <v>0.408100477823783</v>
      </c>
      <c r="Q75" s="11" t="n">
        <v>11.3</v>
      </c>
      <c r="R75" s="11" t="n">
        <v>1.1</v>
      </c>
      <c r="S75" s="11" t="n">
        <v>12.3</v>
      </c>
      <c r="T75" s="11" t="n">
        <v>0.7</v>
      </c>
      <c r="U75" s="15" t="n">
        <v>0.59</v>
      </c>
      <c r="V75" s="15" t="n">
        <v>0.04</v>
      </c>
      <c r="Y75" s="16" t="n">
        <f aca="false">K75+M75</f>
        <v>12.8199875</v>
      </c>
      <c r="AA75" s="17" t="n">
        <f aca="false">G75/(2*15.9994+28.0855)</f>
        <v>0.694024895022493</v>
      </c>
      <c r="AB75" s="17" t="n">
        <f aca="false">H75/(2*15.9994+28.0855)</f>
        <v>0.00499298485627693</v>
      </c>
      <c r="AC75" s="17" t="n">
        <f aca="false">(2*I75)/(2*26.981+3*15.9994)</f>
        <v>0.406040788464518</v>
      </c>
      <c r="AD75" s="17" t="n">
        <f aca="false">(2*J75)/(2*26.981+3*15.9994)</f>
        <v>0.00392309940545428</v>
      </c>
      <c r="AE75" s="17" t="n">
        <f aca="false">K75/(55.8452+15.9994)</f>
        <v>0.133969706839484</v>
      </c>
      <c r="AF75" s="17" t="n">
        <f aca="false">L75/(55.8452+15.9994)</f>
        <v>0.00750230358301111</v>
      </c>
      <c r="AG75" s="17" t="n">
        <f aca="false">2*M75/(2*55.845+3*15.999)</f>
        <v>0.0400156243150663</v>
      </c>
      <c r="AH75" s="17" t="n">
        <f aca="false">2*N75/(2*55.845+3*15.999)</f>
        <v>0.00511125486512719</v>
      </c>
      <c r="AI75" s="17" t="n">
        <f aca="false">O75/(95.94+2*15.9994)</f>
        <v>0</v>
      </c>
      <c r="AJ75" s="17" t="n">
        <f aca="false">P75/(95.94+2*15.9994)</f>
        <v>0</v>
      </c>
      <c r="AK75" s="17" t="n">
        <f aca="false">Q75/(15.9994+24.3051)</f>
        <v>0.280365715987049</v>
      </c>
      <c r="AL75" s="17" t="n">
        <f aca="false">R75/(15.9994+24.3051)</f>
        <v>0.0272922378394472</v>
      </c>
      <c r="AM75" s="17" t="n">
        <f aca="false">S75/(40.078+15.9994)</f>
        <v>0.219339698345501</v>
      </c>
      <c r="AN75" s="17" t="n">
        <f aca="false">T75/(40.078+15.9994)</f>
        <v>0.0124827470603131</v>
      </c>
      <c r="AO75" s="17" t="n">
        <f aca="false">U75/(22.989+0.5*15.9994)</f>
        <v>0.019039198159329</v>
      </c>
      <c r="AP75" s="17" t="n">
        <f aca="false">V75/(22.989+0.5*15.9994)</f>
        <v>0.00129079309554773</v>
      </c>
      <c r="AQ75" s="17" t="n">
        <f aca="false">X75/(2*15.9994+186.207)</f>
        <v>0</v>
      </c>
      <c r="AR75" s="11" t="n">
        <v>12</v>
      </c>
      <c r="AS75" s="17" t="n">
        <f aca="false">AR75/(2*AA75+1.5*AC75+AE75+2*AI75+AK75+AM75+0.5*AO75+1.5*AG75+2*AQ75)</f>
        <v>4.44390273358002</v>
      </c>
      <c r="AT75" s="18" t="n">
        <f aca="false">$AS75*AA75</f>
        <v>3.08417912816305</v>
      </c>
      <c r="AU75" s="18" t="n">
        <f aca="false">$AS75*AB75</f>
        <v>0.0221883390515327</v>
      </c>
      <c r="AV75" s="17" t="n">
        <f aca="false">$AS75*AC75</f>
        <v>1.80440576980246</v>
      </c>
      <c r="AW75" s="17" t="n">
        <f aca="false">$AS75*AD75</f>
        <v>0.0174338721720045</v>
      </c>
      <c r="AX75" s="17" t="n">
        <f aca="false">$AS75*AE75</f>
        <v>0.595348346440898</v>
      </c>
      <c r="AY75" s="17" t="n">
        <f aca="false">$AS75*AF75</f>
        <v>0.0333395074006903</v>
      </c>
      <c r="AZ75" s="17" t="n">
        <f aca="false">$AS75*AG75</f>
        <v>0.177825542279635</v>
      </c>
      <c r="BA75" s="17" t="n">
        <f aca="false">$AS75*AH75</f>
        <v>0.0227139194671629</v>
      </c>
      <c r="BB75" s="17" t="n">
        <f aca="false">$AS75*AI75</f>
        <v>0</v>
      </c>
      <c r="BC75" s="17" t="n">
        <f aca="false">$AS75*AJ75</f>
        <v>0</v>
      </c>
      <c r="BD75" s="17" t="n">
        <f aca="false">$AS75*AK75</f>
        <v>1.24591797167697</v>
      </c>
      <c r="BE75" s="17" t="n">
        <f aca="false">$AS75*AL75</f>
        <v>0.121284050340236</v>
      </c>
      <c r="BF75" s="17" t="n">
        <f aca="false">$AS75*AM75</f>
        <v>0.97472428506019</v>
      </c>
      <c r="BG75" s="17" t="n">
        <f aca="false">$AS75*AN75</f>
        <v>0.0554721137839132</v>
      </c>
      <c r="BH75" s="17" t="n">
        <f aca="false">$AS75*AO75</f>
        <v>0.0846083447454141</v>
      </c>
      <c r="BI75" s="17" t="n">
        <f aca="false">$AS75*AP75</f>
        <v>0.00573615896579079</v>
      </c>
      <c r="BJ75" s="17" t="n">
        <f aca="false">$AS75*AQ75</f>
        <v>0</v>
      </c>
      <c r="BK75" s="17" t="n">
        <f aca="false">SUM(AT75,AV75,AX75,AZ75,BB75,BD75,BF75,BH75,BJ75)</f>
        <v>7.96700938816861</v>
      </c>
      <c r="BL75" s="17" t="n">
        <f aca="false">SUM(AU75,AW75,AY75,BA75,BC75,BE75,BG75,BI75,BJ75)</f>
        <v>0.27816796118133</v>
      </c>
      <c r="BM75" s="17" t="n">
        <f aca="false">AX75+AZ75</f>
        <v>0.773173888720532</v>
      </c>
      <c r="BN75" s="11" t="n">
        <v>12.5</v>
      </c>
      <c r="BO75" s="15" t="n">
        <v>0.7</v>
      </c>
      <c r="BP75" s="15" t="n">
        <f aca="false">(1-BR75)*L75+BQ75</f>
        <v>0.823130477823783</v>
      </c>
      <c r="BQ75" s="15" t="n">
        <f aca="false">SQRT((BO75/BN75)^2+(BS75/BR75)^2)*(BN75*BR75)</f>
        <v>0.408100477823783</v>
      </c>
      <c r="BR75" s="15" t="n">
        <v>0.23</v>
      </c>
      <c r="BS75" s="15" t="n">
        <v>0.03</v>
      </c>
      <c r="BT75" s="15" t="n">
        <f aca="false">AX75+BF75+(BD75)</f>
        <v>2.81599060317805</v>
      </c>
    </row>
    <row r="76" s="11" customFormat="true" ht="14.4" hidden="false" customHeight="false" outlineLevel="0" collapsed="false">
      <c r="A76" s="11" t="s">
        <v>57</v>
      </c>
      <c r="B76" s="11" t="s">
        <v>65</v>
      </c>
      <c r="C76" s="11" t="s">
        <v>69</v>
      </c>
      <c r="D76" s="11" t="n">
        <v>14</v>
      </c>
      <c r="E76" s="11" t="n">
        <v>1800</v>
      </c>
      <c r="F76" s="11" t="s">
        <v>18</v>
      </c>
      <c r="G76" s="12" t="n">
        <v>55.3</v>
      </c>
      <c r="H76" s="13" t="n">
        <v>0.1</v>
      </c>
      <c r="I76" s="11" t="n">
        <v>12.9</v>
      </c>
      <c r="J76" s="11" t="n">
        <v>0.5</v>
      </c>
      <c r="K76" s="15" t="n">
        <v>5.5</v>
      </c>
      <c r="L76" s="15" t="n">
        <v>0.3</v>
      </c>
      <c r="M76" s="15"/>
      <c r="N76" s="15"/>
      <c r="Q76" s="11" t="n">
        <v>8.1</v>
      </c>
      <c r="R76" s="11" t="n">
        <v>0.3</v>
      </c>
      <c r="S76" s="11" t="n">
        <v>11.4</v>
      </c>
      <c r="T76" s="11" t="n">
        <v>0.3</v>
      </c>
      <c r="U76" s="20" t="n">
        <v>5.8</v>
      </c>
      <c r="V76" s="20" t="n">
        <v>0.2</v>
      </c>
      <c r="Y76" s="16"/>
      <c r="AA76" s="17" t="n">
        <f aca="false">G76/(2*15.9994+28.0855)</f>
        <v>0.920373541840381</v>
      </c>
      <c r="AB76" s="17" t="n">
        <f aca="false">H76/(2*15.9994+28.0855)</f>
        <v>0.00166432828542564</v>
      </c>
      <c r="AC76" s="17" t="n">
        <f aca="false">(2*I76)/(2*26.981+3*15.9994)</f>
        <v>0.253039911651801</v>
      </c>
      <c r="AD76" s="17" t="n">
        <f aca="false">(2*J76)/(2*26.981+3*15.9994)</f>
        <v>0.00980774851363571</v>
      </c>
      <c r="AE76" s="17" t="n">
        <f aca="false">K76/(55.8452+15.9994)</f>
        <v>0.0765541181939909</v>
      </c>
      <c r="AF76" s="17" t="n">
        <f aca="false">L76/(55.8452+15.9994)</f>
        <v>0.00417567917421769</v>
      </c>
      <c r="AG76" s="17" t="n">
        <f aca="false">2*M76/(2*55.845+3*15.999)</f>
        <v>0</v>
      </c>
      <c r="AH76" s="17" t="n">
        <f aca="false">2*N76/(2*55.845+3*15.999)</f>
        <v>0</v>
      </c>
      <c r="AI76" s="17" t="n">
        <f aca="false">O76/(95.94+2*15.9994)</f>
        <v>0</v>
      </c>
      <c r="AJ76" s="17" t="n">
        <f aca="false">P76/(95.94+2*15.9994)</f>
        <v>0</v>
      </c>
      <c r="AK76" s="17" t="n">
        <f aca="false">Q76/(15.9994+24.3051)</f>
        <v>0.200970114999566</v>
      </c>
      <c r="AL76" s="17" t="n">
        <f aca="false">R76/(15.9994+24.3051)</f>
        <v>0.00744333759257651</v>
      </c>
      <c r="AM76" s="17" t="n">
        <f aca="false">S76/(40.078+15.9994)</f>
        <v>0.203290452125099</v>
      </c>
      <c r="AN76" s="17" t="n">
        <f aca="false">T76/(40.078+15.9994)</f>
        <v>0.00534974874013417</v>
      </c>
      <c r="AO76" s="17" t="n">
        <f aca="false">U76/(22.989+0.5*15.9994)</f>
        <v>0.187164998854421</v>
      </c>
      <c r="AP76" s="17" t="n">
        <f aca="false">V76/(22.989+0.5*15.9994)</f>
        <v>0.00645396547773866</v>
      </c>
      <c r="AQ76" s="17" t="n">
        <f aca="false">X76/(2*15.9994+186.207)</f>
        <v>0</v>
      </c>
      <c r="AR76" s="11" t="n">
        <v>6</v>
      </c>
      <c r="AS76" s="17" t="n">
        <f aca="false">AR76/(2*AA76+1.5*AC76+AE76+2*AI76+AK76+AM76+0.5*AO76+1.5*AG76+2*AQ76)</f>
        <v>2.14691778028177</v>
      </c>
      <c r="AT76" s="18" t="n">
        <f aca="false">$AS76*AA76</f>
        <v>1.97596632147802</v>
      </c>
      <c r="AU76" s="18" t="n">
        <f aca="false">$AS76*AB76</f>
        <v>0.00357317598820618</v>
      </c>
      <c r="AV76" s="17" t="n">
        <f aca="false">$AS76*AC76</f>
        <v>0.54325588544618</v>
      </c>
      <c r="AW76" s="17" t="n">
        <f aca="false">$AS76*AD76</f>
        <v>0.0210564296684566</v>
      </c>
      <c r="AX76" s="17" t="n">
        <f aca="false">$AS76*AE76</f>
        <v>0.164355397504471</v>
      </c>
      <c r="AY76" s="17" t="n">
        <f aca="false">$AS76*AF76</f>
        <v>0.00896483986388024</v>
      </c>
      <c r="AZ76" s="17" t="n">
        <f aca="false">$AS76*AG76</f>
        <v>0</v>
      </c>
      <c r="BA76" s="17" t="n">
        <f aca="false">$AS76*AH76</f>
        <v>0</v>
      </c>
      <c r="BB76" s="17" t="n">
        <f aca="false">$AS76*AI76</f>
        <v>0</v>
      </c>
      <c r="BC76" s="17" t="n">
        <f aca="false">$AS76*AJ76</f>
        <v>0</v>
      </c>
      <c r="BD76" s="17" t="n">
        <f aca="false">$AS76*AK76</f>
        <v>0.431466313197839</v>
      </c>
      <c r="BE76" s="17" t="n">
        <f aca="false">$AS76*AL76</f>
        <v>0.0159802338221422</v>
      </c>
      <c r="BF76" s="17" t="n">
        <f aca="false">$AS76*AM76</f>
        <v>0.436447886228893</v>
      </c>
      <c r="BG76" s="17" t="n">
        <f aca="false">$AS76*AN76</f>
        <v>0.011485470690234</v>
      </c>
      <c r="BH76" s="17" t="n">
        <f aca="false">$AS76*AO76</f>
        <v>0.401827863886973</v>
      </c>
      <c r="BI76" s="17" t="n">
        <f aca="false">$AS76*AP76</f>
        <v>0.0138561332374818</v>
      </c>
      <c r="BJ76" s="17" t="n">
        <f aca="false">$AS76*AQ76</f>
        <v>0</v>
      </c>
      <c r="BK76" s="17" t="n">
        <f aca="false">SUM(AT76,AV76,AX76,AZ76,BB76,BD76,BF76,BH76,BJ76)</f>
        <v>3.95331966774238</v>
      </c>
      <c r="BL76" s="17" t="n">
        <f aca="false">SUM(AU76,AW76,AY76,BA76,BC76,BE76,BG76,BI76,BJ76)</f>
        <v>0.0749162832704011</v>
      </c>
      <c r="BM76" s="17"/>
      <c r="BO76" s="15"/>
      <c r="BP76" s="15"/>
      <c r="BQ76" s="15"/>
      <c r="BR76" s="15"/>
      <c r="BS76" s="15"/>
      <c r="BT76" s="15"/>
    </row>
    <row r="77" s="11" customFormat="true" ht="14.4" hidden="false" customHeight="false" outlineLevel="0" collapsed="false">
      <c r="A77" s="11" t="s">
        <v>57</v>
      </c>
      <c r="B77" s="11" t="s">
        <v>70</v>
      </c>
      <c r="C77" s="11" t="s">
        <v>69</v>
      </c>
      <c r="D77" s="11" t="n">
        <v>14</v>
      </c>
      <c r="E77" s="11" t="n">
        <v>1800</v>
      </c>
      <c r="F77" s="11" t="s">
        <v>18</v>
      </c>
      <c r="G77" s="12" t="n">
        <v>99.7</v>
      </c>
      <c r="H77" s="13" t="n">
        <v>0.4</v>
      </c>
      <c r="I77" s="11" t="n">
        <v>0.18</v>
      </c>
      <c r="J77" s="11" t="n">
        <v>0.01</v>
      </c>
      <c r="K77" s="15" t="n">
        <v>0.23</v>
      </c>
      <c r="L77" s="15" t="n">
        <v>0.05</v>
      </c>
      <c r="M77" s="15"/>
      <c r="N77" s="15"/>
      <c r="S77" s="11" t="n">
        <v>0.07</v>
      </c>
      <c r="T77" s="11" t="n">
        <v>0.01</v>
      </c>
      <c r="U77" s="20"/>
      <c r="V77" s="20"/>
      <c r="Y77" s="16"/>
      <c r="AA77" s="17" t="n">
        <f aca="false">G77/(2*15.9994+28.0855)</f>
        <v>1.65933530056937</v>
      </c>
      <c r="AB77" s="17" t="n">
        <f aca="false">H77/(2*15.9994+28.0855)</f>
        <v>0.00665731314170257</v>
      </c>
      <c r="AC77" s="17" t="n">
        <f aca="false">(2*I77)/(2*26.981+3*15.9994)</f>
        <v>0.00353078946490886</v>
      </c>
      <c r="AD77" s="17" t="n">
        <f aca="false">(2*J77)/(2*26.981+3*15.9994)</f>
        <v>0.000196154970272714</v>
      </c>
      <c r="AE77" s="17" t="n">
        <f aca="false">K77/(55.8452+15.9994)</f>
        <v>0.00320135403356689</v>
      </c>
      <c r="AF77" s="17" t="n">
        <f aca="false">L77/(55.8452+15.9994)</f>
        <v>0.000695946529036281</v>
      </c>
      <c r="AG77" s="17" t="n">
        <f aca="false">2*M77/(2*55.845+3*15.999)</f>
        <v>0</v>
      </c>
      <c r="AH77" s="17" t="n">
        <f aca="false">2*N77/(2*55.845+3*15.999)</f>
        <v>0</v>
      </c>
      <c r="AI77" s="17" t="n">
        <f aca="false">O77/(95.94+2*15.9994)</f>
        <v>0</v>
      </c>
      <c r="AJ77" s="17" t="n">
        <f aca="false">P77/(95.94+2*15.9994)</f>
        <v>0</v>
      </c>
      <c r="AK77" s="17" t="n">
        <f aca="false">Q77/(15.9994+24.3051)</f>
        <v>0</v>
      </c>
      <c r="AL77" s="17" t="n">
        <f aca="false">R77/(15.9994+24.3051)</f>
        <v>0</v>
      </c>
      <c r="AM77" s="17" t="n">
        <f aca="false">S77/(40.078+15.9994)</f>
        <v>0.00124827470603131</v>
      </c>
      <c r="AN77" s="17" t="n">
        <f aca="false">T77/(40.078+15.9994)</f>
        <v>0.000178324958004472</v>
      </c>
      <c r="AO77" s="17" t="n">
        <f aca="false">U77/(22.989+0.5*15.9994)</f>
        <v>0</v>
      </c>
      <c r="AP77" s="17" t="n">
        <f aca="false">V77/(22.989+0.5*15.9994)</f>
        <v>0</v>
      </c>
      <c r="AQ77" s="17" t="n">
        <f aca="false">X77/(2*15.9994+186.207)</f>
        <v>0</v>
      </c>
      <c r="AR77" s="11" t="n">
        <v>2</v>
      </c>
      <c r="AS77" s="17" t="n">
        <f aca="false">AR77/(2*AA77+1.5*AC77+AE77+2*AI77+AK77+AM77+0.5*AO77+1.5*AG77+2*AQ77)</f>
        <v>0.600886352904074</v>
      </c>
      <c r="AT77" s="18" t="n">
        <f aca="false">$AS77*AA77</f>
        <v>0.997071937004112</v>
      </c>
      <c r="AU77" s="18" t="n">
        <f aca="false">$AS77*AB77</f>
        <v>0.00400028861385802</v>
      </c>
      <c r="AV77" s="17" t="n">
        <f aca="false">$AS77*AC77</f>
        <v>0.00212160320444121</v>
      </c>
      <c r="AW77" s="17" t="n">
        <f aca="false">$AS77*AD77</f>
        <v>0.000117866844691178</v>
      </c>
      <c r="AX77" s="17" t="n">
        <f aca="false">$AS77*AE77</f>
        <v>0.00192364994958476</v>
      </c>
      <c r="AY77" s="17" t="n">
        <f aca="false">$AS77*AF77</f>
        <v>0.00041818477164886</v>
      </c>
      <c r="AZ77" s="17" t="n">
        <f aca="false">$AS77*AG77</f>
        <v>0</v>
      </c>
      <c r="BA77" s="17" t="n">
        <f aca="false">$AS77*AH77</f>
        <v>0</v>
      </c>
      <c r="BB77" s="17" t="n">
        <f aca="false">$AS77*AI77</f>
        <v>0</v>
      </c>
      <c r="BC77" s="17" t="n">
        <f aca="false">$AS77*AJ77</f>
        <v>0</v>
      </c>
      <c r="BD77" s="17" t="n">
        <f aca="false">$AS77*AK77</f>
        <v>0</v>
      </c>
      <c r="BE77" s="17" t="n">
        <f aca="false">$AS77*AL77</f>
        <v>0</v>
      </c>
      <c r="BF77" s="17" t="n">
        <f aca="false">$AS77*AM77</f>
        <v>0.000750071235529557</v>
      </c>
      <c r="BG77" s="17" t="n">
        <f aca="false">$AS77*AN77</f>
        <v>0.00010715303364708</v>
      </c>
      <c r="BH77" s="17" t="n">
        <f aca="false">$AS77*AO77</f>
        <v>0</v>
      </c>
      <c r="BI77" s="17" t="n">
        <f aca="false">$AS77*AP77</f>
        <v>0</v>
      </c>
      <c r="BJ77" s="17" t="n">
        <f aca="false">$AS77*AQ77</f>
        <v>0</v>
      </c>
      <c r="BK77" s="17" t="n">
        <f aca="false">SUM(AT77,AV77,AX77,AZ77,BB77,BD77,BF77,BH77,BJ77)</f>
        <v>1.00186726139367</v>
      </c>
      <c r="BL77" s="17" t="n">
        <f aca="false">SUM(AU77,AW77,AY77,BA77,BC77,BE77,BG77,BI77,BJ77)</f>
        <v>0.00464349326384514</v>
      </c>
      <c r="BM77" s="17"/>
      <c r="BO77" s="15"/>
      <c r="BP77" s="15"/>
      <c r="BQ77" s="15"/>
      <c r="BR77" s="15"/>
      <c r="BS77" s="15"/>
      <c r="BT77" s="15"/>
    </row>
    <row r="78" s="11" customFormat="true" ht="14.4" hidden="false" customHeight="false" outlineLevel="0" collapsed="false">
      <c r="A78" s="11" t="s">
        <v>57</v>
      </c>
      <c r="B78" s="11" t="s">
        <v>18</v>
      </c>
      <c r="C78" s="11" t="s">
        <v>69</v>
      </c>
      <c r="D78" s="11" t="n">
        <v>14</v>
      </c>
      <c r="E78" s="11" t="n">
        <v>1800</v>
      </c>
      <c r="F78" s="11" t="s">
        <v>18</v>
      </c>
      <c r="G78" s="12"/>
      <c r="H78" s="13"/>
      <c r="K78" s="15"/>
      <c r="L78" s="15"/>
      <c r="M78" s="15"/>
      <c r="N78" s="15"/>
      <c r="U78" s="20"/>
      <c r="V78" s="20"/>
      <c r="X78" s="11" t="n">
        <v>117.18</v>
      </c>
      <c r="Y78" s="16"/>
      <c r="AA78" s="17" t="n">
        <f aca="false">G78/(2*15.9994+28.0855)</f>
        <v>0</v>
      </c>
      <c r="AB78" s="17" t="n">
        <f aca="false">H78/(2*15.9994+28.0855)</f>
        <v>0</v>
      </c>
      <c r="AC78" s="17" t="n">
        <f aca="false">(2*I78)/(2*26.981+3*15.9994)</f>
        <v>0</v>
      </c>
      <c r="AD78" s="17" t="n">
        <f aca="false">(2*J78)/(2*26.981+3*15.9994)</f>
        <v>0</v>
      </c>
      <c r="AE78" s="17" t="n">
        <f aca="false">K78/(55.8452+15.9994)</f>
        <v>0</v>
      </c>
      <c r="AF78" s="17" t="n">
        <f aca="false">L78/(55.8452+15.9994)</f>
        <v>0</v>
      </c>
      <c r="AG78" s="17" t="n">
        <f aca="false">2*M78/(2*55.845+3*15.999)</f>
        <v>0</v>
      </c>
      <c r="AH78" s="17" t="n">
        <f aca="false">2*N78/(2*55.845+3*15.999)</f>
        <v>0</v>
      </c>
      <c r="AI78" s="17" t="n">
        <f aca="false">O78/(95.94+2*15.9994)</f>
        <v>0</v>
      </c>
      <c r="AJ78" s="17" t="n">
        <f aca="false">P78/(95.94+2*15.9994)</f>
        <v>0</v>
      </c>
      <c r="AK78" s="17" t="n">
        <f aca="false">Q78/(15.9994+24.3051)</f>
        <v>0</v>
      </c>
      <c r="AL78" s="17" t="n">
        <f aca="false">R78/(15.9994+24.3051)</f>
        <v>0</v>
      </c>
      <c r="AM78" s="17" t="n">
        <f aca="false">S78/(40.078+15.9994)</f>
        <v>0</v>
      </c>
      <c r="AN78" s="17" t="n">
        <f aca="false">T78/(40.078+15.9994)</f>
        <v>0</v>
      </c>
      <c r="AO78" s="17" t="n">
        <f aca="false">U78/(22.989+0.5*15.9994)</f>
        <v>0</v>
      </c>
      <c r="AP78" s="17" t="n">
        <f aca="false">V78/(22.989+0.5*15.9994)</f>
        <v>0</v>
      </c>
      <c r="AQ78" s="17" t="n">
        <f aca="false">X78/(2*15.9994+186.207)</f>
        <v>0.537015972994302</v>
      </c>
      <c r="AR78" s="11" t="n">
        <v>2</v>
      </c>
      <c r="AS78" s="17" t="n">
        <f aca="false">AR78/(2*AA78+1.5*AC78+AE78+2*AI78+AK78+AM78+0.5*AO78+1.5*AG78+2*AQ78)</f>
        <v>1.86214200375491</v>
      </c>
      <c r="AT78" s="18" t="n">
        <f aca="false">$AS78*AA78</f>
        <v>0</v>
      </c>
      <c r="AU78" s="18" t="n">
        <f aca="false">$AS78*AB78</f>
        <v>0</v>
      </c>
      <c r="AV78" s="17" t="n">
        <f aca="false">$AS78*AC78</f>
        <v>0</v>
      </c>
      <c r="AW78" s="17" t="n">
        <f aca="false">$AS78*AD78</f>
        <v>0</v>
      </c>
      <c r="AX78" s="17" t="n">
        <f aca="false">$AS78*AE78</f>
        <v>0</v>
      </c>
      <c r="AY78" s="17" t="n">
        <f aca="false">$AS78*AF78</f>
        <v>0</v>
      </c>
      <c r="AZ78" s="17" t="n">
        <f aca="false">$AS78*AG78</f>
        <v>0</v>
      </c>
      <c r="BA78" s="17" t="n">
        <f aca="false">$AS78*AH78</f>
        <v>0</v>
      </c>
      <c r="BB78" s="17" t="n">
        <f aca="false">$AS78*AI78</f>
        <v>0</v>
      </c>
      <c r="BC78" s="17" t="n">
        <f aca="false">$AS78*AJ78</f>
        <v>0</v>
      </c>
      <c r="BD78" s="17" t="n">
        <f aca="false">$AS78*AK78</f>
        <v>0</v>
      </c>
      <c r="BE78" s="17" t="n">
        <f aca="false">$AS78*AL78</f>
        <v>0</v>
      </c>
      <c r="BF78" s="17" t="n">
        <f aca="false">$AS78*AM78</f>
        <v>0</v>
      </c>
      <c r="BG78" s="17" t="n">
        <f aca="false">$AS78*AN78</f>
        <v>0</v>
      </c>
      <c r="BH78" s="17" t="n">
        <f aca="false">$AS78*AO78</f>
        <v>0</v>
      </c>
      <c r="BI78" s="17" t="n">
        <f aca="false">$AS78*AP78</f>
        <v>0</v>
      </c>
      <c r="BJ78" s="17" t="n">
        <f aca="false">$AS78*AQ78</f>
        <v>1</v>
      </c>
      <c r="BK78" s="17" t="n">
        <f aca="false">SUM(AT78,AV78,AX78,AZ78,BB78,BD78,BF78,BH78,BJ78)</f>
        <v>1</v>
      </c>
      <c r="BL78" s="17" t="n">
        <f aca="false">SUM(AU78,AW78,AY78,BA78,BC78,BE78,BG78,BI78,BJ78)</f>
        <v>1</v>
      </c>
      <c r="BM78" s="17"/>
      <c r="BO78" s="15"/>
      <c r="BP78" s="15"/>
      <c r="BQ78" s="15"/>
      <c r="BR78" s="15"/>
      <c r="BS78" s="15"/>
      <c r="BT78" s="15"/>
    </row>
    <row r="79" s="11" customFormat="true" ht="14.4" hidden="false" customHeight="false" outlineLevel="0" collapsed="false">
      <c r="A79" s="11" t="s">
        <v>57</v>
      </c>
      <c r="B79" s="11" t="s">
        <v>15</v>
      </c>
      <c r="C79" s="11" t="s">
        <v>69</v>
      </c>
      <c r="D79" s="11" t="n">
        <v>14</v>
      </c>
      <c r="E79" s="11" t="n">
        <v>1800</v>
      </c>
      <c r="F79" s="11" t="s">
        <v>18</v>
      </c>
      <c r="G79" s="12"/>
      <c r="H79" s="13"/>
      <c r="K79" s="15"/>
      <c r="L79" s="15"/>
      <c r="M79" s="15"/>
      <c r="N79" s="15"/>
      <c r="U79" s="20"/>
      <c r="V79" s="20"/>
      <c r="X79" s="11" t="n">
        <v>100</v>
      </c>
      <c r="Y79" s="16"/>
      <c r="AA79" s="17" t="n">
        <f aca="false">G79/(2*15.9994+28.0855)</f>
        <v>0</v>
      </c>
      <c r="AB79" s="17" t="n">
        <f aca="false">H79/(2*15.9994+28.0855)</f>
        <v>0</v>
      </c>
      <c r="AC79" s="17" t="n">
        <f aca="false">(2*I79)/(2*26.981+3*15.9994)</f>
        <v>0</v>
      </c>
      <c r="AD79" s="17" t="n">
        <f aca="false">(2*J79)/(2*26.981+3*15.9994)</f>
        <v>0</v>
      </c>
      <c r="AE79" s="17" t="n">
        <f aca="false">K79/(55.8452+15.9994)</f>
        <v>0</v>
      </c>
      <c r="AF79" s="17" t="n">
        <f aca="false">L79/(55.8452+15.9994)</f>
        <v>0</v>
      </c>
      <c r="AG79" s="17" t="n">
        <f aca="false">2*M79/(2*55.845+3*15.999)</f>
        <v>0</v>
      </c>
      <c r="AH79" s="17" t="n">
        <f aca="false">2*N79/(2*55.845+3*15.999)</f>
        <v>0</v>
      </c>
      <c r="AI79" s="17" t="n">
        <f aca="false">O79/(95.94+2*15.9994)</f>
        <v>0</v>
      </c>
      <c r="AJ79" s="17" t="n">
        <f aca="false">P79/(95.94+2*15.9994)</f>
        <v>0</v>
      </c>
      <c r="AK79" s="17" t="n">
        <f aca="false">Q79/(15.9994+24.3051)</f>
        <v>0</v>
      </c>
      <c r="AL79" s="17" t="n">
        <f aca="false">R79/(15.9994+24.3051)</f>
        <v>0</v>
      </c>
      <c r="AM79" s="17" t="n">
        <f aca="false">S79/(40.078+15.9994)</f>
        <v>0</v>
      </c>
      <c r="AN79" s="17" t="n">
        <f aca="false">T79/(40.078+15.9994)</f>
        <v>0</v>
      </c>
      <c r="AO79" s="17" t="n">
        <f aca="false">U79/(22.989+0.5*15.9994)</f>
        <v>0</v>
      </c>
      <c r="AP79" s="17" t="n">
        <f aca="false">V79/(22.989+0.5*15.9994)</f>
        <v>0</v>
      </c>
      <c r="AQ79" s="17" t="n">
        <f aca="false">X79/(2*15.9994+186.207)</f>
        <v>0.458282960397936</v>
      </c>
      <c r="AR79" s="11" t="n">
        <v>2</v>
      </c>
      <c r="AS79" s="17" t="n">
        <f aca="false">AR79/(2*AA79+1.5*AC79+AE79+2*AI79+AK79+AM79+0.5*AO79+1.5*AG79+2*AQ79)</f>
        <v>2.182058</v>
      </c>
      <c r="AT79" s="18" t="n">
        <f aca="false">$AS79*AA79</f>
        <v>0</v>
      </c>
      <c r="AU79" s="18" t="n">
        <f aca="false">$AS79*AB79</f>
        <v>0</v>
      </c>
      <c r="AV79" s="17" t="n">
        <f aca="false">$AS79*AC79</f>
        <v>0</v>
      </c>
      <c r="AW79" s="17" t="n">
        <f aca="false">$AS79*AD79</f>
        <v>0</v>
      </c>
      <c r="AX79" s="17" t="n">
        <f aca="false">$AS79*AE79</f>
        <v>0</v>
      </c>
      <c r="AY79" s="17" t="n">
        <f aca="false">$AS79*AF79</f>
        <v>0</v>
      </c>
      <c r="AZ79" s="17" t="n">
        <f aca="false">$AS79*AG79</f>
        <v>0</v>
      </c>
      <c r="BA79" s="17" t="n">
        <f aca="false">$AS79*AH79</f>
        <v>0</v>
      </c>
      <c r="BB79" s="17" t="n">
        <f aca="false">$AS79*AI79</f>
        <v>0</v>
      </c>
      <c r="BC79" s="17" t="n">
        <f aca="false">$AS79*AJ79</f>
        <v>0</v>
      </c>
      <c r="BD79" s="17" t="n">
        <f aca="false">$AS79*AK79</f>
        <v>0</v>
      </c>
      <c r="BE79" s="17" t="n">
        <f aca="false">$AS79*AL79</f>
        <v>0</v>
      </c>
      <c r="BF79" s="17" t="n">
        <f aca="false">$AS79*AM79</f>
        <v>0</v>
      </c>
      <c r="BG79" s="17" t="n">
        <f aca="false">$AS79*AN79</f>
        <v>0</v>
      </c>
      <c r="BH79" s="17" t="n">
        <f aca="false">$AS79*AO79</f>
        <v>0</v>
      </c>
      <c r="BI79" s="17" t="n">
        <f aca="false">$AS79*AP79</f>
        <v>0</v>
      </c>
      <c r="BJ79" s="17" t="n">
        <f aca="false">$AS79*AQ79</f>
        <v>1</v>
      </c>
      <c r="BK79" s="17" t="n">
        <f aca="false">SUM(AT79,AV79,AX79,AZ79,BB79,BD79,BF79,BH79,BJ79)</f>
        <v>1</v>
      </c>
      <c r="BL79" s="17" t="n">
        <f aca="false">SUM(AU79,AW79,AY79,BA79,BC79,BE79,BG79,BI79,BJ79)</f>
        <v>1</v>
      </c>
      <c r="BM79" s="17"/>
      <c r="BO79" s="15"/>
      <c r="BP79" s="15"/>
      <c r="BQ79" s="15"/>
      <c r="BR79" s="15"/>
      <c r="BS79" s="15"/>
      <c r="BT79" s="15"/>
    </row>
    <row r="80" s="11" customFormat="true" ht="14.4" hidden="false" customHeight="false" outlineLevel="0" collapsed="false">
      <c r="G80" s="12"/>
      <c r="H80" s="13"/>
      <c r="K80" s="15"/>
      <c r="L80" s="15"/>
      <c r="M80" s="15"/>
      <c r="N80" s="15"/>
      <c r="U80" s="20"/>
      <c r="V80" s="20"/>
      <c r="Y80" s="16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 t="n">
        <f aca="false">X80/(2*15.9994+186.207)</f>
        <v>0</v>
      </c>
      <c r="AS80" s="17" t="e">
        <f aca="false">AR80/(2*AA80+1.5*AC80+AE80+2*AI80+AK80+AM80+0.5*AO80+1.5*AG80+2*AQ80)</f>
        <v>#DIV/0!</v>
      </c>
      <c r="AT80" s="18"/>
      <c r="AU80" s="18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 t="e">
        <f aca="false">$AS80*AQ80</f>
        <v>#DIV/0!</v>
      </c>
      <c r="BK80" s="17" t="e">
        <f aca="false">SUM(AT80,AV80,AX80,AZ80,BB80,BD80,BF80,BH80,BJ80)</f>
        <v>#DIV/0!</v>
      </c>
      <c r="BL80" s="17" t="e">
        <f aca="false">SUM(AU80,AW80,AY80,BA80,BC80,BE80,BG80,BI80,BJ80)</f>
        <v>#DIV/0!</v>
      </c>
      <c r="BM80" s="17"/>
      <c r="BO80" s="15"/>
      <c r="BP80" s="15"/>
      <c r="BQ80" s="15"/>
      <c r="BR80" s="15"/>
      <c r="BS80" s="15"/>
      <c r="BT80" s="15"/>
    </row>
    <row r="81" s="11" customFormat="true" ht="14.4" hidden="false" customHeight="false" outlineLevel="0" collapsed="false">
      <c r="A81" s="11" t="s">
        <v>73</v>
      </c>
      <c r="B81" s="11" t="s">
        <v>47</v>
      </c>
      <c r="C81" s="11" t="s">
        <v>69</v>
      </c>
      <c r="D81" s="11" t="n">
        <v>14</v>
      </c>
      <c r="E81" s="11" t="n">
        <v>1600</v>
      </c>
      <c r="F81" s="11" t="s">
        <v>29</v>
      </c>
      <c r="G81" s="12" t="n">
        <v>40.9</v>
      </c>
      <c r="H81" s="13" t="n">
        <v>0.08</v>
      </c>
      <c r="I81" s="11" t="n">
        <v>21.1</v>
      </c>
      <c r="J81" s="11" t="n">
        <v>0.1</v>
      </c>
      <c r="K81" s="14" t="n">
        <f aca="false">BN81-M81/1.1113</f>
        <v>10.6097</v>
      </c>
      <c r="L81" s="15" t="n">
        <f aca="false">(1-BR81)*BO81</f>
        <v>0.5056</v>
      </c>
      <c r="M81" s="15" t="n">
        <f aca="false">BN81*BR81*1.1113</f>
        <v>3.13419939</v>
      </c>
      <c r="N81" s="15" t="n">
        <v>0.300348664055627</v>
      </c>
      <c r="Q81" s="11" t="n">
        <v>9.13</v>
      </c>
      <c r="R81" s="11" t="n">
        <v>0.1</v>
      </c>
      <c r="S81" s="11" t="n">
        <v>14.2</v>
      </c>
      <c r="T81" s="11" t="n">
        <v>0.1</v>
      </c>
      <c r="U81" s="11" t="n">
        <v>0.7</v>
      </c>
      <c r="V81" s="11" t="n">
        <v>0.06</v>
      </c>
      <c r="Y81" s="16" t="n">
        <f aca="false">K81+M81</f>
        <v>13.74389939</v>
      </c>
      <c r="AA81" s="17" t="n">
        <f aca="false">G81/(2*15.9994+28.0855)</f>
        <v>0.680710268739088</v>
      </c>
      <c r="AB81" s="17" t="n">
        <f aca="false">H81/(2*15.9994+28.0855)</f>
        <v>0.00133146262834051</v>
      </c>
      <c r="AC81" s="17" t="n">
        <f aca="false">(2*I81)/(2*26.981+3*15.9994)</f>
        <v>0.413886987275427</v>
      </c>
      <c r="AD81" s="17" t="n">
        <f aca="false">(2*J81)/(2*26.981+3*15.9994)</f>
        <v>0.00196154970272714</v>
      </c>
      <c r="AE81" s="17" t="n">
        <f aca="false">K81/(55.8452+15.9994)</f>
        <v>0.147675677782325</v>
      </c>
      <c r="AF81" s="17" t="n">
        <f aca="false">L81/(55.8452+15.9994)</f>
        <v>0.00703741130161488</v>
      </c>
      <c r="AG81" s="17" t="n">
        <f aca="false">2*M81/(2*55.845+3*15.999)</f>
        <v>0.0392542835672284</v>
      </c>
      <c r="AH81" s="17" t="n">
        <f aca="false">2*N81/(2*55.845+3*15.999)</f>
        <v>0.00376171715988937</v>
      </c>
      <c r="AI81" s="17" t="n">
        <f aca="false">O81/(95.94+2*15.9994)</f>
        <v>0</v>
      </c>
      <c r="AJ81" s="17" t="n">
        <f aca="false">P81/(95.94+2*15.9994)</f>
        <v>0</v>
      </c>
      <c r="AK81" s="17" t="n">
        <f aca="false">Q81/(15.9994+24.3051)</f>
        <v>0.226525574067412</v>
      </c>
      <c r="AL81" s="17" t="n">
        <f aca="false">R81/(15.9994+24.3051)</f>
        <v>0.00248111253085884</v>
      </c>
      <c r="AM81" s="17" t="n">
        <f aca="false">S81/(40.078+15.9994)</f>
        <v>0.253221440366351</v>
      </c>
      <c r="AN81" s="17" t="n">
        <f aca="false">T81/(40.078+15.9994)</f>
        <v>0.00178324958004472</v>
      </c>
      <c r="AO81" s="17" t="n">
        <f aca="false">U81/(22.989+0.5*15.9994)</f>
        <v>0.0225888791720853</v>
      </c>
      <c r="AP81" s="17" t="n">
        <f aca="false">V81/(22.989+0.5*15.9994)</f>
        <v>0.0019361896433216</v>
      </c>
      <c r="AQ81" s="17" t="n">
        <f aca="false">X81/(2*15.9994+186.207)</f>
        <v>0</v>
      </c>
      <c r="AR81" s="11" t="n">
        <v>12</v>
      </c>
      <c r="AS81" s="17" t="n">
        <f aca="false">AR81/(2*AA81+1.5*AC81+AE81+2*AI81+AK81+AM81+0.5*AO81+1.5*AG81+2*AQ81)</f>
        <v>4.4778632761739</v>
      </c>
      <c r="AT81" s="18" t="n">
        <f aca="false">$AS81*AA81</f>
        <v>3.04812751410123</v>
      </c>
      <c r="AU81" s="18" t="n">
        <f aca="false">$AS81*AB81</f>
        <v>0.00596210760704398</v>
      </c>
      <c r="AV81" s="17" t="n">
        <f aca="false">$AS81*AC81</f>
        <v>1.85332934080689</v>
      </c>
      <c r="AW81" s="17" t="n">
        <f aca="false">$AS81*AD81</f>
        <v>0.00878355137823171</v>
      </c>
      <c r="AX81" s="17" t="n">
        <f aca="false">$AS81*AE81</f>
        <v>0.661271494325562</v>
      </c>
      <c r="AY81" s="17" t="n">
        <f aca="false">$AS81*AF81</f>
        <v>0.0315125656268325</v>
      </c>
      <c r="AZ81" s="17" t="n">
        <f aca="false">$AS81*AG81</f>
        <v>0.175775314818209</v>
      </c>
      <c r="BA81" s="17" t="n">
        <f aca="false">$AS81*AH81</f>
        <v>0.0168444551256218</v>
      </c>
      <c r="BB81" s="17" t="n">
        <f aca="false">$AS81*AI81</f>
        <v>0</v>
      </c>
      <c r="BC81" s="17" t="n">
        <f aca="false">$AS81*AJ81</f>
        <v>0</v>
      </c>
      <c r="BD81" s="17" t="n">
        <f aca="false">$AS81*AK81</f>
        <v>1.01435054923068</v>
      </c>
      <c r="BE81" s="17" t="n">
        <f aca="false">$AS81*AL81</f>
        <v>0.0111100826859877</v>
      </c>
      <c r="BF81" s="17" t="n">
        <f aca="false">$AS81*AM81</f>
        <v>1.13389098855634</v>
      </c>
      <c r="BG81" s="17" t="n">
        <f aca="false">$AS81*AN81</f>
        <v>0.00798514780673481</v>
      </c>
      <c r="BH81" s="17" t="n">
        <f aca="false">$AS81*AO81</f>
        <v>0.10114991249461</v>
      </c>
      <c r="BI81" s="17" t="n">
        <f aca="false">$AS81*AP81</f>
        <v>0.00866999249953803</v>
      </c>
      <c r="BJ81" s="17" t="n">
        <f aca="false">$AS81*AQ81</f>
        <v>0</v>
      </c>
      <c r="BK81" s="17" t="n">
        <f aca="false">SUM(AT81,AV81,AX81,AZ81,BB81,BD81,BF81,BH81,BJ81)</f>
        <v>7.98789511433352</v>
      </c>
      <c r="BL81" s="17" t="n">
        <f aca="false">SUM(AU81,AW81,AY81,BA81,BC81,BE81,BG81,BI81,BJ81)</f>
        <v>0.0908679027299905</v>
      </c>
      <c r="BM81" s="17" t="n">
        <f aca="false">AX81+AZ81</f>
        <v>0.837046809143771</v>
      </c>
      <c r="BN81" s="11" t="n">
        <v>13.43</v>
      </c>
      <c r="BO81" s="15" t="n">
        <v>0.64</v>
      </c>
      <c r="BP81" s="15" t="n">
        <f aca="false">(1-BR81)*L81+BQ81</f>
        <v>0.699772664055627</v>
      </c>
      <c r="BQ81" s="15" t="n">
        <f aca="false">SQRT((BO81/BN81)^2+(BS81/BR81)^2)*(BN81*BR81)</f>
        <v>0.300348664055627</v>
      </c>
      <c r="BR81" s="15" t="n">
        <v>0.21</v>
      </c>
      <c r="BS81" s="15" t="n">
        <v>0.02</v>
      </c>
      <c r="BT81" s="15" t="n">
        <f aca="false">AX81+BF81+(BD81)</f>
        <v>2.80951303211258</v>
      </c>
    </row>
    <row r="82" s="11" customFormat="true" ht="14.4" hidden="false" customHeight="false" outlineLevel="0" collapsed="false">
      <c r="A82" s="11" t="s">
        <v>73</v>
      </c>
      <c r="B82" s="11" t="s">
        <v>65</v>
      </c>
      <c r="C82" s="11" t="s">
        <v>69</v>
      </c>
      <c r="D82" s="11" t="n">
        <v>14</v>
      </c>
      <c r="E82" s="11" t="n">
        <v>1600</v>
      </c>
      <c r="F82" s="11" t="s">
        <v>29</v>
      </c>
      <c r="G82" s="12" t="n">
        <v>54.86</v>
      </c>
      <c r="H82" s="13" t="n">
        <v>0.06</v>
      </c>
      <c r="I82" s="11" t="n">
        <v>12.8</v>
      </c>
      <c r="J82" s="11" t="n">
        <v>0.1</v>
      </c>
      <c r="K82" s="15" t="n">
        <v>4.81</v>
      </c>
      <c r="L82" s="15" t="n">
        <v>0.12</v>
      </c>
      <c r="M82" s="15"/>
      <c r="N82" s="15"/>
      <c r="Q82" s="11" t="n">
        <v>8.2</v>
      </c>
      <c r="R82" s="11" t="n">
        <v>0.02</v>
      </c>
      <c r="S82" s="11" t="n">
        <v>12.24</v>
      </c>
      <c r="T82" s="11" t="n">
        <v>0.07</v>
      </c>
      <c r="U82" s="11" t="n">
        <v>6.41</v>
      </c>
      <c r="V82" s="11" t="n">
        <v>0.07</v>
      </c>
      <c r="Y82" s="16"/>
      <c r="AA82" s="17" t="n">
        <f aca="false">G82/(2*15.9994+28.0855)</f>
        <v>0.913050497384508</v>
      </c>
      <c r="AB82" s="17" t="n">
        <f aca="false">H82/(2*15.9994+28.0855)</f>
        <v>0.000998596971255386</v>
      </c>
      <c r="AC82" s="17" t="n">
        <f aca="false">(2*I82)/(2*26.981+3*15.9994)</f>
        <v>0.251078361949074</v>
      </c>
      <c r="AD82" s="17" t="n">
        <f aca="false">(2*J82)/(2*26.981+3*15.9994)</f>
        <v>0.00196154970272714</v>
      </c>
      <c r="AE82" s="17" t="n">
        <f aca="false">K82/(55.8452+15.9994)</f>
        <v>0.0669500560932902</v>
      </c>
      <c r="AF82" s="17" t="n">
        <f aca="false">L82/(55.8452+15.9994)</f>
        <v>0.00167027166968707</v>
      </c>
      <c r="AG82" s="17" t="n">
        <f aca="false">2*M82/(2*55.845+3*15.999)</f>
        <v>0</v>
      </c>
      <c r="AH82" s="17" t="n">
        <f aca="false">2*N82/(2*55.845+3*15.999)</f>
        <v>0</v>
      </c>
      <c r="AI82" s="17" t="n">
        <f aca="false">O82/(95.94+2*15.9994)</f>
        <v>0</v>
      </c>
      <c r="AJ82" s="17" t="n">
        <f aca="false">P82/(95.94+2*15.9994)</f>
        <v>0</v>
      </c>
      <c r="AK82" s="17" t="n">
        <f aca="false">Q82/(15.9994+24.3051)</f>
        <v>0.203451227530425</v>
      </c>
      <c r="AL82" s="17" t="n">
        <f aca="false">R82/(15.9994+24.3051)</f>
        <v>0.000496222506171767</v>
      </c>
      <c r="AM82" s="17" t="n">
        <f aca="false">S82/(40.078+15.9994)</f>
        <v>0.218269748597474</v>
      </c>
      <c r="AN82" s="17" t="n">
        <f aca="false">T82/(40.078+15.9994)</f>
        <v>0.00124827470603131</v>
      </c>
      <c r="AO82" s="17" t="n">
        <f aca="false">U82/(22.989+0.5*15.9994)</f>
        <v>0.206849593561524</v>
      </c>
      <c r="AP82" s="17" t="n">
        <f aca="false">V82/(22.989+0.5*15.9994)</f>
        <v>0.00225888791720853</v>
      </c>
      <c r="AQ82" s="17" t="n">
        <f aca="false">X82/(2*15.9994+186.207)</f>
        <v>0</v>
      </c>
      <c r="AR82" s="11" t="n">
        <v>6</v>
      </c>
      <c r="AS82" s="17" t="n">
        <f aca="false">AR82/(2*AA82+1.5*AC82+AE82+2*AI82+AK82+AM82+0.5*AO82+1.5*AG82+2*AQ82)</f>
        <v>2.14683310330059</v>
      </c>
      <c r="AT82" s="18" t="n">
        <f aca="false">$AS82*AA82</f>
        <v>1.96016703277013</v>
      </c>
      <c r="AU82" s="18" t="n">
        <f aca="false">$AS82*AB82</f>
        <v>0.00214382103474677</v>
      </c>
      <c r="AV82" s="17" t="n">
        <f aca="false">$AS82*AC82</f>
        <v>0.53902333895476</v>
      </c>
      <c r="AW82" s="17" t="n">
        <f aca="false">$AS82*AD82</f>
        <v>0.00421111983558407</v>
      </c>
      <c r="AX82" s="17" t="n">
        <f aca="false">$AS82*AE82</f>
        <v>0.143730596688907</v>
      </c>
      <c r="AY82" s="17" t="n">
        <f aca="false">$AS82*AF82</f>
        <v>0.00358579451198936</v>
      </c>
      <c r="AZ82" s="17" t="n">
        <f aca="false">$AS82*AG82</f>
        <v>0</v>
      </c>
      <c r="BA82" s="17" t="n">
        <f aca="false">$AS82*AH82</f>
        <v>0</v>
      </c>
      <c r="BB82" s="17" t="n">
        <f aca="false">$AS82*AI82</f>
        <v>0</v>
      </c>
      <c r="BC82" s="17" t="n">
        <f aca="false">$AS82*AJ82</f>
        <v>0</v>
      </c>
      <c r="BD82" s="17" t="n">
        <f aca="false">$AS82*AK82</f>
        <v>0.436775830169456</v>
      </c>
      <c r="BE82" s="17" t="n">
        <f aca="false">$AS82*AL82</f>
        <v>0.00106530690285233</v>
      </c>
      <c r="BF82" s="17" t="n">
        <f aca="false">$AS82*AM82</f>
        <v>0.468588721738156</v>
      </c>
      <c r="BG82" s="17" t="n">
        <f aca="false">$AS82*AN82</f>
        <v>0.00267983746092082</v>
      </c>
      <c r="BH82" s="17" t="n">
        <f aca="false">$AS82*AO82</f>
        <v>0.444071554862153</v>
      </c>
      <c r="BI82" s="17" t="n">
        <f aca="false">$AS82*AP82</f>
        <v>0.004849455357309</v>
      </c>
      <c r="BJ82" s="17" t="n">
        <f aca="false">$AS82*AQ82</f>
        <v>0</v>
      </c>
      <c r="BK82" s="17" t="n">
        <f aca="false">SUM(AT82,AV82,AX82,AZ82,BB82,BD82,BF82,BH82,BJ82)</f>
        <v>3.99235707518356</v>
      </c>
      <c r="BL82" s="17" t="n">
        <f aca="false">SUM(AU82,AW82,AY82,BA82,BC82,BE82,BG82,BI82,BJ82)</f>
        <v>0.0185353351034024</v>
      </c>
      <c r="BM82" s="17"/>
      <c r="BO82" s="15"/>
      <c r="BP82" s="15"/>
      <c r="BQ82" s="15"/>
      <c r="BR82" s="15"/>
      <c r="BS82" s="15"/>
      <c r="BT82" s="15"/>
    </row>
    <row r="83" s="11" customFormat="true" ht="14.4" hidden="false" customHeight="false" outlineLevel="0" collapsed="false">
      <c r="A83" s="11" t="s">
        <v>73</v>
      </c>
      <c r="B83" s="11" t="s">
        <v>29</v>
      </c>
      <c r="C83" s="11" t="s">
        <v>69</v>
      </c>
      <c r="D83" s="11" t="n">
        <v>14</v>
      </c>
      <c r="E83" s="11" t="n">
        <v>1600</v>
      </c>
      <c r="F83" s="11" t="s">
        <v>29</v>
      </c>
      <c r="G83" s="12"/>
      <c r="H83" s="13"/>
      <c r="K83" s="15"/>
      <c r="L83" s="15"/>
      <c r="M83" s="15"/>
      <c r="N83" s="15"/>
      <c r="O83" s="11" t="n">
        <v>133.35</v>
      </c>
      <c r="Y83" s="16"/>
      <c r="AA83" s="17" t="n">
        <f aca="false">G83/(2*15.9994+28.0855)</f>
        <v>0</v>
      </c>
      <c r="AB83" s="17" t="n">
        <f aca="false">H83/(2*15.9994+28.0855)</f>
        <v>0</v>
      </c>
      <c r="AC83" s="17" t="n">
        <f aca="false">(2*I83)/(2*26.981+3*15.9994)</f>
        <v>0</v>
      </c>
      <c r="AD83" s="17" t="n">
        <f aca="false">(2*J83)/(2*26.981+3*15.9994)</f>
        <v>0</v>
      </c>
      <c r="AE83" s="17" t="n">
        <f aca="false">K83/(55.8452+15.9994)</f>
        <v>0</v>
      </c>
      <c r="AF83" s="17" t="n">
        <f aca="false">L83/(55.8452+15.9994)</f>
        <v>0</v>
      </c>
      <c r="AG83" s="17" t="n">
        <f aca="false">2*M83/(2*55.845+3*15.999)</f>
        <v>0</v>
      </c>
      <c r="AH83" s="17" t="n">
        <f aca="false">2*N83/(2*55.845+3*15.999)</f>
        <v>0</v>
      </c>
      <c r="AI83" s="17" t="n">
        <f aca="false">O83/(95.94+2*15.9994)</f>
        <v>1.04229522240321</v>
      </c>
      <c r="AJ83" s="17" t="n">
        <f aca="false">P83/(95.94+2*15.9994)</f>
        <v>0</v>
      </c>
      <c r="AK83" s="17" t="n">
        <f aca="false">Q83/(15.9994+24.3051)</f>
        <v>0</v>
      </c>
      <c r="AL83" s="17" t="n">
        <f aca="false">R83/(15.9994+24.3051)</f>
        <v>0</v>
      </c>
      <c r="AM83" s="17" t="n">
        <f aca="false">S83/(40.078+15.9994)</f>
        <v>0</v>
      </c>
      <c r="AN83" s="17" t="n">
        <f aca="false">T83/(40.078+15.9994)</f>
        <v>0</v>
      </c>
      <c r="AO83" s="17" t="n">
        <f aca="false">U83/(22.989+0.5*15.9994)</f>
        <v>0</v>
      </c>
      <c r="AP83" s="17" t="n">
        <f aca="false">V83/(22.989+0.5*15.9994)</f>
        <v>0</v>
      </c>
      <c r="AQ83" s="17" t="n">
        <f aca="false">X83/(2*15.9994+186.207)</f>
        <v>0</v>
      </c>
      <c r="AR83" s="11" t="n">
        <v>1</v>
      </c>
      <c r="AS83" s="17" t="n">
        <f aca="false">AR83/(2*AA83+1.5*AC83+AE83+2*AI83+AK83+AM83+0.5*AO83+1.5*AG83+2*AQ83)</f>
        <v>0.479710536182977</v>
      </c>
      <c r="AT83" s="18" t="n">
        <f aca="false">$AS83*AA83</f>
        <v>0</v>
      </c>
      <c r="AU83" s="18" t="n">
        <f aca="false">$AS83*AB83</f>
        <v>0</v>
      </c>
      <c r="AV83" s="17" t="n">
        <f aca="false">$AS83*AC83</f>
        <v>0</v>
      </c>
      <c r="AW83" s="17" t="n">
        <f aca="false">$AS83*AD83</f>
        <v>0</v>
      </c>
      <c r="AX83" s="17" t="n">
        <f aca="false">$AS83*AE83</f>
        <v>0</v>
      </c>
      <c r="AY83" s="17" t="n">
        <f aca="false">$AS83*AF83</f>
        <v>0</v>
      </c>
      <c r="AZ83" s="17" t="n">
        <f aca="false">$AS83*AG83</f>
        <v>0</v>
      </c>
      <c r="BA83" s="17" t="n">
        <f aca="false">$AS83*AH83</f>
        <v>0</v>
      </c>
      <c r="BB83" s="17" t="n">
        <f aca="false">$AS83*AI83</f>
        <v>0.5</v>
      </c>
      <c r="BC83" s="17" t="n">
        <f aca="false">$AS83*AJ83</f>
        <v>0</v>
      </c>
      <c r="BD83" s="17" t="n">
        <f aca="false">$AS83*AK83</f>
        <v>0</v>
      </c>
      <c r="BE83" s="17" t="n">
        <f aca="false">$AS83*AL83</f>
        <v>0</v>
      </c>
      <c r="BF83" s="17" t="n">
        <f aca="false">$AS83*AM83</f>
        <v>0</v>
      </c>
      <c r="BG83" s="17" t="n">
        <f aca="false">$AS83*AN83</f>
        <v>0</v>
      </c>
      <c r="BH83" s="17" t="n">
        <f aca="false">$AS83*AO83</f>
        <v>0</v>
      </c>
      <c r="BI83" s="17" t="n">
        <f aca="false">$AS83*AP83</f>
        <v>0</v>
      </c>
      <c r="BJ83" s="17" t="n">
        <f aca="false">$AS83*AQ83</f>
        <v>0</v>
      </c>
      <c r="BK83" s="17" t="n">
        <f aca="false">SUM(AT83,AV83,AX83,AZ83,BB83,BD83,BF83,BH83,BJ83)</f>
        <v>0.5</v>
      </c>
      <c r="BL83" s="17" t="n">
        <f aca="false">SUM(AU83,AW83,AY83,BA83,BC83,BE83,BG83,BI83,BJ83)</f>
        <v>0</v>
      </c>
      <c r="BM83" s="17"/>
      <c r="BO83" s="15"/>
      <c r="BP83" s="15"/>
      <c r="BQ83" s="15"/>
      <c r="BR83" s="15"/>
      <c r="BS83" s="15"/>
      <c r="BT83" s="15"/>
    </row>
    <row r="84" s="11" customFormat="true" ht="14.4" hidden="false" customHeight="false" outlineLevel="0" collapsed="false">
      <c r="A84" s="11" t="s">
        <v>73</v>
      </c>
      <c r="B84" s="11" t="s">
        <v>10</v>
      </c>
      <c r="C84" s="11" t="s">
        <v>69</v>
      </c>
      <c r="D84" s="11" t="n">
        <v>14</v>
      </c>
      <c r="E84" s="11" t="n">
        <v>1600</v>
      </c>
      <c r="F84" s="11" t="s">
        <v>29</v>
      </c>
      <c r="G84" s="12"/>
      <c r="H84" s="13"/>
      <c r="K84" s="15"/>
      <c r="L84" s="15"/>
      <c r="M84" s="15"/>
      <c r="N84" s="15"/>
      <c r="O84" s="11" t="n">
        <v>100</v>
      </c>
      <c r="Y84" s="16"/>
      <c r="AA84" s="17" t="n">
        <f aca="false">G84/(2*15.9994+28.0855)</f>
        <v>0</v>
      </c>
      <c r="AB84" s="17" t="n">
        <f aca="false">H84/(2*15.9994+28.0855)</f>
        <v>0</v>
      </c>
      <c r="AC84" s="17" t="n">
        <f aca="false">(2*I84)/(2*26.981+3*15.9994)</f>
        <v>0</v>
      </c>
      <c r="AD84" s="17" t="n">
        <f aca="false">(2*J84)/(2*26.981+3*15.9994)</f>
        <v>0</v>
      </c>
      <c r="AE84" s="17" t="n">
        <f aca="false">K84/(55.8452+15.9994)</f>
        <v>0</v>
      </c>
      <c r="AF84" s="17" t="n">
        <f aca="false">L84/(55.8452+15.9994)</f>
        <v>0</v>
      </c>
      <c r="AG84" s="17" t="n">
        <f aca="false">2*M84/(2*55.845+3*15.999)</f>
        <v>0</v>
      </c>
      <c r="AH84" s="17" t="n">
        <f aca="false">2*N84/(2*55.845+3*15.999)</f>
        <v>0</v>
      </c>
      <c r="AI84" s="17" t="n">
        <f aca="false">O84/(95.94+2*15.9994)</f>
        <v>0.781623713838179</v>
      </c>
      <c r="AJ84" s="17" t="n">
        <f aca="false">P84/(95.94+2*15.9994)</f>
        <v>0</v>
      </c>
      <c r="AK84" s="17" t="n">
        <f aca="false">Q84/(15.9994+24.3051)</f>
        <v>0</v>
      </c>
      <c r="AL84" s="17" t="n">
        <f aca="false">R84/(15.9994+24.3051)</f>
        <v>0</v>
      </c>
      <c r="AM84" s="17" t="n">
        <f aca="false">S84/(40.078+15.9994)</f>
        <v>0</v>
      </c>
      <c r="AN84" s="17" t="n">
        <f aca="false">T84/(40.078+15.9994)</f>
        <v>0</v>
      </c>
      <c r="AO84" s="17" t="n">
        <f aca="false">U84/(22.989+0.5*15.9994)</f>
        <v>0</v>
      </c>
      <c r="AP84" s="17" t="n">
        <f aca="false">V84/(22.989+0.5*15.9994)</f>
        <v>0</v>
      </c>
      <c r="AQ84" s="17" t="n">
        <f aca="false">X84/(2*15.9994+186.207)</f>
        <v>0</v>
      </c>
      <c r="AR84" s="11" t="n">
        <v>2</v>
      </c>
      <c r="AS84" s="17" t="n">
        <f aca="false">AR84/(2*AA84+1.5*AC84+AE84+2*AI84+AK84+AM84+0.5*AO84+1.5*AG84+2*AQ84)</f>
        <v>1.279388</v>
      </c>
      <c r="AT84" s="18" t="n">
        <f aca="false">$AS84*AA84</f>
        <v>0</v>
      </c>
      <c r="AU84" s="18" t="n">
        <f aca="false">$AS84*AB84</f>
        <v>0</v>
      </c>
      <c r="AV84" s="17" t="n">
        <f aca="false">$AS84*AC84</f>
        <v>0</v>
      </c>
      <c r="AW84" s="17" t="n">
        <f aca="false">$AS84*AD84</f>
        <v>0</v>
      </c>
      <c r="AX84" s="17" t="n">
        <f aca="false">$AS84*AE84</f>
        <v>0</v>
      </c>
      <c r="AY84" s="17" t="n">
        <f aca="false">$AS84*AF84</f>
        <v>0</v>
      </c>
      <c r="AZ84" s="17" t="n">
        <f aca="false">$AS84*AG84</f>
        <v>0</v>
      </c>
      <c r="BA84" s="17" t="n">
        <f aca="false">$AS84*AH84</f>
        <v>0</v>
      </c>
      <c r="BB84" s="17" t="n">
        <f aca="false">$AS84*AI84</f>
        <v>1</v>
      </c>
      <c r="BC84" s="17" t="n">
        <f aca="false">$AS84*AJ84</f>
        <v>0</v>
      </c>
      <c r="BD84" s="17" t="n">
        <f aca="false">$AS84*AK84</f>
        <v>0</v>
      </c>
      <c r="BE84" s="17" t="n">
        <f aca="false">$AS84*AL84</f>
        <v>0</v>
      </c>
      <c r="BF84" s="17" t="n">
        <f aca="false">$AS84*AM84</f>
        <v>0</v>
      </c>
      <c r="BG84" s="17" t="n">
        <f aca="false">$AS84*AN84</f>
        <v>0</v>
      </c>
      <c r="BH84" s="17" t="n">
        <f aca="false">$AS84*AO84</f>
        <v>0</v>
      </c>
      <c r="BI84" s="17" t="n">
        <f aca="false">$AS84*AP84</f>
        <v>0</v>
      </c>
      <c r="BJ84" s="17" t="n">
        <f aca="false">$AS84*AQ84</f>
        <v>0</v>
      </c>
      <c r="BK84" s="17" t="n">
        <f aca="false">SUM(AT84,AV84,AX84,AZ84,BB84,BD84,BF84,BH84,BJ84)</f>
        <v>1</v>
      </c>
      <c r="BL84" s="17" t="n">
        <f aca="false">SUM(AU84,AW84,AY84,BA84,BC84,BE84,BG84,BI84,BJ84)</f>
        <v>0</v>
      </c>
      <c r="BM84" s="17"/>
      <c r="BO84" s="15"/>
      <c r="BP84" s="15"/>
      <c r="BQ84" s="15"/>
      <c r="BR84" s="15"/>
      <c r="BS84" s="15"/>
      <c r="BT84" s="15"/>
    </row>
    <row r="85" s="11" customFormat="true" ht="14.4" hidden="false" customHeight="false" outlineLevel="0" collapsed="false">
      <c r="G85" s="12"/>
      <c r="H85" s="13"/>
      <c r="K85" s="15"/>
      <c r="L85" s="15"/>
      <c r="M85" s="15"/>
      <c r="N85" s="15"/>
      <c r="U85" s="20"/>
      <c r="V85" s="20"/>
      <c r="Y85" s="16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 t="n">
        <f aca="false">X85/(2*15.9994+186.207)</f>
        <v>0</v>
      </c>
      <c r="AS85" s="17" t="e">
        <f aca="false">AR85/(2*AA85+1.5*AC85+AE85+2*AI85+AK85+AM85+0.5*AO85+1.5*AG85+2*AQ85)</f>
        <v>#DIV/0!</v>
      </c>
      <c r="AT85" s="18"/>
      <c r="AU85" s="18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 t="e">
        <f aca="false">$AS85*AQ85</f>
        <v>#DIV/0!</v>
      </c>
      <c r="BK85" s="17" t="e">
        <f aca="false">SUM(AT85,AV85,AX85,AZ85,BB85,BD85,BF85,BH85,BJ85)</f>
        <v>#DIV/0!</v>
      </c>
      <c r="BL85" s="17" t="e">
        <f aca="false">SUM(AU85,AW85,AY85,BA85,BC85,BE85,BG85,BI85,BJ85)</f>
        <v>#DIV/0!</v>
      </c>
      <c r="BM85" s="17"/>
      <c r="BO85" s="15"/>
      <c r="BP85" s="15"/>
      <c r="BQ85" s="15"/>
      <c r="BR85" s="15"/>
      <c r="BS85" s="15"/>
      <c r="BT85" s="15"/>
    </row>
    <row r="86" s="11" customFormat="true" ht="14.4" hidden="false" customHeight="false" outlineLevel="0" collapsed="false">
      <c r="A86" s="11" t="s">
        <v>74</v>
      </c>
      <c r="B86" s="11" t="s">
        <v>47</v>
      </c>
      <c r="C86" s="11" t="s">
        <v>69</v>
      </c>
      <c r="D86" s="11" t="n">
        <v>14</v>
      </c>
      <c r="E86" s="11" t="n">
        <v>1800</v>
      </c>
      <c r="F86" s="11" t="s">
        <v>54</v>
      </c>
      <c r="G86" s="12" t="n">
        <v>42.3</v>
      </c>
      <c r="H86" s="13" t="n">
        <v>0.5</v>
      </c>
      <c r="I86" s="11" t="n">
        <v>18</v>
      </c>
      <c r="J86" s="11" t="n">
        <v>0.6</v>
      </c>
      <c r="K86" s="14" t="n">
        <f aca="false">BN86-M86/1.1113</f>
        <v>18.018</v>
      </c>
      <c r="L86" s="15" t="n">
        <f aca="false">(1-BR86)*BO86</f>
        <v>0.182</v>
      </c>
      <c r="M86" s="15" t="n">
        <f aca="false">BN86*BR86*1.1113</f>
        <v>1.9803366</v>
      </c>
      <c r="N86" s="15" t="n">
        <v>0.42785511566417</v>
      </c>
      <c r="Q86" s="11" t="n">
        <v>7.5</v>
      </c>
      <c r="R86" s="11" t="n">
        <v>0.4</v>
      </c>
      <c r="S86" s="11" t="n">
        <v>10.5</v>
      </c>
      <c r="T86" s="11" t="n">
        <v>0.7</v>
      </c>
      <c r="U86" s="20" t="n">
        <v>1</v>
      </c>
      <c r="V86" s="20" t="n">
        <v>0.1</v>
      </c>
      <c r="Y86" s="16" t="n">
        <f aca="false">K86+M86</f>
        <v>19.9983366</v>
      </c>
      <c r="AA86" s="17" t="n">
        <f aca="false">G86/(2*15.9994+28.0855)</f>
        <v>0.704010864735047</v>
      </c>
      <c r="AB86" s="17" t="n">
        <f aca="false">H86/(2*15.9994+28.0855)</f>
        <v>0.00832164142712822</v>
      </c>
      <c r="AC86" s="17" t="n">
        <f aca="false">(2*I86)/(2*26.981+3*15.9994)</f>
        <v>0.353078946490886</v>
      </c>
      <c r="AD86" s="17" t="n">
        <f aca="false">(2*J86)/(2*26.981+3*15.9994)</f>
        <v>0.0117692982163629</v>
      </c>
      <c r="AE86" s="17" t="n">
        <f aca="false">K86/(55.8452+15.9994)</f>
        <v>0.250791291203514</v>
      </c>
      <c r="AF86" s="17" t="n">
        <f aca="false">L86/(55.8452+15.9994)</f>
        <v>0.00253324536569206</v>
      </c>
      <c r="AG86" s="17" t="n">
        <f aca="false">2*M86/(2*55.845+3*15.999)</f>
        <v>0.0248027278363298</v>
      </c>
      <c r="AH86" s="17" t="n">
        <f aca="false">2*N86/(2*55.845+3*15.999)</f>
        <v>0.005358671847604</v>
      </c>
      <c r="AI86" s="17" t="n">
        <f aca="false">O86/(95.94+2*15.9994)</f>
        <v>0</v>
      </c>
      <c r="AJ86" s="17" t="n">
        <f aca="false">P86/(95.94+2*15.9994)</f>
        <v>0</v>
      </c>
      <c r="AK86" s="17" t="n">
        <f aca="false">Q86/(15.9994+24.3051)</f>
        <v>0.186083439814413</v>
      </c>
      <c r="AL86" s="17" t="n">
        <f aca="false">R86/(15.9994+24.3051)</f>
        <v>0.00992445012343535</v>
      </c>
      <c r="AM86" s="17" t="n">
        <f aca="false">S86/(40.078+15.9994)</f>
        <v>0.187241205904696</v>
      </c>
      <c r="AN86" s="17" t="n">
        <f aca="false">T86/(40.078+15.9994)</f>
        <v>0.0124827470603131</v>
      </c>
      <c r="AO86" s="17" t="n">
        <f aca="false">U86/(22.989+0.5*15.9994)</f>
        <v>0.0322698273886933</v>
      </c>
      <c r="AP86" s="17" t="n">
        <f aca="false">V86/(22.989+0.5*15.9994)</f>
        <v>0.00322698273886933</v>
      </c>
      <c r="AQ86" s="17" t="n">
        <f aca="false">X86/(2*15.9994+186.207)</f>
        <v>0</v>
      </c>
      <c r="AR86" s="11" t="n">
        <v>12</v>
      </c>
      <c r="AS86" s="17" t="n">
        <f aca="false">AR86/(2*AA86+1.5*AC86+AE86+2*AI86+AK86+AM86+0.5*AO86+1.5*AG86+2*AQ86)</f>
        <v>4.58874326927801</v>
      </c>
      <c r="AT86" s="18" t="n">
        <f aca="false">$AS86*AA86</f>
        <v>3.23052511705154</v>
      </c>
      <c r="AU86" s="18" t="n">
        <f aca="false">$AS86*AB86</f>
        <v>0.0381858760880797</v>
      </c>
      <c r="AV86" s="17" t="n">
        <f aca="false">$AS86*AC86</f>
        <v>1.62018863923382</v>
      </c>
      <c r="AW86" s="17" t="n">
        <f aca="false">$AS86*AD86</f>
        <v>0.0540062879744608</v>
      </c>
      <c r="AX86" s="17" t="n">
        <f aca="false">$AS86*AE86</f>
        <v>1.15081684950367</v>
      </c>
      <c r="AY86" s="17" t="n">
        <f aca="false">$AS86*AF86</f>
        <v>0.0116244126212492</v>
      </c>
      <c r="AZ86" s="17" t="n">
        <f aca="false">$AS86*AG86</f>
        <v>0.113813350418693</v>
      </c>
      <c r="BA86" s="17" t="n">
        <f aca="false">$AS86*AH86</f>
        <v>0.0245895693729624</v>
      </c>
      <c r="BB86" s="17" t="n">
        <f aca="false">$AS86*AI86</f>
        <v>0</v>
      </c>
      <c r="BC86" s="17" t="n">
        <f aca="false">$AS86*AJ86</f>
        <v>0</v>
      </c>
      <c r="BD86" s="17" t="n">
        <f aca="false">$AS86*AK86</f>
        <v>0.853889131972487</v>
      </c>
      <c r="BE86" s="17" t="n">
        <f aca="false">$AS86*AL86</f>
        <v>0.0455407537051993</v>
      </c>
      <c r="BF86" s="17" t="n">
        <f aca="false">$AS86*AM86</f>
        <v>0.859201823326672</v>
      </c>
      <c r="BG86" s="17" t="n">
        <f aca="false">$AS86*AN86</f>
        <v>0.0572801215551115</v>
      </c>
      <c r="BH86" s="17" t="n">
        <f aca="false">$AS86*AO86</f>
        <v>0.14807795323063</v>
      </c>
      <c r="BI86" s="17" t="n">
        <f aca="false">$AS86*AP86</f>
        <v>0.014807795323063</v>
      </c>
      <c r="BJ86" s="17" t="n">
        <f aca="false">$AS86*AQ86</f>
        <v>0</v>
      </c>
      <c r="BK86" s="17" t="n">
        <f aca="false">SUM(AT86,AV86,AX86,AZ86,BB86,BD86,BF86,BH86,BJ86)</f>
        <v>7.97651286473751</v>
      </c>
      <c r="BL86" s="17" t="n">
        <f aca="false">SUM(AU86,AW86,AY86,BA86,BC86,BE86,BG86,BI86,BJ86)</f>
        <v>0.246034816640126</v>
      </c>
      <c r="BM86" s="17" t="n">
        <f aca="false">AX86+AZ86</f>
        <v>1.26463019992236</v>
      </c>
      <c r="BN86" s="11" t="n">
        <v>19.8</v>
      </c>
      <c r="BO86" s="15" t="n">
        <v>0.2</v>
      </c>
      <c r="BP86" s="15" t="n">
        <f aca="false">(1-BR86)*L86+BQ86</f>
        <v>0.562028879819814</v>
      </c>
      <c r="BQ86" s="15" t="n">
        <f aca="false">SQRT((BO86/BN86)^2+(BS86/BR86)^2)*(BN86*BR86)</f>
        <v>0.396408879819814</v>
      </c>
      <c r="BR86" s="15" t="n">
        <v>0.09</v>
      </c>
      <c r="BS86" s="15" t="n">
        <v>0.02</v>
      </c>
      <c r="BT86" s="15" t="n">
        <f aca="false">AX86+BF86+(BD86)</f>
        <v>2.86390780480283</v>
      </c>
    </row>
    <row r="87" s="11" customFormat="true" ht="14.4" hidden="false" customHeight="false" outlineLevel="0" collapsed="false">
      <c r="A87" s="11" t="s">
        <v>74</v>
      </c>
      <c r="B87" s="11" t="s">
        <v>65</v>
      </c>
      <c r="C87" s="11" t="s">
        <v>69</v>
      </c>
      <c r="D87" s="11" t="n">
        <v>14</v>
      </c>
      <c r="E87" s="11" t="n">
        <v>1800</v>
      </c>
      <c r="F87" s="11" t="s">
        <v>54</v>
      </c>
      <c r="G87" s="12" t="n">
        <v>54</v>
      </c>
      <c r="H87" s="13" t="n">
        <v>1.6</v>
      </c>
      <c r="I87" s="11" t="n">
        <v>12.4</v>
      </c>
      <c r="J87" s="11" t="n">
        <v>0.8</v>
      </c>
      <c r="K87" s="15" t="n">
        <v>7.3</v>
      </c>
      <c r="L87" s="15" t="n">
        <v>1.4</v>
      </c>
      <c r="M87" s="15"/>
      <c r="N87" s="15"/>
      <c r="Q87" s="11" t="n">
        <v>7.9</v>
      </c>
      <c r="R87" s="11" t="n">
        <v>0.1</v>
      </c>
      <c r="S87" s="11" t="n">
        <v>12.1</v>
      </c>
      <c r="T87" s="11" t="n">
        <v>0.3</v>
      </c>
      <c r="U87" s="20" t="n">
        <v>5.5</v>
      </c>
      <c r="V87" s="20" t="n">
        <v>0.7</v>
      </c>
      <c r="Y87" s="16"/>
      <c r="AA87" s="17" t="n">
        <f aca="false">G87/(2*15.9994+28.0855)</f>
        <v>0.898737274129848</v>
      </c>
      <c r="AB87" s="17" t="n">
        <f aca="false">H87/(2*15.9994+28.0855)</f>
        <v>0.0266292525668103</v>
      </c>
      <c r="AC87" s="17" t="n">
        <f aca="false">(2*I87)/(2*26.981+3*15.9994)</f>
        <v>0.243232163138166</v>
      </c>
      <c r="AD87" s="17" t="n">
        <f aca="false">(2*J87)/(2*26.981+3*15.9994)</f>
        <v>0.0156923976218171</v>
      </c>
      <c r="AE87" s="17" t="n">
        <f aca="false">K87/(55.8452+15.9994)</f>
        <v>0.101608193239297</v>
      </c>
      <c r="AF87" s="17" t="n">
        <f aca="false">L87/(55.8452+15.9994)</f>
        <v>0.0194865028130159</v>
      </c>
      <c r="AG87" s="17" t="n">
        <f aca="false">2*M87/(2*55.845+3*15.999)</f>
        <v>0</v>
      </c>
      <c r="AH87" s="17" t="n">
        <f aca="false">2*N87/(2*55.845+3*15.999)</f>
        <v>0</v>
      </c>
      <c r="AI87" s="17" t="n">
        <f aca="false">O87/(95.94+2*15.9994)</f>
        <v>0</v>
      </c>
      <c r="AJ87" s="17" t="n">
        <f aca="false">P87/(95.94+2*15.9994)</f>
        <v>0</v>
      </c>
      <c r="AK87" s="17" t="n">
        <f aca="false">Q87/(15.9994+24.3051)</f>
        <v>0.196007889937848</v>
      </c>
      <c r="AL87" s="17" t="n">
        <f aca="false">R87/(15.9994+24.3051)</f>
        <v>0.00248111253085884</v>
      </c>
      <c r="AM87" s="17" t="n">
        <f aca="false">S87/(40.078+15.9994)</f>
        <v>0.215773199185412</v>
      </c>
      <c r="AN87" s="17" t="n">
        <f aca="false">T87/(40.078+15.9994)</f>
        <v>0.00534974874013417</v>
      </c>
      <c r="AO87" s="17" t="n">
        <f aca="false">U87/(22.989+0.5*15.9994)</f>
        <v>0.177484050637813</v>
      </c>
      <c r="AP87" s="17" t="n">
        <f aca="false">V87/(22.989+0.5*15.9994)</f>
        <v>0.0225888791720853</v>
      </c>
      <c r="AQ87" s="17" t="n">
        <f aca="false">X87/(2*15.9994+186.207)</f>
        <v>0</v>
      </c>
      <c r="AR87" s="11" t="n">
        <v>6</v>
      </c>
      <c r="AS87" s="17" t="n">
        <f aca="false">AR87/(2*AA87+1.5*AC87+AE87+2*AI87+AK87+AM87+0.5*AO87+1.5*AG87+2*AQ87)</f>
        <v>2.17041042518763</v>
      </c>
      <c r="AT87" s="18" t="n">
        <f aca="false">$AS87*AA87</f>
        <v>1.95062874927614</v>
      </c>
      <c r="AU87" s="18" t="n">
        <f aca="false">$AS87*AB87</f>
        <v>0.0577964073859596</v>
      </c>
      <c r="AV87" s="17" t="n">
        <f aca="false">$AS87*AC87</f>
        <v>0.527913622616013</v>
      </c>
      <c r="AW87" s="17" t="n">
        <f aca="false">$AS87*AD87</f>
        <v>0.0340589433945815</v>
      </c>
      <c r="AX87" s="17" t="n">
        <f aca="false">$AS87*AE87</f>
        <v>0.22053148189105</v>
      </c>
      <c r="AY87" s="17" t="n">
        <f aca="false">$AS87*AF87</f>
        <v>0.0422937088558177</v>
      </c>
      <c r="AZ87" s="17" t="n">
        <f aca="false">$AS87*AG87</f>
        <v>0</v>
      </c>
      <c r="BA87" s="17" t="n">
        <f aca="false">$AS87*AH87</f>
        <v>0</v>
      </c>
      <c r="BB87" s="17" t="n">
        <f aca="false">$AS87*AI87</f>
        <v>0</v>
      </c>
      <c r="BC87" s="17" t="n">
        <f aca="false">$AS87*AJ87</f>
        <v>0</v>
      </c>
      <c r="BD87" s="17" t="n">
        <f aca="false">$AS87*AK87</f>
        <v>0.425417567740135</v>
      </c>
      <c r="BE87" s="17" t="n">
        <f aca="false">$AS87*AL87</f>
        <v>0.00538503250303969</v>
      </c>
      <c r="BF87" s="17" t="n">
        <f aca="false">$AS87*AM87</f>
        <v>0.468316400988105</v>
      </c>
      <c r="BG87" s="17" t="n">
        <f aca="false">$AS87*AN87</f>
        <v>0.0116111504377216</v>
      </c>
      <c r="BH87" s="17" t="n">
        <f aca="false">$AS87*AO87</f>
        <v>0.385213233808839</v>
      </c>
      <c r="BI87" s="17" t="n">
        <f aca="false">$AS87*AP87</f>
        <v>0.0490271388483977</v>
      </c>
      <c r="BJ87" s="17" t="n">
        <f aca="false">$AS87*AQ87</f>
        <v>0</v>
      </c>
      <c r="BK87" s="17" t="n">
        <f aca="false">SUM(AT87,AV87,AX87,AZ87,BB87,BD87,BF87,BH87,BJ87)</f>
        <v>3.97802105632028</v>
      </c>
      <c r="BL87" s="17" t="n">
        <f aca="false">SUM(AU87,AW87,AY87,BA87,BC87,BE87,BG87,BI87,BJ87)</f>
        <v>0.200172381425518</v>
      </c>
      <c r="BM87" s="17"/>
      <c r="BO87" s="15"/>
      <c r="BP87" s="15"/>
      <c r="BQ87" s="15"/>
      <c r="BR87" s="15"/>
      <c r="BS87" s="15"/>
      <c r="BT87" s="15"/>
    </row>
    <row r="88" s="11" customFormat="true" ht="14.4" hidden="false" customHeight="false" outlineLevel="0" collapsed="false">
      <c r="A88" s="11" t="s">
        <v>74</v>
      </c>
      <c r="B88" s="11" t="s">
        <v>56</v>
      </c>
      <c r="C88" s="11" t="s">
        <v>69</v>
      </c>
      <c r="D88" s="11" t="n">
        <v>14</v>
      </c>
      <c r="E88" s="11" t="n">
        <v>1800</v>
      </c>
      <c r="F88" s="11" t="s">
        <v>54</v>
      </c>
      <c r="G88" s="12"/>
      <c r="H88" s="13"/>
      <c r="K88" s="15" t="n">
        <v>128.65</v>
      </c>
      <c r="L88" s="15"/>
      <c r="M88" s="15"/>
      <c r="N88" s="15"/>
      <c r="U88" s="20"/>
      <c r="V88" s="20"/>
      <c r="Y88" s="16"/>
      <c r="AA88" s="17" t="n">
        <f aca="false">G88/(2*15.9994+28.0855)</f>
        <v>0</v>
      </c>
      <c r="AB88" s="17" t="n">
        <f aca="false">H88/(2*15.9994+28.0855)</f>
        <v>0</v>
      </c>
      <c r="AC88" s="17" t="n">
        <f aca="false">(2*I88)/(2*26.981+3*15.9994)</f>
        <v>0</v>
      </c>
      <c r="AD88" s="17" t="n">
        <f aca="false">(2*J88)/(2*26.981+3*15.9994)</f>
        <v>0</v>
      </c>
      <c r="AE88" s="17" t="n">
        <f aca="false">K88/(55.8452+15.9994)</f>
        <v>1.79067041921035</v>
      </c>
      <c r="AF88" s="17" t="n">
        <f aca="false">L88/(55.8452+15.9994)</f>
        <v>0</v>
      </c>
      <c r="AG88" s="17" t="n">
        <f aca="false">2*M88/(2*55.845+3*15.999)</f>
        <v>0</v>
      </c>
      <c r="AH88" s="17" t="n">
        <f aca="false">2*N88/(2*55.845+3*15.999)</f>
        <v>0</v>
      </c>
      <c r="AI88" s="17" t="n">
        <f aca="false">O88/(95.94+2*15.9994)</f>
        <v>0</v>
      </c>
      <c r="AJ88" s="17" t="n">
        <f aca="false">P88/(95.94+2*15.9994)</f>
        <v>0</v>
      </c>
      <c r="AK88" s="17" t="n">
        <f aca="false">Q88/(15.9994+24.3051)</f>
        <v>0</v>
      </c>
      <c r="AL88" s="17" t="n">
        <f aca="false">R88/(15.9994+24.3051)</f>
        <v>0</v>
      </c>
      <c r="AM88" s="17" t="n">
        <f aca="false">S88/(40.078+15.9994)</f>
        <v>0</v>
      </c>
      <c r="AN88" s="17" t="n">
        <f aca="false">T88/(40.078+15.9994)</f>
        <v>0</v>
      </c>
      <c r="AO88" s="17" t="n">
        <f aca="false">U88/(22.989+0.5*15.9994)</f>
        <v>0</v>
      </c>
      <c r="AP88" s="17" t="n">
        <f aca="false">V88/(22.989+0.5*15.9994)</f>
        <v>0</v>
      </c>
      <c r="AQ88" s="17" t="n">
        <f aca="false">X88/(2*15.9994+186.207)</f>
        <v>0</v>
      </c>
      <c r="AR88" s="11" t="n">
        <v>1</v>
      </c>
      <c r="AS88" s="17" t="n">
        <f aca="false">AR88/(2*AA88+1.5*AC88+AE88+2*AI88+AK88+AM88+0.5*AO88+1.5*AG88+2*AQ88)</f>
        <v>0.558450058297707</v>
      </c>
      <c r="AT88" s="18" t="n">
        <f aca="false">$AS88*AA88</f>
        <v>0</v>
      </c>
      <c r="AU88" s="18" t="n">
        <f aca="false">$AS88*AB88</f>
        <v>0</v>
      </c>
      <c r="AV88" s="17" t="n">
        <f aca="false">$AS88*AC88</f>
        <v>0</v>
      </c>
      <c r="AW88" s="17" t="n">
        <f aca="false">$AS88*AD88</f>
        <v>0</v>
      </c>
      <c r="AX88" s="17" t="n">
        <f aca="false">$AS88*AE88</f>
        <v>1</v>
      </c>
      <c r="AY88" s="17" t="n">
        <f aca="false">$AS88*AF88</f>
        <v>0</v>
      </c>
      <c r="AZ88" s="17" t="n">
        <f aca="false">$AS88*AG88</f>
        <v>0</v>
      </c>
      <c r="BA88" s="17" t="n">
        <f aca="false">$AS88*AH88</f>
        <v>0</v>
      </c>
      <c r="BB88" s="17" t="n">
        <f aca="false">$AS88*AI88</f>
        <v>0</v>
      </c>
      <c r="BC88" s="17" t="n">
        <f aca="false">$AS88*AJ88</f>
        <v>0</v>
      </c>
      <c r="BD88" s="17" t="n">
        <f aca="false">$AS88*AK88</f>
        <v>0</v>
      </c>
      <c r="BE88" s="17" t="n">
        <f aca="false">$AS88*AL88</f>
        <v>0</v>
      </c>
      <c r="BF88" s="17" t="n">
        <f aca="false">$AS88*AM88</f>
        <v>0</v>
      </c>
      <c r="BG88" s="17" t="n">
        <f aca="false">$AS88*AN88</f>
        <v>0</v>
      </c>
      <c r="BH88" s="17" t="n">
        <f aca="false">$AS88*AO88</f>
        <v>0</v>
      </c>
      <c r="BI88" s="17" t="n">
        <f aca="false">$AS88*AP88</f>
        <v>0</v>
      </c>
      <c r="BJ88" s="17" t="n">
        <f aca="false">$AS88*AQ88</f>
        <v>0</v>
      </c>
      <c r="BK88" s="17" t="n">
        <f aca="false">SUM(AT88,AV88,AX88,AZ88,BB88,BD88,BF88,BH88,BJ88)</f>
        <v>1</v>
      </c>
      <c r="BL88" s="17" t="n">
        <f aca="false">SUM(AU88,AW88,AY88,BA88,BC88,BE88,BG88,BI88,BJ88)</f>
        <v>0</v>
      </c>
      <c r="BM88" s="17"/>
      <c r="BO88" s="15"/>
      <c r="BP88" s="15"/>
      <c r="BQ88" s="15"/>
      <c r="BR88" s="15"/>
      <c r="BS88" s="15"/>
      <c r="BT88" s="15"/>
    </row>
    <row r="89" s="11" customFormat="true" ht="14.4" hidden="false" customHeight="false" outlineLevel="0" collapsed="false">
      <c r="G89" s="12"/>
      <c r="H89" s="13"/>
      <c r="K89" s="15"/>
      <c r="L89" s="15"/>
      <c r="M89" s="15"/>
      <c r="N89" s="15"/>
      <c r="U89" s="20"/>
      <c r="V89" s="20"/>
      <c r="Y89" s="16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S89" s="17"/>
      <c r="AT89" s="18"/>
      <c r="AU89" s="18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O89" s="15"/>
      <c r="BP89" s="15"/>
      <c r="BQ89" s="15"/>
      <c r="BR89" s="15"/>
      <c r="BS89" s="15"/>
      <c r="BT89" s="15"/>
    </row>
    <row r="90" s="27" customFormat="true" ht="14.4" hidden="false" customHeight="false" outlineLevel="0" collapsed="false">
      <c r="A90" s="27" t="s">
        <v>62</v>
      </c>
      <c r="B90" s="27" t="s">
        <v>47</v>
      </c>
      <c r="C90" s="27" t="s">
        <v>75</v>
      </c>
      <c r="D90" s="27" t="n">
        <v>10</v>
      </c>
      <c r="E90" s="27" t="n">
        <v>1310</v>
      </c>
      <c r="F90" s="27" t="s">
        <v>18</v>
      </c>
      <c r="G90" s="28" t="n">
        <v>42.9</v>
      </c>
      <c r="H90" s="29" t="n">
        <v>0.3</v>
      </c>
      <c r="I90" s="27" t="n">
        <v>21.1</v>
      </c>
      <c r="J90" s="27" t="n">
        <v>0.1</v>
      </c>
      <c r="K90" s="14" t="n">
        <f aca="false">BN90-M90/1.1113</f>
        <v>9.43</v>
      </c>
      <c r="L90" s="15" t="n">
        <f aca="false">(1-BR90)*BO90</f>
        <v>0.574</v>
      </c>
      <c r="M90" s="15" t="n">
        <f aca="false">BN90*BR90*1.1113</f>
        <v>2.300391</v>
      </c>
      <c r="N90" s="14" t="n">
        <f aca="false">BQ90</f>
        <v>0.367288714773542</v>
      </c>
      <c r="Q90" s="27" t="n">
        <v>16</v>
      </c>
      <c r="R90" s="27" t="n">
        <v>0.8</v>
      </c>
      <c r="S90" s="27" t="n">
        <v>7.9</v>
      </c>
      <c r="T90" s="27" t="n">
        <v>0.7</v>
      </c>
      <c r="U90" s="14" t="n">
        <v>0.27</v>
      </c>
      <c r="V90" s="14" t="n">
        <v>0.03</v>
      </c>
      <c r="Y90" s="31" t="n">
        <f aca="false">K90+M90</f>
        <v>11.730391</v>
      </c>
      <c r="AA90" s="32" t="n">
        <f aca="false">G90/(2*15.9994+28.0855)</f>
        <v>0.713996834447601</v>
      </c>
      <c r="AB90" s="32" t="n">
        <f aca="false">H90/(2*15.9994+28.0855)</f>
        <v>0.00499298485627693</v>
      </c>
      <c r="AC90" s="32" t="n">
        <f aca="false">(2*I90)/(2*26.981+3*15.9994)</f>
        <v>0.413886987275427</v>
      </c>
      <c r="AD90" s="32" t="n">
        <f aca="false">(2*J90)/(2*26.981+3*15.9994)</f>
        <v>0.00196154970272714</v>
      </c>
      <c r="AE90" s="32" t="n">
        <f aca="false">K90/(55.8452+15.9994)</f>
        <v>0.131255515376243</v>
      </c>
      <c r="AF90" s="32" t="n">
        <f aca="false">L90/(55.8452+15.9994)</f>
        <v>0.00798946615333651</v>
      </c>
      <c r="AG90" s="32" t="n">
        <f aca="false">2*M90/(2*55.845+3*15.999)</f>
        <v>0.0288112495068478</v>
      </c>
      <c r="AH90" s="32" t="n">
        <f aca="false">2*N90/(2*55.845+3*15.999)</f>
        <v>0.00460010789574031</v>
      </c>
      <c r="AI90" s="32" t="n">
        <f aca="false">O90/(95.94+2*15.9994)</f>
        <v>0</v>
      </c>
      <c r="AJ90" s="32" t="n">
        <f aca="false">P90/(95.94+2*15.9994)</f>
        <v>0</v>
      </c>
      <c r="AK90" s="32" t="n">
        <f aca="false">Q90/(15.9994+24.3051)</f>
        <v>0.396978004937414</v>
      </c>
      <c r="AL90" s="32" t="n">
        <f aca="false">R90/(15.9994+24.3051)</f>
        <v>0.0198489002468707</v>
      </c>
      <c r="AM90" s="32" t="n">
        <f aca="false">S90/(40.078+15.9994)</f>
        <v>0.140876716823533</v>
      </c>
      <c r="AN90" s="32" t="n">
        <f aca="false">T90/(40.078+15.9994)</f>
        <v>0.0124827470603131</v>
      </c>
      <c r="AO90" s="32" t="n">
        <f aca="false">U90/(22.989+0.5*15.9994)</f>
        <v>0.00871285339494719</v>
      </c>
      <c r="AP90" s="32" t="n">
        <f aca="false">V90/(22.989+0.5*15.9994)</f>
        <v>0.000968094821660799</v>
      </c>
      <c r="AQ90" s="32" t="n">
        <f aca="false">X90/(2*15.9994+186.207)</f>
        <v>0</v>
      </c>
      <c r="AR90" s="27" t="n">
        <v>12</v>
      </c>
      <c r="AS90" s="32" t="n">
        <f aca="false">AR90/(2*AA90+1.5*AC90+AE90+2*AI90+AK90+AM90+0.5*AO90+1.5*AG90+2*AQ90)</f>
        <v>4.33916710934839</v>
      </c>
      <c r="AT90" s="33" t="n">
        <f aca="false">$AS90*AA90</f>
        <v>3.0981515802139</v>
      </c>
      <c r="AU90" s="33" t="n">
        <f aca="false">$AS90*AB90</f>
        <v>0.0216653956658314</v>
      </c>
      <c r="AV90" s="32" t="n">
        <f aca="false">$AS90*AC90</f>
        <v>1.79592480217283</v>
      </c>
      <c r="AW90" s="32" t="n">
        <f aca="false">$AS90*AD90</f>
        <v>0.00851149195342572</v>
      </c>
      <c r="AX90" s="32" t="n">
        <f aca="false">$AS90*AE90</f>
        <v>0.569539615241163</v>
      </c>
      <c r="AY90" s="32" t="n">
        <f aca="false">$AS90*AF90</f>
        <v>0.0346676287538099</v>
      </c>
      <c r="AZ90" s="32" t="n">
        <f aca="false">$AS90*AG90</f>
        <v>0.125016826239344</v>
      </c>
      <c r="BA90" s="32" t="n">
        <f aca="false">$AS90*AH90</f>
        <v>0.0199606368806502</v>
      </c>
      <c r="BB90" s="32" t="n">
        <f aca="false">$AS90*AI90</f>
        <v>0</v>
      </c>
      <c r="BC90" s="32" t="n">
        <f aca="false">$AS90*AJ90</f>
        <v>0</v>
      </c>
      <c r="BD90" s="32" t="n">
        <f aca="false">$AS90*AK90</f>
        <v>1.72255390215917</v>
      </c>
      <c r="BE90" s="32" t="n">
        <f aca="false">$AS90*AL90</f>
        <v>0.0861276951079584</v>
      </c>
      <c r="BF90" s="32" t="n">
        <f aca="false">$AS90*AM90</f>
        <v>0.611287616113662</v>
      </c>
      <c r="BG90" s="32" t="n">
        <f aca="false">$AS90*AN90</f>
        <v>0.0541647254784257</v>
      </c>
      <c r="BH90" s="32" t="n">
        <f aca="false">$AS90*AO90</f>
        <v>0.0378065268799293</v>
      </c>
      <c r="BI90" s="32" t="n">
        <f aca="false">$AS90*AP90</f>
        <v>0.00420072520888103</v>
      </c>
      <c r="BJ90" s="32" t="n">
        <f aca="false">$AS90*AQ90</f>
        <v>0</v>
      </c>
      <c r="BK90" s="32" t="n">
        <f aca="false">SUM(AT90,AV90,AX90,AZ90,BB90,BD90,BF90,BH90,BJ90)</f>
        <v>7.96028086901999</v>
      </c>
      <c r="BL90" s="32" t="n">
        <f aca="false">SUM(AU90,AW90,AY90,BA90,BC90,BE90,BG90,BI90,BJ90)</f>
        <v>0.229298299048982</v>
      </c>
      <c r="BM90" s="32" t="n">
        <f aca="false">AX90+AZ90</f>
        <v>0.694556441480507</v>
      </c>
      <c r="BN90" s="27" t="n">
        <v>11.5</v>
      </c>
      <c r="BO90" s="14" t="n">
        <v>0.7</v>
      </c>
      <c r="BP90" s="15" t="n">
        <f aca="false">(1-BR90)*L90+BQ90</f>
        <v>0.837968714773541</v>
      </c>
      <c r="BQ90" s="15" t="n">
        <f aca="false">SQRT((BO90/BN90)^2+(BS90/BR90)^2)*(BN90*BR90)</f>
        <v>0.367288714773542</v>
      </c>
      <c r="BR90" s="15" t="n">
        <v>0.18</v>
      </c>
      <c r="BS90" s="15" t="n">
        <v>0.03</v>
      </c>
      <c r="BT90" s="15" t="n">
        <f aca="false">AX90+BF90+(BD90)</f>
        <v>2.90338113351399</v>
      </c>
    </row>
    <row r="91" s="27" customFormat="true" ht="14.4" hidden="false" customHeight="false" outlineLevel="0" collapsed="false">
      <c r="A91" s="27" t="s">
        <v>62</v>
      </c>
      <c r="B91" s="27" t="s">
        <v>65</v>
      </c>
      <c r="C91" s="27" t="s">
        <v>75</v>
      </c>
      <c r="D91" s="27" t="n">
        <v>10</v>
      </c>
      <c r="E91" s="27" t="n">
        <v>1310</v>
      </c>
      <c r="F91" s="27" t="s">
        <v>18</v>
      </c>
      <c r="G91" s="28" t="n">
        <v>56.2</v>
      </c>
      <c r="H91" s="29" t="n">
        <v>0.2</v>
      </c>
      <c r="I91" s="27" t="n">
        <v>7.1</v>
      </c>
      <c r="J91" s="27" t="n">
        <v>0.6</v>
      </c>
      <c r="K91" s="14" t="n">
        <v>4.1</v>
      </c>
      <c r="L91" s="14" t="n">
        <v>0.4</v>
      </c>
      <c r="M91" s="14"/>
      <c r="N91" s="14"/>
      <c r="Q91" s="27" t="n">
        <v>12.4</v>
      </c>
      <c r="R91" s="27" t="n">
        <v>0.7</v>
      </c>
      <c r="S91" s="27" t="n">
        <v>15</v>
      </c>
      <c r="T91" s="27" t="n">
        <v>0.4</v>
      </c>
      <c r="U91" s="14" t="n">
        <v>4.5</v>
      </c>
      <c r="V91" s="14" t="n">
        <v>0.4</v>
      </c>
      <c r="Y91" s="31"/>
      <c r="AA91" s="32" t="n">
        <f aca="false">G91/(2*15.9994+28.0855)</f>
        <v>0.935352496409212</v>
      </c>
      <c r="AB91" s="32" t="n">
        <f aca="false">H91/(2*15.9994+28.0855)</f>
        <v>0.00332865657085129</v>
      </c>
      <c r="AC91" s="32" t="n">
        <f aca="false">(2*I91)/(2*26.981+3*15.9994)</f>
        <v>0.139270028893627</v>
      </c>
      <c r="AD91" s="32" t="n">
        <f aca="false">(2*J91)/(2*26.981+3*15.9994)</f>
        <v>0.0117692982163629</v>
      </c>
      <c r="AE91" s="32" t="n">
        <f aca="false">K91/(55.8452+15.9994)</f>
        <v>0.057067615380975</v>
      </c>
      <c r="AF91" s="32" t="n">
        <f aca="false">L91/(55.8452+15.9994)</f>
        <v>0.00556757223229025</v>
      </c>
      <c r="AG91" s="32" t="n">
        <f aca="false">2*M91/(2*55.845+3*15.999)</f>
        <v>0</v>
      </c>
      <c r="AH91" s="32" t="n">
        <f aca="false">2*N91/(2*55.845+3*15.999)</f>
        <v>0</v>
      </c>
      <c r="AI91" s="32" t="n">
        <f aca="false">O91/(95.94+2*15.9994)</f>
        <v>0</v>
      </c>
      <c r="AJ91" s="32" t="n">
        <f aca="false">P91/(95.94+2*15.9994)</f>
        <v>0</v>
      </c>
      <c r="AK91" s="32" t="n">
        <f aca="false">Q91/(15.9994+24.3051)</f>
        <v>0.307657953826496</v>
      </c>
      <c r="AL91" s="32" t="n">
        <f aca="false">R91/(15.9994+24.3051)</f>
        <v>0.0173677877160119</v>
      </c>
      <c r="AM91" s="32" t="n">
        <f aca="false">S91/(40.078+15.9994)</f>
        <v>0.267487437006709</v>
      </c>
      <c r="AN91" s="32" t="n">
        <f aca="false">T91/(40.078+15.9994)</f>
        <v>0.0071329983201789</v>
      </c>
      <c r="AO91" s="32" t="n">
        <f aca="false">U91/(22.989+0.5*15.9994)</f>
        <v>0.14521422324912</v>
      </c>
      <c r="AP91" s="32" t="n">
        <f aca="false">V91/(22.989+0.5*15.9994)</f>
        <v>0.0129079309554773</v>
      </c>
      <c r="AQ91" s="32" t="n">
        <f aca="false">X91/(2*15.9994+186.207)</f>
        <v>0</v>
      </c>
      <c r="AR91" s="27" t="n">
        <v>6</v>
      </c>
      <c r="AS91" s="32" t="n">
        <f aca="false">AR91/(2*AA91+1.5*AC91+AE91+2*AI91+AK91+AM91+0.5*AO91+1.5*AG91+2*AQ91)</f>
        <v>2.15483947097247</v>
      </c>
      <c r="AT91" s="33" t="n">
        <f aca="false">$AS91*AA91</f>
        <v>2.01553447853521</v>
      </c>
      <c r="AU91" s="33" t="n">
        <f aca="false">$AS91*AB91</f>
        <v>0.00717272056418224</v>
      </c>
      <c r="AV91" s="32" t="n">
        <f aca="false">$AS91*AC91</f>
        <v>0.300104555383465</v>
      </c>
      <c r="AW91" s="32" t="n">
        <f aca="false">$AS91*AD91</f>
        <v>0.0253609483422646</v>
      </c>
      <c r="AX91" s="32" t="n">
        <f aca="false">$AS91*AE91</f>
        <v>0.122971550137201</v>
      </c>
      <c r="AY91" s="32" t="n">
        <f aca="false">$AS91*AF91</f>
        <v>0.0119972244036294</v>
      </c>
      <c r="AZ91" s="32" t="n">
        <f aca="false">$AS91*AG91</f>
        <v>0</v>
      </c>
      <c r="BA91" s="32" t="n">
        <f aca="false">$AS91*AH91</f>
        <v>0</v>
      </c>
      <c r="BB91" s="32" t="n">
        <f aca="false">$AS91*AI91</f>
        <v>0</v>
      </c>
      <c r="BC91" s="32" t="n">
        <f aca="false">$AS91*AJ91</f>
        <v>0</v>
      </c>
      <c r="BD91" s="32" t="n">
        <f aca="false">$AS91*AK91</f>
        <v>0.66295350246396</v>
      </c>
      <c r="BE91" s="32" t="n">
        <f aca="false">$AS91*AL91</f>
        <v>0.0374247944939332</v>
      </c>
      <c r="BF91" s="32" t="n">
        <f aca="false">$AS91*AM91</f>
        <v>0.576392487251319</v>
      </c>
      <c r="BG91" s="32" t="n">
        <f aca="false">$AS91*AN91</f>
        <v>0.0153704663267018</v>
      </c>
      <c r="BH91" s="32" t="n">
        <f aca="false">$AS91*AO91</f>
        <v>0.312913340003812</v>
      </c>
      <c r="BI91" s="32" t="n">
        <f aca="false">$AS91*AP91</f>
        <v>0.02781451911145</v>
      </c>
      <c r="BJ91" s="32" t="n">
        <f aca="false">$AS91*AQ91</f>
        <v>0</v>
      </c>
      <c r="BK91" s="32" t="n">
        <f aca="false">SUM(AT91,AV91,AX91,AZ91,BB91,BD91,BF91,BH91,BJ91)</f>
        <v>3.99086991377497</v>
      </c>
      <c r="BL91" s="32" t="n">
        <f aca="false">SUM(AU91,AW91,AY91,BA91,BC91,BE91,BG91,BI91,BJ91)</f>
        <v>0.125140673242161</v>
      </c>
      <c r="BM91" s="32"/>
      <c r="BO91" s="14"/>
      <c r="BP91" s="15"/>
      <c r="BQ91" s="15"/>
      <c r="BR91" s="15"/>
      <c r="BS91" s="15"/>
      <c r="BT91" s="15"/>
    </row>
    <row r="92" s="27" customFormat="true" ht="14.4" hidden="false" customHeight="false" outlineLevel="0" collapsed="false">
      <c r="A92" s="27" t="s">
        <v>62</v>
      </c>
      <c r="B92" s="27" t="s">
        <v>76</v>
      </c>
      <c r="C92" s="27" t="s">
        <v>75</v>
      </c>
      <c r="D92" s="27" t="n">
        <v>10</v>
      </c>
      <c r="E92" s="27" t="n">
        <v>1310</v>
      </c>
      <c r="F92" s="27" t="s">
        <v>18</v>
      </c>
      <c r="G92" s="28"/>
      <c r="H92" s="29"/>
      <c r="K92" s="14"/>
      <c r="L92" s="14"/>
      <c r="M92" s="14"/>
      <c r="N92" s="14"/>
      <c r="U92" s="30"/>
      <c r="V92" s="30"/>
      <c r="Y92" s="31"/>
      <c r="AA92" s="32" t="n">
        <f aca="false">G92/(2*15.9994+28.0855)</f>
        <v>0</v>
      </c>
      <c r="AB92" s="32" t="n">
        <f aca="false">H92/(2*15.9994+28.0855)</f>
        <v>0</v>
      </c>
      <c r="AC92" s="32" t="n">
        <f aca="false">(2*I92)/(2*26.981+3*15.9994)</f>
        <v>0</v>
      </c>
      <c r="AD92" s="32" t="n">
        <f aca="false">(2*J92)/(2*26.981+3*15.9994)</f>
        <v>0</v>
      </c>
      <c r="AE92" s="32" t="n">
        <f aca="false">K92/(55.8452+15.9994)</f>
        <v>0</v>
      </c>
      <c r="AF92" s="32" t="n">
        <f aca="false">L92/(55.8452+15.9994)</f>
        <v>0</v>
      </c>
      <c r="AG92" s="32" t="n">
        <f aca="false">2*M92/(2*55.845+3*15.999)</f>
        <v>0</v>
      </c>
      <c r="AH92" s="32" t="n">
        <f aca="false">2*N92/(2*55.845+3*15.999)</f>
        <v>0</v>
      </c>
      <c r="AI92" s="32" t="n">
        <f aca="false">O92/(95.94+2*15.9994)</f>
        <v>0</v>
      </c>
      <c r="AJ92" s="32" t="n">
        <f aca="false">P92/(95.94+2*15.9994)</f>
        <v>0</v>
      </c>
      <c r="AK92" s="32" t="n">
        <f aca="false">Q92/(15.9994+24.3051)</f>
        <v>0</v>
      </c>
      <c r="AL92" s="32" t="n">
        <f aca="false">R92/(15.9994+24.3051)</f>
        <v>0</v>
      </c>
      <c r="AM92" s="32" t="n">
        <f aca="false">S92/(40.078+15.9994)</f>
        <v>0</v>
      </c>
      <c r="AN92" s="32" t="n">
        <f aca="false">T92/(40.078+15.9994)</f>
        <v>0</v>
      </c>
      <c r="AO92" s="32" t="n">
        <f aca="false">U92/(22.989+0.5*15.9994)</f>
        <v>0</v>
      </c>
      <c r="AP92" s="32" t="n">
        <f aca="false">V92/(22.989+0.5*15.9994)</f>
        <v>0</v>
      </c>
      <c r="AQ92" s="32" t="n">
        <f aca="false">X92/(2*15.9994+186.207)</f>
        <v>0</v>
      </c>
      <c r="AR92" s="27" t="n">
        <v>1</v>
      </c>
      <c r="AS92" s="32" t="e">
        <f aca="false">AR92/(2*AA92+1.5*AC92+AE92+2*AI92+AK92+AM92+0.5*AO92+1.5*AG92+2*AQ92)</f>
        <v>#DIV/0!</v>
      </c>
      <c r="AT92" s="33" t="e">
        <f aca="false">$AS92*AA92</f>
        <v>#DIV/0!</v>
      </c>
      <c r="AU92" s="33" t="e">
        <f aca="false">$AS92*AB92</f>
        <v>#DIV/0!</v>
      </c>
      <c r="AV92" s="32" t="e">
        <f aca="false">$AS92*AC92</f>
        <v>#DIV/0!</v>
      </c>
      <c r="AW92" s="32" t="e">
        <f aca="false">$AS92*AD92</f>
        <v>#DIV/0!</v>
      </c>
      <c r="AX92" s="32" t="e">
        <f aca="false">$AS92*AE92</f>
        <v>#DIV/0!</v>
      </c>
      <c r="AY92" s="32" t="e">
        <f aca="false">$AS92*AF92</f>
        <v>#DIV/0!</v>
      </c>
      <c r="AZ92" s="32" t="e">
        <f aca="false">$AS92*AG92</f>
        <v>#DIV/0!</v>
      </c>
      <c r="BA92" s="32" t="e">
        <f aca="false">$AS92*AH92</f>
        <v>#DIV/0!</v>
      </c>
      <c r="BB92" s="32" t="e">
        <f aca="false">$AS92*AI92</f>
        <v>#DIV/0!</v>
      </c>
      <c r="BC92" s="32" t="e">
        <f aca="false">$AS92*AJ92</f>
        <v>#DIV/0!</v>
      </c>
      <c r="BD92" s="32" t="e">
        <f aca="false">$AS92*AK92</f>
        <v>#DIV/0!</v>
      </c>
      <c r="BE92" s="32" t="e">
        <f aca="false">$AS92*AL92</f>
        <v>#DIV/0!</v>
      </c>
      <c r="BF92" s="32" t="e">
        <f aca="false">$AS92*AM92</f>
        <v>#DIV/0!</v>
      </c>
      <c r="BG92" s="32" t="e">
        <f aca="false">$AS92*AN92</f>
        <v>#DIV/0!</v>
      </c>
      <c r="BH92" s="32" t="e">
        <f aca="false">$AS92*AO92</f>
        <v>#DIV/0!</v>
      </c>
      <c r="BI92" s="32" t="e">
        <f aca="false">$AS92*AP92</f>
        <v>#DIV/0!</v>
      </c>
      <c r="BJ92" s="32" t="e">
        <f aca="false">$AS92*AQ92</f>
        <v>#DIV/0!</v>
      </c>
      <c r="BK92" s="32" t="e">
        <f aca="false">SUM(AT92,AV92,AX92,AZ92,BB92,BD92,BF92,BH92,BJ92)</f>
        <v>#DIV/0!</v>
      </c>
      <c r="BL92" s="32" t="e">
        <f aca="false">SUM(AU92,AW92,AY92,BA92,BC92,BE92,BG92,BI92,BJ92)</f>
        <v>#DIV/0!</v>
      </c>
      <c r="BM92" s="32"/>
      <c r="BO92" s="14"/>
      <c r="BP92" s="15"/>
      <c r="BQ92" s="15"/>
      <c r="BR92" s="15"/>
      <c r="BS92" s="15"/>
      <c r="BT92" s="15"/>
    </row>
    <row r="93" s="27" customFormat="true" ht="14.4" hidden="false" customHeight="false" outlineLevel="0" collapsed="false">
      <c r="A93" s="27" t="s">
        <v>62</v>
      </c>
      <c r="B93" s="27" t="s">
        <v>18</v>
      </c>
      <c r="C93" s="27" t="s">
        <v>75</v>
      </c>
      <c r="D93" s="27" t="n">
        <v>10</v>
      </c>
      <c r="E93" s="27" t="n">
        <v>1310</v>
      </c>
      <c r="F93" s="27" t="s">
        <v>18</v>
      </c>
      <c r="G93" s="28"/>
      <c r="H93" s="29"/>
      <c r="K93" s="14"/>
      <c r="L93" s="14"/>
      <c r="M93" s="14"/>
      <c r="N93" s="14"/>
      <c r="U93" s="30"/>
      <c r="V93" s="30"/>
      <c r="X93" s="27" t="n">
        <v>117.18</v>
      </c>
      <c r="Y93" s="31"/>
      <c r="AA93" s="32" t="n">
        <f aca="false">G93/(2*15.9994+28.0855)</f>
        <v>0</v>
      </c>
      <c r="AB93" s="32" t="n">
        <f aca="false">H93/(2*15.9994+28.0855)</f>
        <v>0</v>
      </c>
      <c r="AC93" s="32" t="n">
        <f aca="false">(2*I93)/(2*26.981+3*15.9994)</f>
        <v>0</v>
      </c>
      <c r="AD93" s="32" t="n">
        <f aca="false">(2*J93)/(2*26.981+3*15.9994)</f>
        <v>0</v>
      </c>
      <c r="AE93" s="32" t="n">
        <f aca="false">K93/(55.8452+15.9994)</f>
        <v>0</v>
      </c>
      <c r="AF93" s="32" t="n">
        <f aca="false">L93/(55.8452+15.9994)</f>
        <v>0</v>
      </c>
      <c r="AG93" s="32" t="n">
        <f aca="false">2*M93/(2*55.845+3*15.999)</f>
        <v>0</v>
      </c>
      <c r="AH93" s="32" t="n">
        <f aca="false">2*N93/(2*55.845+3*15.999)</f>
        <v>0</v>
      </c>
      <c r="AI93" s="32" t="n">
        <f aca="false">O93/(95.94+2*15.9994)</f>
        <v>0</v>
      </c>
      <c r="AJ93" s="32" t="n">
        <f aca="false">P93/(95.94+2*15.9994)</f>
        <v>0</v>
      </c>
      <c r="AK93" s="32" t="n">
        <f aca="false">Q93/(15.9994+24.3051)</f>
        <v>0</v>
      </c>
      <c r="AL93" s="32" t="n">
        <f aca="false">R93/(15.9994+24.3051)</f>
        <v>0</v>
      </c>
      <c r="AM93" s="32" t="n">
        <f aca="false">S93/(40.078+15.9994)</f>
        <v>0</v>
      </c>
      <c r="AN93" s="32" t="n">
        <f aca="false">T93/(40.078+15.9994)</f>
        <v>0</v>
      </c>
      <c r="AO93" s="32" t="n">
        <f aca="false">U93/(22.989+0.5*15.9994)</f>
        <v>0</v>
      </c>
      <c r="AP93" s="32" t="n">
        <f aca="false">V93/(22.989+0.5*15.9994)</f>
        <v>0</v>
      </c>
      <c r="AQ93" s="32" t="n">
        <f aca="false">X93/(2*15.9994+186.207)</f>
        <v>0.537015972994302</v>
      </c>
      <c r="AR93" s="27" t="n">
        <v>2</v>
      </c>
      <c r="AS93" s="32" t="n">
        <f aca="false">AR93/(2*AA93+1.5*AC93+AE93+2*AI93+AK93+AM93+0.5*AO93+1.5*AG93+2*AQ93)</f>
        <v>1.86214200375491</v>
      </c>
      <c r="AT93" s="33" t="n">
        <f aca="false">$AS93*AA93</f>
        <v>0</v>
      </c>
      <c r="AU93" s="33" t="n">
        <f aca="false">$AS93*AB93</f>
        <v>0</v>
      </c>
      <c r="AV93" s="32" t="n">
        <f aca="false">$AS93*AC93</f>
        <v>0</v>
      </c>
      <c r="AW93" s="32" t="n">
        <f aca="false">$AS93*AD93</f>
        <v>0</v>
      </c>
      <c r="AX93" s="32" t="n">
        <f aca="false">$AS93*AE93</f>
        <v>0</v>
      </c>
      <c r="AY93" s="32" t="n">
        <f aca="false">$AS93*AF93</f>
        <v>0</v>
      </c>
      <c r="AZ93" s="32" t="n">
        <f aca="false">$AS93*AG93</f>
        <v>0</v>
      </c>
      <c r="BA93" s="32" t="n">
        <f aca="false">$AS93*AH93</f>
        <v>0</v>
      </c>
      <c r="BB93" s="32" t="n">
        <f aca="false">$AS93*AI93</f>
        <v>0</v>
      </c>
      <c r="BC93" s="32" t="n">
        <f aca="false">$AS93*AJ93</f>
        <v>0</v>
      </c>
      <c r="BD93" s="32" t="n">
        <f aca="false">$AS93*AK93</f>
        <v>0</v>
      </c>
      <c r="BE93" s="32" t="n">
        <f aca="false">$AS93*AL93</f>
        <v>0</v>
      </c>
      <c r="BF93" s="32" t="n">
        <f aca="false">$AS93*AM93</f>
        <v>0</v>
      </c>
      <c r="BG93" s="32" t="n">
        <f aca="false">$AS93*AN93</f>
        <v>0</v>
      </c>
      <c r="BH93" s="32" t="n">
        <f aca="false">$AS93*AO93</f>
        <v>0</v>
      </c>
      <c r="BI93" s="32" t="n">
        <f aca="false">$AS93*AP93</f>
        <v>0</v>
      </c>
      <c r="BJ93" s="32" t="n">
        <f aca="false">$AS93*AQ93</f>
        <v>1</v>
      </c>
      <c r="BK93" s="32" t="n">
        <f aca="false">SUM(AT93,AV93,AX93,AZ93,BB93,BD93,BF93,BH93,BJ93)</f>
        <v>1</v>
      </c>
      <c r="BL93" s="32" t="n">
        <f aca="false">SUM(AU93,AW93,AY93,BA93,BC93,BE93,BG93,BI93,BJ93)</f>
        <v>1</v>
      </c>
      <c r="BM93" s="32"/>
      <c r="BO93" s="14"/>
      <c r="BP93" s="15"/>
      <c r="BQ93" s="15"/>
      <c r="BR93" s="15"/>
      <c r="BS93" s="15"/>
      <c r="BT93" s="15"/>
    </row>
    <row r="94" s="27" customFormat="true" ht="14.4" hidden="false" customHeight="false" outlineLevel="0" collapsed="false">
      <c r="A94" s="27" t="s">
        <v>62</v>
      </c>
      <c r="B94" s="27" t="s">
        <v>15</v>
      </c>
      <c r="C94" s="27" t="s">
        <v>75</v>
      </c>
      <c r="D94" s="27" t="n">
        <v>10</v>
      </c>
      <c r="E94" s="27" t="n">
        <v>1310</v>
      </c>
      <c r="F94" s="27" t="s">
        <v>18</v>
      </c>
      <c r="G94" s="28"/>
      <c r="H94" s="29"/>
      <c r="K94" s="14"/>
      <c r="L94" s="14"/>
      <c r="M94" s="14"/>
      <c r="N94" s="14"/>
      <c r="U94" s="30"/>
      <c r="V94" s="30"/>
      <c r="X94" s="27" t="n">
        <v>100</v>
      </c>
      <c r="Y94" s="31"/>
      <c r="AA94" s="32" t="n">
        <f aca="false">G94/(2*15.9994+28.0855)</f>
        <v>0</v>
      </c>
      <c r="AB94" s="32" t="n">
        <f aca="false">H94/(2*15.9994+28.0855)</f>
        <v>0</v>
      </c>
      <c r="AC94" s="32" t="n">
        <f aca="false">(2*I94)/(2*26.981+3*15.9994)</f>
        <v>0</v>
      </c>
      <c r="AD94" s="32" t="n">
        <f aca="false">(2*J94)/(2*26.981+3*15.9994)</f>
        <v>0</v>
      </c>
      <c r="AE94" s="32" t="n">
        <f aca="false">K94/(55.8452+15.9994)</f>
        <v>0</v>
      </c>
      <c r="AF94" s="32" t="n">
        <f aca="false">L94/(55.8452+15.9994)</f>
        <v>0</v>
      </c>
      <c r="AG94" s="32" t="n">
        <f aca="false">2*M94/(2*55.845+3*15.999)</f>
        <v>0</v>
      </c>
      <c r="AH94" s="32" t="n">
        <f aca="false">2*N94/(2*55.845+3*15.999)</f>
        <v>0</v>
      </c>
      <c r="AI94" s="32" t="n">
        <f aca="false">O94/(95.94+2*15.9994)</f>
        <v>0</v>
      </c>
      <c r="AJ94" s="32" t="n">
        <f aca="false">P94/(95.94+2*15.9994)</f>
        <v>0</v>
      </c>
      <c r="AK94" s="32" t="n">
        <f aca="false">Q94/(15.9994+24.3051)</f>
        <v>0</v>
      </c>
      <c r="AL94" s="32" t="n">
        <f aca="false">R94/(15.9994+24.3051)</f>
        <v>0</v>
      </c>
      <c r="AM94" s="32" t="n">
        <f aca="false">S94/(40.078+15.9994)</f>
        <v>0</v>
      </c>
      <c r="AN94" s="32" t="n">
        <f aca="false">T94/(40.078+15.9994)</f>
        <v>0</v>
      </c>
      <c r="AO94" s="32" t="n">
        <f aca="false">U94/(22.989+0.5*15.9994)</f>
        <v>0</v>
      </c>
      <c r="AP94" s="32" t="n">
        <f aca="false">V94/(22.989+0.5*15.9994)</f>
        <v>0</v>
      </c>
      <c r="AQ94" s="32" t="n">
        <f aca="false">X94/(2*15.9994+186.207)</f>
        <v>0.458282960397936</v>
      </c>
      <c r="AR94" s="27" t="n">
        <v>2</v>
      </c>
      <c r="AS94" s="32" t="n">
        <f aca="false">AR94/(2*AA94+1.5*AC94+AE94+2*AI94+AK94+AM94+0.5*AO94+1.5*AG94+2*AQ94)</f>
        <v>2.182058</v>
      </c>
      <c r="AT94" s="33" t="n">
        <f aca="false">$AS94*AA94</f>
        <v>0</v>
      </c>
      <c r="AU94" s="33" t="n">
        <f aca="false">$AS94*AB94</f>
        <v>0</v>
      </c>
      <c r="AV94" s="32" t="n">
        <f aca="false">$AS94*AC94</f>
        <v>0</v>
      </c>
      <c r="AW94" s="32" t="n">
        <f aca="false">$AS94*AD94</f>
        <v>0</v>
      </c>
      <c r="AX94" s="32" t="n">
        <f aca="false">$AS94*AE94</f>
        <v>0</v>
      </c>
      <c r="AY94" s="32" t="n">
        <f aca="false">$AS94*AF94</f>
        <v>0</v>
      </c>
      <c r="AZ94" s="32" t="n">
        <f aca="false">$AS94*AG94</f>
        <v>0</v>
      </c>
      <c r="BA94" s="32" t="n">
        <f aca="false">$AS94*AH94</f>
        <v>0</v>
      </c>
      <c r="BB94" s="32" t="n">
        <f aca="false">$AS94*AI94</f>
        <v>0</v>
      </c>
      <c r="BC94" s="32" t="n">
        <f aca="false">$AS94*AJ94</f>
        <v>0</v>
      </c>
      <c r="BD94" s="32" t="n">
        <f aca="false">$AS94*AK94</f>
        <v>0</v>
      </c>
      <c r="BE94" s="32" t="n">
        <f aca="false">$AS94*AL94</f>
        <v>0</v>
      </c>
      <c r="BF94" s="32" t="n">
        <f aca="false">$AS94*AM94</f>
        <v>0</v>
      </c>
      <c r="BG94" s="32" t="n">
        <f aca="false">$AS94*AN94</f>
        <v>0</v>
      </c>
      <c r="BH94" s="32" t="n">
        <f aca="false">$AS94*AO94</f>
        <v>0</v>
      </c>
      <c r="BI94" s="32" t="n">
        <f aca="false">$AS94*AP94</f>
        <v>0</v>
      </c>
      <c r="BJ94" s="32" t="n">
        <f aca="false">$AS94*AQ94</f>
        <v>1</v>
      </c>
      <c r="BK94" s="32" t="n">
        <f aca="false">SUM(AT94,AV94,AX94,AZ94,BB94,BD94,BF94,BH94,BJ94)</f>
        <v>1</v>
      </c>
      <c r="BL94" s="32" t="n">
        <f aca="false">SUM(AU94,AW94,AY94,BA94,BC94,BE94,BG94,BI94,BJ94)</f>
        <v>1</v>
      </c>
      <c r="BM94" s="32"/>
      <c r="BO94" s="14"/>
      <c r="BP94" s="15"/>
      <c r="BQ94" s="15"/>
      <c r="BR94" s="15"/>
      <c r="BS94" s="15"/>
      <c r="BT94" s="15"/>
    </row>
    <row r="95" s="27" customFormat="true" ht="13.95" hidden="false" customHeight="true" outlineLevel="0" collapsed="false">
      <c r="G95" s="28"/>
      <c r="H95" s="29"/>
      <c r="K95" s="14"/>
      <c r="L95" s="14"/>
      <c r="M95" s="14"/>
      <c r="N95" s="14"/>
      <c r="U95" s="30"/>
      <c r="V95" s="30"/>
      <c r="Y95" s="31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S95" s="32"/>
      <c r="AT95" s="33"/>
      <c r="AU95" s="33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O95" s="14"/>
      <c r="BP95" s="15"/>
      <c r="BQ95" s="15"/>
      <c r="BR95" s="15"/>
      <c r="BS95" s="15"/>
      <c r="BT95" s="15"/>
    </row>
    <row r="96" s="27" customFormat="true" ht="14.4" hidden="false" customHeight="false" outlineLevel="0" collapsed="false">
      <c r="A96" s="27" t="s">
        <v>66</v>
      </c>
      <c r="B96" s="27" t="s">
        <v>77</v>
      </c>
      <c r="C96" s="27" t="s">
        <v>78</v>
      </c>
      <c r="D96" s="27" t="n">
        <v>10.4</v>
      </c>
      <c r="E96" s="27" t="n">
        <v>1310</v>
      </c>
      <c r="F96" s="27" t="s">
        <v>29</v>
      </c>
      <c r="G96" s="28" t="n">
        <v>40.5</v>
      </c>
      <c r="H96" s="29" t="n">
        <v>0.5</v>
      </c>
      <c r="I96" s="27" t="n">
        <v>21.6</v>
      </c>
      <c r="J96" s="27" t="n">
        <v>0.2</v>
      </c>
      <c r="K96" s="14" t="n">
        <f aca="false">BN96-M96/1.1113</f>
        <v>13.289</v>
      </c>
      <c r="L96" s="15" t="n">
        <f aca="false">(1-BR96)*BO96</f>
        <v>0.485</v>
      </c>
      <c r="M96" s="15" t="n">
        <f aca="false">BN96*BR96*1.1113</f>
        <v>0.4567443</v>
      </c>
      <c r="N96" s="14" t="n">
        <f aca="false">BQ96</f>
        <v>0.411273631539879</v>
      </c>
      <c r="Q96" s="27" t="n">
        <v>9.8</v>
      </c>
      <c r="R96" s="27" t="n">
        <v>0.4</v>
      </c>
      <c r="S96" s="27" t="n">
        <v>11.7</v>
      </c>
      <c r="T96" s="27" t="n">
        <v>0.3</v>
      </c>
      <c r="U96" s="14" t="n">
        <v>0.51</v>
      </c>
      <c r="V96" s="14" t="n">
        <v>0.04</v>
      </c>
      <c r="Y96" s="31" t="n">
        <f aca="false">K96+M96</f>
        <v>13.7457443</v>
      </c>
      <c r="AA96" s="32" t="n">
        <f aca="false">G96/(2*15.9994+28.0855)</f>
        <v>0.674052955597386</v>
      </c>
      <c r="AB96" s="32" t="n">
        <f aca="false">H96/(2*15.9994+28.0855)</f>
        <v>0.00832164142712822</v>
      </c>
      <c r="AC96" s="32" t="n">
        <f aca="false">(2*I96)/(2*26.981+3*15.9994)</f>
        <v>0.423694735789063</v>
      </c>
      <c r="AD96" s="32" t="n">
        <f aca="false">(2*J96)/(2*26.981+3*15.9994)</f>
        <v>0.00392309940545428</v>
      </c>
      <c r="AE96" s="32" t="n">
        <f aca="false">K96/(55.8452+15.9994)</f>
        <v>0.184968668487263</v>
      </c>
      <c r="AF96" s="32" t="n">
        <f aca="false">L96/(55.8452+15.9994)</f>
        <v>0.00675068133165193</v>
      </c>
      <c r="AG96" s="32" t="n">
        <f aca="false">2*M96/(2*55.845+3*15.999)</f>
        <v>0.00572049446730166</v>
      </c>
      <c r="AH96" s="32" t="n">
        <f aca="false">2*N96/(2*55.845+3*15.999)</f>
        <v>0.00515099703219271</v>
      </c>
      <c r="AI96" s="32" t="n">
        <f aca="false">O96/(95.94+2*15.9994)</f>
        <v>0</v>
      </c>
      <c r="AJ96" s="32" t="n">
        <f aca="false">P96/(95.94+2*15.9994)</f>
        <v>0</v>
      </c>
      <c r="AK96" s="32" t="n">
        <f aca="false">Q96/(15.9994+24.3051)</f>
        <v>0.243149028024166</v>
      </c>
      <c r="AL96" s="32" t="n">
        <f aca="false">R96/(15.9994+24.3051)</f>
        <v>0.00992445012343535</v>
      </c>
      <c r="AM96" s="32" t="n">
        <f aca="false">S96/(40.078+15.9994)</f>
        <v>0.208640200865233</v>
      </c>
      <c r="AN96" s="32" t="n">
        <f aca="false">T96/(40.078+15.9994)</f>
        <v>0.00534974874013417</v>
      </c>
      <c r="AO96" s="32" t="n">
        <f aca="false">U96/(22.989+0.5*15.9994)</f>
        <v>0.0164576119682336</v>
      </c>
      <c r="AP96" s="32" t="n">
        <f aca="false">V96/(22.989+0.5*15.9994)</f>
        <v>0.00129079309554773</v>
      </c>
      <c r="AQ96" s="32" t="n">
        <f aca="false">X96/(2*15.9994+186.207)</f>
        <v>0</v>
      </c>
      <c r="AR96" s="27" t="n">
        <v>12</v>
      </c>
      <c r="AS96" s="32" t="n">
        <f aca="false">AR96/(2*AA96+1.5*AC96+AE96+2*AI96+AK96+AM96+0.5*AO96+1.5*AG96+2*AQ96)</f>
        <v>4.55025392588612</v>
      </c>
      <c r="AT96" s="33" t="n">
        <f aca="false">$AS96*AA96</f>
        <v>3.06711210746215</v>
      </c>
      <c r="AU96" s="33" t="n">
        <f aca="false">$AS96*AB96</f>
        <v>0.0378655815736068</v>
      </c>
      <c r="AV96" s="32" t="n">
        <f aca="false">$AS96*AC96</f>
        <v>1.92791863490147</v>
      </c>
      <c r="AW96" s="32" t="n">
        <f aca="false">$AS96*AD96</f>
        <v>0.0178510984713099</v>
      </c>
      <c r="AX96" s="32" t="n">
        <f aca="false">$AS96*AE96</f>
        <v>0.841654409950096</v>
      </c>
      <c r="AY96" s="32" t="n">
        <f aca="false">$AS96*AF96</f>
        <v>0.0307173142317553</v>
      </c>
      <c r="AZ96" s="32" t="n">
        <f aca="false">$AS96*AG96</f>
        <v>0.0260297024078492</v>
      </c>
      <c r="BA96" s="32" t="n">
        <f aca="false">$AS96*AH96</f>
        <v>0.0234383444679627</v>
      </c>
      <c r="BB96" s="32" t="n">
        <f aca="false">$AS96*AI96</f>
        <v>0</v>
      </c>
      <c r="BC96" s="32" t="n">
        <f aca="false">$AS96*AJ96</f>
        <v>0</v>
      </c>
      <c r="BD96" s="32" t="n">
        <f aca="false">$AS96*AK96</f>
        <v>1.10638981934236</v>
      </c>
      <c r="BE96" s="32" t="n">
        <f aca="false">$AS96*AL96</f>
        <v>0.0451587681364227</v>
      </c>
      <c r="BF96" s="32" t="n">
        <f aca="false">$AS96*AM96</f>
        <v>0.949365893084694</v>
      </c>
      <c r="BG96" s="32" t="n">
        <f aca="false">$AS96*AN96</f>
        <v>0.0243427152072999</v>
      </c>
      <c r="BH96" s="32" t="n">
        <f aca="false">$AS96*AO96</f>
        <v>0.0748863134691653</v>
      </c>
      <c r="BI96" s="32" t="n">
        <f aca="false">$AS96*AP96</f>
        <v>0.00587343635052277</v>
      </c>
      <c r="BJ96" s="32" t="n">
        <f aca="false">$AS96*AQ96</f>
        <v>0</v>
      </c>
      <c r="BK96" s="32" t="n">
        <f aca="false">SUM(AT96,AV96,AX96,AZ96,BB96,BD96,BF96,BH96,BJ96)</f>
        <v>7.99335688061778</v>
      </c>
      <c r="BL96" s="32" t="n">
        <f aca="false">SUM(AU96,AW96,AY96,BA96,BC96,BE96,BG96,BI96,BJ96)</f>
        <v>0.18524725843888</v>
      </c>
      <c r="BM96" s="32" t="n">
        <f aca="false">AX96+AZ96</f>
        <v>0.867684112357945</v>
      </c>
      <c r="BN96" s="27" t="n">
        <v>13.7</v>
      </c>
      <c r="BO96" s="14" t="n">
        <v>0.5</v>
      </c>
      <c r="BP96" s="15" t="n">
        <f aca="false">(1-BR96)*L96+BQ96</f>
        <v>0.881723631539879</v>
      </c>
      <c r="BQ96" s="15" t="n">
        <f aca="false">SQRT((BO96/BN96)^2+(BS96/BR96)^2)*(BN96*BR96)</f>
        <v>0.411273631539879</v>
      </c>
      <c r="BR96" s="15" t="n">
        <v>0.03</v>
      </c>
      <c r="BS96" s="15" t="n">
        <v>0.03</v>
      </c>
      <c r="BT96" s="15" t="n">
        <f aca="false">AX96+BF96+(BD96)</f>
        <v>2.89741012237715</v>
      </c>
    </row>
    <row r="97" s="27" customFormat="true" ht="14.4" hidden="false" customHeight="false" outlineLevel="0" collapsed="false">
      <c r="A97" s="27" t="s">
        <v>66</v>
      </c>
      <c r="B97" s="27" t="s">
        <v>79</v>
      </c>
      <c r="C97" s="27" t="s">
        <v>78</v>
      </c>
      <c r="D97" s="27" t="n">
        <v>10.4</v>
      </c>
      <c r="E97" s="27" t="n">
        <v>1310</v>
      </c>
      <c r="F97" s="27" t="s">
        <v>29</v>
      </c>
      <c r="G97" s="28" t="n">
        <v>56.4</v>
      </c>
      <c r="H97" s="29" t="n">
        <v>0.4</v>
      </c>
      <c r="I97" s="27" t="n">
        <v>12.7</v>
      </c>
      <c r="J97" s="27" t="n">
        <v>0.7</v>
      </c>
      <c r="K97" s="14" t="n">
        <v>3</v>
      </c>
      <c r="L97" s="14" t="n">
        <v>0.4</v>
      </c>
      <c r="M97" s="14"/>
      <c r="N97" s="14"/>
      <c r="Q97" s="27" t="n">
        <v>8.2</v>
      </c>
      <c r="R97" s="27" t="n">
        <v>0.4</v>
      </c>
      <c r="S97" s="27" t="n">
        <v>11.2</v>
      </c>
      <c r="T97" s="27" t="n">
        <v>0.8</v>
      </c>
      <c r="U97" s="30" t="n">
        <v>6.7</v>
      </c>
      <c r="V97" s="30" t="n">
        <v>0.3</v>
      </c>
      <c r="Y97" s="31"/>
      <c r="AA97" s="32" t="n">
        <f aca="false">G97/(2*15.9994+28.0855)</f>
        <v>0.938681152980063</v>
      </c>
      <c r="AB97" s="32" t="n">
        <f aca="false">H97/(2*15.9994+28.0855)</f>
        <v>0.00665731314170257</v>
      </c>
      <c r="AC97" s="32" t="n">
        <f aca="false">(2*I97)/(2*26.981+3*15.9994)</f>
        <v>0.249116812246347</v>
      </c>
      <c r="AD97" s="32" t="n">
        <f aca="false">(2*J97)/(2*26.981+3*15.9994)</f>
        <v>0.01373084791909</v>
      </c>
      <c r="AE97" s="32" t="n">
        <f aca="false">K97/(55.8452+15.9994)</f>
        <v>0.0417567917421769</v>
      </c>
      <c r="AF97" s="32" t="n">
        <f aca="false">L97/(55.8452+15.9994)</f>
        <v>0.00556757223229025</v>
      </c>
      <c r="AG97" s="32" t="n">
        <f aca="false">2*M97/(2*55.845+3*15.999)</f>
        <v>0</v>
      </c>
      <c r="AH97" s="32" t="n">
        <f aca="false">2*N97/(2*55.845+3*15.999)</f>
        <v>0</v>
      </c>
      <c r="AI97" s="32" t="n">
        <f aca="false">O97/(95.94+2*15.9994)</f>
        <v>0</v>
      </c>
      <c r="AJ97" s="32" t="n">
        <f aca="false">P97/(95.94+2*15.9994)</f>
        <v>0</v>
      </c>
      <c r="AK97" s="32" t="n">
        <f aca="false">Q97/(15.9994+24.3051)</f>
        <v>0.203451227530425</v>
      </c>
      <c r="AL97" s="32" t="n">
        <f aca="false">R97/(15.9994+24.3051)</f>
        <v>0.00992445012343535</v>
      </c>
      <c r="AM97" s="32" t="n">
        <f aca="false">S97/(40.078+15.9994)</f>
        <v>0.199723952965009</v>
      </c>
      <c r="AN97" s="32" t="n">
        <f aca="false">T97/(40.078+15.9994)</f>
        <v>0.0142659966403578</v>
      </c>
      <c r="AO97" s="32" t="n">
        <f aca="false">U97/(22.989+0.5*15.9994)</f>
        <v>0.216207843504245</v>
      </c>
      <c r="AP97" s="32" t="n">
        <f aca="false">V97/(22.989+0.5*15.9994)</f>
        <v>0.00968094821660799</v>
      </c>
      <c r="AQ97" s="32" t="n">
        <f aca="false">X97/(2*15.9994+186.207)</f>
        <v>0</v>
      </c>
      <c r="AR97" s="27" t="n">
        <v>6</v>
      </c>
      <c r="AS97" s="32" t="n">
        <f aca="false">AR97/(2*AA97+1.5*AC97+AE97+2*AI97+AK97+AM97+0.5*AO97+1.5*AG97+2*AQ97)</f>
        <v>2.13974425947666</v>
      </c>
      <c r="AT97" s="33" t="n">
        <f aca="false">$AS97*AA97</f>
        <v>2.00853760856803</v>
      </c>
      <c r="AU97" s="33" t="n">
        <f aca="false">$AS97*AB97</f>
        <v>0.0142449475784966</v>
      </c>
      <c r="AV97" s="32" t="n">
        <f aca="false">$AS97*AC97</f>
        <v>0.533046268943247</v>
      </c>
      <c r="AW97" s="32" t="n">
        <f aca="false">$AS97*AD97</f>
        <v>0.0293805030126199</v>
      </c>
      <c r="AX97" s="32" t="n">
        <f aca="false">$AS97*AE97</f>
        <v>0.0893488554244855</v>
      </c>
      <c r="AY97" s="32" t="n">
        <f aca="false">$AS97*AF97</f>
        <v>0.0119131807232647</v>
      </c>
      <c r="AZ97" s="32" t="n">
        <f aca="false">$AS97*AG97</f>
        <v>0</v>
      </c>
      <c r="BA97" s="32" t="n">
        <f aca="false">$AS97*AH97</f>
        <v>0</v>
      </c>
      <c r="BB97" s="32" t="n">
        <f aca="false">$AS97*AI97</f>
        <v>0</v>
      </c>
      <c r="BC97" s="32" t="n">
        <f aca="false">$AS97*AJ97</f>
        <v>0</v>
      </c>
      <c r="BD97" s="32" t="n">
        <f aca="false">$AS97*AK97</f>
        <v>0.435333596191707</v>
      </c>
      <c r="BE97" s="32" t="n">
        <f aca="false">$AS97*AL97</f>
        <v>0.0212357851800833</v>
      </c>
      <c r="BF97" s="32" t="n">
        <f aca="false">$AS97*AM97</f>
        <v>0.427358181836866</v>
      </c>
      <c r="BG97" s="32" t="n">
        <f aca="false">$AS97*AN97</f>
        <v>0.030525584416919</v>
      </c>
      <c r="BH97" s="32" t="n">
        <f aca="false">$AS97*AO97</f>
        <v>0.462629491992038</v>
      </c>
      <c r="BI97" s="32" t="n">
        <f aca="false">$AS97*AP97</f>
        <v>0.0207147533727778</v>
      </c>
      <c r="BJ97" s="32" t="n">
        <f aca="false">$AS97*AQ97</f>
        <v>0</v>
      </c>
      <c r="BK97" s="32" t="n">
        <f aca="false">SUM(AT97,AV97,AX97,AZ97,BB97,BD97,BF97,BH97,BJ97)</f>
        <v>3.95625400295637</v>
      </c>
      <c r="BL97" s="32" t="n">
        <f aca="false">SUM(AU97,AW97,AY97,BA97,BC97,BE97,BG97,BI97,BJ97)</f>
        <v>0.128014754284161</v>
      </c>
      <c r="BM97" s="32"/>
      <c r="BO97" s="14"/>
      <c r="BP97" s="15"/>
      <c r="BQ97" s="15"/>
      <c r="BR97" s="15"/>
      <c r="BS97" s="15"/>
      <c r="BT97" s="15"/>
    </row>
    <row r="98" s="27" customFormat="true" ht="14.4" hidden="false" customHeight="false" outlineLevel="0" collapsed="false">
      <c r="A98" s="27" t="s">
        <v>66</v>
      </c>
      <c r="B98" s="27" t="s">
        <v>70</v>
      </c>
      <c r="C98" s="27" t="s">
        <v>78</v>
      </c>
      <c r="D98" s="27" t="n">
        <v>10.4</v>
      </c>
      <c r="E98" s="27" t="n">
        <v>1310</v>
      </c>
      <c r="F98" s="27" t="s">
        <v>29</v>
      </c>
      <c r="G98" s="28" t="n">
        <v>99</v>
      </c>
      <c r="H98" s="29" t="n">
        <v>1</v>
      </c>
      <c r="I98" s="27" t="n">
        <v>1</v>
      </c>
      <c r="J98" s="27" t="n">
        <v>0.5</v>
      </c>
      <c r="K98" s="14"/>
      <c r="L98" s="14"/>
      <c r="M98" s="14"/>
      <c r="N98" s="14"/>
      <c r="U98" s="30"/>
      <c r="V98" s="30"/>
      <c r="Y98" s="31"/>
      <c r="AA98" s="32" t="n">
        <f aca="false">G98/(2*15.9994+28.0855)</f>
        <v>1.64768500257139</v>
      </c>
      <c r="AB98" s="32" t="n">
        <f aca="false">H98/(2*15.9994+28.0855)</f>
        <v>0.0166432828542564</v>
      </c>
      <c r="AC98" s="32" t="n">
        <f aca="false">(2*I98)/(2*26.981+3*15.9994)</f>
        <v>0.0196154970272714</v>
      </c>
      <c r="AD98" s="32" t="n">
        <f aca="false">(2*J98)/(2*26.981+3*15.9994)</f>
        <v>0.00980774851363571</v>
      </c>
      <c r="AE98" s="32" t="n">
        <f aca="false">K98/(55.8452+15.9994)</f>
        <v>0</v>
      </c>
      <c r="AF98" s="32" t="n">
        <f aca="false">L98/(55.8452+15.9994)</f>
        <v>0</v>
      </c>
      <c r="AG98" s="32" t="n">
        <f aca="false">2*M98/(2*55.845+3*15.999)</f>
        <v>0</v>
      </c>
      <c r="AH98" s="32" t="n">
        <f aca="false">2*N98/(2*55.845+3*15.999)</f>
        <v>0</v>
      </c>
      <c r="AI98" s="32" t="n">
        <f aca="false">O98/(95.94+2*15.9994)</f>
        <v>0</v>
      </c>
      <c r="AJ98" s="32" t="n">
        <f aca="false">P98/(95.94+2*15.9994)</f>
        <v>0</v>
      </c>
      <c r="AK98" s="32" t="n">
        <f aca="false">Q98/(15.9994+24.3051)</f>
        <v>0</v>
      </c>
      <c r="AL98" s="32" t="n">
        <f aca="false">R98/(15.9994+24.3051)</f>
        <v>0</v>
      </c>
      <c r="AM98" s="32" t="n">
        <f aca="false">S98/(40.078+15.9994)</f>
        <v>0</v>
      </c>
      <c r="AN98" s="32" t="n">
        <f aca="false">T98/(40.078+15.9994)</f>
        <v>0</v>
      </c>
      <c r="AO98" s="32" t="n">
        <f aca="false">U98/(22.989+0.5*15.9994)</f>
        <v>0</v>
      </c>
      <c r="AP98" s="32" t="n">
        <f aca="false">V98/(22.989+0.5*15.9994)</f>
        <v>0</v>
      </c>
      <c r="AQ98" s="32" t="n">
        <f aca="false">X98/(2*15.9994+186.207)</f>
        <v>0</v>
      </c>
      <c r="AR98" s="27" t="n">
        <v>2</v>
      </c>
      <c r="AS98" s="32" t="n">
        <f aca="false">AR98/(2*AA98+1.5*AC98+AE98+2*AI98+AK98+AM98+0.5*AO98+1.5*AG98+2*AQ98)</f>
        <v>0.601541163375719</v>
      </c>
      <c r="AT98" s="33" t="n">
        <f aca="false">$AS98*AA98</f>
        <v>0.991150353323517</v>
      </c>
      <c r="AU98" s="33" t="n">
        <f aca="false">$AS98*AB98</f>
        <v>0.0100116197305406</v>
      </c>
      <c r="AV98" s="32" t="n">
        <f aca="false">$AS98*AC98</f>
        <v>0.0117995289019778</v>
      </c>
      <c r="AW98" s="32" t="n">
        <f aca="false">$AS98*AD98</f>
        <v>0.0058997644509889</v>
      </c>
      <c r="AX98" s="32" t="n">
        <f aca="false">$AS98*AE98</f>
        <v>0</v>
      </c>
      <c r="AY98" s="32" t="n">
        <f aca="false">$AS98*AF98</f>
        <v>0</v>
      </c>
      <c r="AZ98" s="32" t="n">
        <f aca="false">$AS98*AG98</f>
        <v>0</v>
      </c>
      <c r="BA98" s="32" t="n">
        <f aca="false">$AS98*AH98</f>
        <v>0</v>
      </c>
      <c r="BB98" s="32" t="n">
        <f aca="false">$AS98*AI98</f>
        <v>0</v>
      </c>
      <c r="BC98" s="32" t="n">
        <f aca="false">$AS98*AJ98</f>
        <v>0</v>
      </c>
      <c r="BD98" s="32" t="n">
        <f aca="false">$AS98*AK98</f>
        <v>0</v>
      </c>
      <c r="BE98" s="32" t="n">
        <f aca="false">$AS98*AL98</f>
        <v>0</v>
      </c>
      <c r="BF98" s="32" t="n">
        <f aca="false">$AS98*AM98</f>
        <v>0</v>
      </c>
      <c r="BG98" s="32" t="n">
        <f aca="false">$AS98*AN98</f>
        <v>0</v>
      </c>
      <c r="BH98" s="32" t="n">
        <f aca="false">$AS98*AO98</f>
        <v>0</v>
      </c>
      <c r="BI98" s="32" t="n">
        <f aca="false">$AS98*AP98</f>
        <v>0</v>
      </c>
      <c r="BJ98" s="32" t="n">
        <f aca="false">$AS98*AQ98</f>
        <v>0</v>
      </c>
      <c r="BK98" s="32" t="n">
        <f aca="false">SUM(AT98,AV98,AX98,AZ98,BB98,BD98,BF98,BH98,BJ98)</f>
        <v>1.00294988222549</v>
      </c>
      <c r="BL98" s="32"/>
      <c r="BM98" s="32"/>
      <c r="BO98" s="14"/>
      <c r="BP98" s="15"/>
      <c r="BQ98" s="15"/>
      <c r="BR98" s="15"/>
      <c r="BS98" s="15"/>
      <c r="BT98" s="15"/>
    </row>
    <row r="99" s="27" customFormat="true" ht="14.4" hidden="false" customHeight="false" outlineLevel="0" collapsed="false">
      <c r="A99" s="27" t="s">
        <v>66</v>
      </c>
      <c r="B99" s="27" t="s">
        <v>29</v>
      </c>
      <c r="C99" s="27" t="s">
        <v>78</v>
      </c>
      <c r="D99" s="27" t="n">
        <v>10.4</v>
      </c>
      <c r="E99" s="27" t="n">
        <v>1310</v>
      </c>
      <c r="F99" s="27" t="s">
        <v>29</v>
      </c>
      <c r="G99" s="28"/>
      <c r="H99" s="29"/>
      <c r="K99" s="14"/>
      <c r="L99" s="14"/>
      <c r="M99" s="14"/>
      <c r="N99" s="14"/>
      <c r="O99" s="27" t="n">
        <v>133.35</v>
      </c>
      <c r="U99" s="30"/>
      <c r="V99" s="30"/>
      <c r="Y99" s="31"/>
      <c r="AA99" s="32" t="n">
        <f aca="false">G99/(2*15.9994+28.0855)</f>
        <v>0</v>
      </c>
      <c r="AB99" s="32" t="n">
        <f aca="false">H99/(2*15.9994+28.0855)</f>
        <v>0</v>
      </c>
      <c r="AC99" s="32" t="n">
        <f aca="false">(2*I99)/(2*26.981+3*15.9994)</f>
        <v>0</v>
      </c>
      <c r="AD99" s="32" t="n">
        <f aca="false">(2*J99)/(2*26.981+3*15.9994)</f>
        <v>0</v>
      </c>
      <c r="AE99" s="32" t="n">
        <f aca="false">K99/(55.8452+15.9994)</f>
        <v>0</v>
      </c>
      <c r="AF99" s="32" t="n">
        <f aca="false">L99/(55.8452+15.9994)</f>
        <v>0</v>
      </c>
      <c r="AG99" s="32" t="n">
        <f aca="false">2*M99/(2*55.845+3*15.999)</f>
        <v>0</v>
      </c>
      <c r="AH99" s="32" t="n">
        <f aca="false">2*N99/(2*55.845+3*15.999)</f>
        <v>0</v>
      </c>
      <c r="AI99" s="32" t="n">
        <f aca="false">O99/(95.94+2*15.9994)</f>
        <v>1.04229522240321</v>
      </c>
      <c r="AJ99" s="32" t="n">
        <f aca="false">P99/(95.94+2*15.9994)</f>
        <v>0</v>
      </c>
      <c r="AK99" s="32" t="n">
        <f aca="false">Q99/(15.9994+24.3051)</f>
        <v>0</v>
      </c>
      <c r="AL99" s="32" t="n">
        <f aca="false">R99/(15.9994+24.3051)</f>
        <v>0</v>
      </c>
      <c r="AM99" s="32" t="n">
        <f aca="false">S99/(40.078+15.9994)</f>
        <v>0</v>
      </c>
      <c r="AN99" s="32" t="n">
        <f aca="false">T99/(40.078+15.9994)</f>
        <v>0</v>
      </c>
      <c r="AO99" s="32" t="n">
        <f aca="false">U99/(22.989+0.5*15.9994)</f>
        <v>0</v>
      </c>
      <c r="AP99" s="32" t="n">
        <f aca="false">V99/(22.989+0.5*15.9994)</f>
        <v>0</v>
      </c>
      <c r="AQ99" s="32" t="n">
        <f aca="false">X99/(2*15.9994+186.207)</f>
        <v>0</v>
      </c>
      <c r="AR99" s="27" t="n">
        <v>2</v>
      </c>
      <c r="AS99" s="32" t="n">
        <f aca="false">AR99/(2*AA99+1.5*AC99+AE99+2*AI99+AK99+AM99+0.5*AO99+1.5*AG99+2*AQ99)</f>
        <v>0.959421072365954</v>
      </c>
      <c r="AT99" s="33" t="n">
        <f aca="false">$AS99*AA99</f>
        <v>0</v>
      </c>
      <c r="AU99" s="33" t="n">
        <f aca="false">$AS99*AB99</f>
        <v>0</v>
      </c>
      <c r="AV99" s="32" t="n">
        <f aca="false">$AS99*AC99</f>
        <v>0</v>
      </c>
      <c r="AW99" s="32" t="n">
        <f aca="false">$AS99*AD99</f>
        <v>0</v>
      </c>
      <c r="AX99" s="32" t="n">
        <f aca="false">$AS99*AE99</f>
        <v>0</v>
      </c>
      <c r="AY99" s="32" t="n">
        <f aca="false">$AS99*AF99</f>
        <v>0</v>
      </c>
      <c r="AZ99" s="32" t="n">
        <f aca="false">$AS99*AG99</f>
        <v>0</v>
      </c>
      <c r="BA99" s="32" t="n">
        <f aca="false">$AS99*AH99</f>
        <v>0</v>
      </c>
      <c r="BB99" s="32" t="n">
        <f aca="false">$AS99*AI99</f>
        <v>1</v>
      </c>
      <c r="BC99" s="32" t="n">
        <f aca="false">$AS99*AJ99</f>
        <v>0</v>
      </c>
      <c r="BD99" s="32" t="n">
        <f aca="false">$AS99*AK99</f>
        <v>0</v>
      </c>
      <c r="BE99" s="32" t="n">
        <f aca="false">$AS99*AL99</f>
        <v>0</v>
      </c>
      <c r="BF99" s="32" t="n">
        <f aca="false">$AS99*AM99</f>
        <v>0</v>
      </c>
      <c r="BG99" s="32" t="n">
        <f aca="false">$AS99*AN99</f>
        <v>0</v>
      </c>
      <c r="BH99" s="32" t="n">
        <f aca="false">$AS99*AO99</f>
        <v>0</v>
      </c>
      <c r="BI99" s="32" t="n">
        <f aca="false">$AS99*AP99</f>
        <v>0</v>
      </c>
      <c r="BJ99" s="32" t="n">
        <f aca="false">$AS99*AQ99</f>
        <v>0</v>
      </c>
      <c r="BK99" s="32" t="n">
        <f aca="false">SUM(AT99,AV99,AX99,AZ99,BB99,BD99,BF99,BH99,BJ99)</f>
        <v>1</v>
      </c>
      <c r="BL99" s="32"/>
      <c r="BM99" s="32"/>
      <c r="BO99" s="14"/>
      <c r="BP99" s="15"/>
      <c r="BQ99" s="15"/>
      <c r="BR99" s="15"/>
      <c r="BS99" s="15"/>
      <c r="BT99" s="15"/>
    </row>
    <row r="100" s="27" customFormat="true" ht="14.4" hidden="false" customHeight="false" outlineLevel="0" collapsed="false">
      <c r="A100" s="27" t="s">
        <v>66</v>
      </c>
      <c r="B100" s="27" t="s">
        <v>10</v>
      </c>
      <c r="C100" s="27" t="s">
        <v>78</v>
      </c>
      <c r="D100" s="27" t="n">
        <v>10.4</v>
      </c>
      <c r="E100" s="27" t="n">
        <v>1310</v>
      </c>
      <c r="F100" s="27" t="s">
        <v>29</v>
      </c>
      <c r="G100" s="28"/>
      <c r="H100" s="29"/>
      <c r="K100" s="14"/>
      <c r="L100" s="14"/>
      <c r="M100" s="14"/>
      <c r="N100" s="14"/>
      <c r="O100" s="27" t="n">
        <v>100</v>
      </c>
      <c r="U100" s="30"/>
      <c r="V100" s="30"/>
      <c r="Y100" s="31"/>
      <c r="AA100" s="32" t="n">
        <f aca="false">G100/(2*15.9994+28.0855)</f>
        <v>0</v>
      </c>
      <c r="AB100" s="32" t="n">
        <f aca="false">H100/(2*15.9994+28.0855)</f>
        <v>0</v>
      </c>
      <c r="AC100" s="32" t="n">
        <f aca="false">(2*I100)/(2*26.981+3*15.9994)</f>
        <v>0</v>
      </c>
      <c r="AD100" s="32" t="n">
        <f aca="false">(2*J100)/(2*26.981+3*15.9994)</f>
        <v>0</v>
      </c>
      <c r="AE100" s="32" t="n">
        <f aca="false">K100/(55.8452+15.9994)</f>
        <v>0</v>
      </c>
      <c r="AF100" s="32" t="n">
        <f aca="false">L100/(55.8452+15.9994)</f>
        <v>0</v>
      </c>
      <c r="AG100" s="32" t="n">
        <f aca="false">2*M100/(2*55.845+3*15.999)</f>
        <v>0</v>
      </c>
      <c r="AH100" s="32" t="n">
        <f aca="false">2*N100/(2*55.845+3*15.999)</f>
        <v>0</v>
      </c>
      <c r="AI100" s="32" t="n">
        <f aca="false">O100/(95.94+2*15.9994)</f>
        <v>0.781623713838179</v>
      </c>
      <c r="AJ100" s="32" t="n">
        <f aca="false">P100/(95.94+2*15.9994)</f>
        <v>0</v>
      </c>
      <c r="AK100" s="32" t="n">
        <f aca="false">Q100/(15.9994+24.3051)</f>
        <v>0</v>
      </c>
      <c r="AL100" s="32" t="n">
        <f aca="false">R100/(15.9994+24.3051)</f>
        <v>0</v>
      </c>
      <c r="AM100" s="32" t="n">
        <f aca="false">S100/(40.078+15.9994)</f>
        <v>0</v>
      </c>
      <c r="AN100" s="32" t="n">
        <f aca="false">T100/(40.078+15.9994)</f>
        <v>0</v>
      </c>
      <c r="AO100" s="32" t="n">
        <f aca="false">U100/(22.989+0.5*15.9994)</f>
        <v>0</v>
      </c>
      <c r="AP100" s="32" t="n">
        <f aca="false">V100/(22.989+0.5*15.9994)</f>
        <v>0</v>
      </c>
      <c r="AQ100" s="32" t="n">
        <f aca="false">X100/(2*15.9994+186.207)</f>
        <v>0</v>
      </c>
      <c r="AR100" s="27" t="n">
        <v>2</v>
      </c>
      <c r="AS100" s="32" t="n">
        <f aca="false">AR100/(2*AA100+1.5*AC100+AE100+2*AI100+AK100+AM100+0.5*AO100+1.5*AG100+2*AQ100)</f>
        <v>1.279388</v>
      </c>
      <c r="AT100" s="33" t="n">
        <f aca="false">$AS100*AA100</f>
        <v>0</v>
      </c>
      <c r="AU100" s="33" t="n">
        <f aca="false">$AS100*AB100</f>
        <v>0</v>
      </c>
      <c r="AV100" s="32" t="n">
        <f aca="false">$AS100*AC100</f>
        <v>0</v>
      </c>
      <c r="AW100" s="32" t="n">
        <f aca="false">$AS100*AD100</f>
        <v>0</v>
      </c>
      <c r="AX100" s="32" t="n">
        <f aca="false">$AS100*AE100</f>
        <v>0</v>
      </c>
      <c r="AY100" s="32" t="n">
        <f aca="false">$AS100*AF100</f>
        <v>0</v>
      </c>
      <c r="AZ100" s="32" t="n">
        <f aca="false">$AS100*AG100</f>
        <v>0</v>
      </c>
      <c r="BA100" s="32" t="n">
        <f aca="false">$AS100*AH100</f>
        <v>0</v>
      </c>
      <c r="BB100" s="32" t="n">
        <f aca="false">$AS100*AI100</f>
        <v>1</v>
      </c>
      <c r="BC100" s="32" t="n">
        <f aca="false">$AS100*AJ100</f>
        <v>0</v>
      </c>
      <c r="BD100" s="32" t="n">
        <f aca="false">$AS100*AK100</f>
        <v>0</v>
      </c>
      <c r="BE100" s="32" t="n">
        <f aca="false">$AS100*AL100</f>
        <v>0</v>
      </c>
      <c r="BF100" s="32" t="n">
        <f aca="false">$AS100*AM100</f>
        <v>0</v>
      </c>
      <c r="BG100" s="32" t="n">
        <f aca="false">$AS100*AN100</f>
        <v>0</v>
      </c>
      <c r="BH100" s="32" t="n">
        <f aca="false">$AS100*AO100</f>
        <v>0</v>
      </c>
      <c r="BI100" s="32" t="n">
        <f aca="false">$AS100*AP100</f>
        <v>0</v>
      </c>
      <c r="BJ100" s="32" t="n">
        <f aca="false">$AS100*AQ100</f>
        <v>0</v>
      </c>
      <c r="BK100" s="32" t="n">
        <f aca="false">SUM(AT100,AV100,AX100,AZ100,BB100,BD100,BF100,BH100,BJ100)</f>
        <v>1</v>
      </c>
      <c r="BL100" s="32"/>
      <c r="BM100" s="32"/>
      <c r="BO100" s="14"/>
      <c r="BP100" s="15"/>
      <c r="BQ100" s="15"/>
      <c r="BR100" s="15"/>
      <c r="BS100" s="15"/>
      <c r="BT100" s="15"/>
    </row>
    <row r="101" s="27" customFormat="true" ht="14.4" hidden="false" customHeight="false" outlineLevel="0" collapsed="false">
      <c r="G101" s="28"/>
      <c r="H101" s="29"/>
      <c r="K101" s="14"/>
      <c r="L101" s="14"/>
      <c r="M101" s="14"/>
      <c r="N101" s="14"/>
      <c r="U101" s="30"/>
      <c r="V101" s="30"/>
      <c r="Y101" s="31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S101" s="32"/>
      <c r="AT101" s="33"/>
      <c r="AU101" s="33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O101" s="14"/>
      <c r="BP101" s="15"/>
      <c r="BQ101" s="15"/>
      <c r="BR101" s="15"/>
      <c r="BS101" s="15"/>
      <c r="BT101" s="15"/>
    </row>
    <row r="102" s="27" customFormat="true" ht="14.4" hidden="false" customHeight="false" outlineLevel="0" collapsed="false">
      <c r="A102" s="23" t="s">
        <v>67</v>
      </c>
      <c r="B102" s="23" t="s">
        <v>47</v>
      </c>
      <c r="C102" s="27" t="s">
        <v>75</v>
      </c>
      <c r="D102" s="23" t="n">
        <v>14</v>
      </c>
      <c r="E102" s="23" t="n">
        <v>1500</v>
      </c>
      <c r="F102" s="23" t="s">
        <v>54</v>
      </c>
      <c r="G102" s="28" t="n">
        <v>41.1</v>
      </c>
      <c r="H102" s="29" t="n">
        <v>0.4</v>
      </c>
      <c r="I102" s="27" t="n">
        <v>17.5</v>
      </c>
      <c r="J102" s="27" t="n">
        <v>0.4</v>
      </c>
      <c r="K102" s="14" t="n">
        <f aca="false">BN102-M102/1.1113</f>
        <v>20.739</v>
      </c>
      <c r="L102" s="15" t="n">
        <f aca="false">(1-BR102)*BO102</f>
        <v>1.023</v>
      </c>
      <c r="M102" s="15" t="n">
        <f aca="false">BN102*BR102*1.1113</f>
        <v>1.7347393</v>
      </c>
      <c r="N102" s="14" t="n">
        <f aca="false">BQ102</f>
        <v>0.673416661510539</v>
      </c>
      <c r="Q102" s="27" t="n">
        <v>6.8</v>
      </c>
      <c r="R102" s="27" t="n">
        <v>0.4</v>
      </c>
      <c r="S102" s="27" t="n">
        <v>11.4</v>
      </c>
      <c r="T102" s="27" t="n">
        <v>0.4</v>
      </c>
      <c r="U102" s="30" t="n">
        <v>0.8</v>
      </c>
      <c r="V102" s="30" t="n">
        <v>0.06</v>
      </c>
      <c r="Y102" s="31" t="n">
        <f aca="false">K102+M102</f>
        <v>22.4737393</v>
      </c>
      <c r="AA102" s="32" t="n">
        <f aca="false">G102/(2*15.9994+28.0855)</f>
        <v>0.68403892530994</v>
      </c>
      <c r="AB102" s="32" t="n">
        <f aca="false">H102/(2*15.9994+28.0855)</f>
        <v>0.00665731314170257</v>
      </c>
      <c r="AC102" s="32" t="n">
        <f aca="false">(2*I102)/(2*26.981+3*15.9994)</f>
        <v>0.34327119797725</v>
      </c>
      <c r="AD102" s="32" t="n">
        <f aca="false">(2*J102)/(2*26.981+3*15.9994)</f>
        <v>0.00784619881090857</v>
      </c>
      <c r="AE102" s="32" t="n">
        <f aca="false">K102/(55.8452+15.9994)</f>
        <v>0.288664701313669</v>
      </c>
      <c r="AF102" s="32" t="n">
        <f aca="false">L102/(55.8452+15.9994)</f>
        <v>0.0142390659840823</v>
      </c>
      <c r="AG102" s="32" t="n">
        <f aca="false">2*M102/(2*55.845+3*15.999)</f>
        <v>0.0217267441933282</v>
      </c>
      <c r="AH102" s="32" t="n">
        <f aca="false">2*N102/(2*55.845+3*15.999)</f>
        <v>0.00843420768767074</v>
      </c>
      <c r="AI102" s="32" t="n">
        <f aca="false">O102/(95.94+2*15.9994)</f>
        <v>0</v>
      </c>
      <c r="AJ102" s="32" t="n">
        <f aca="false">P102/(95.94+2*15.9994)</f>
        <v>0</v>
      </c>
      <c r="AK102" s="32" t="n">
        <f aca="false">Q102/(15.9994+24.3051)</f>
        <v>0.168715652098401</v>
      </c>
      <c r="AL102" s="32" t="n">
        <f aca="false">R102/(15.9994+24.3051)</f>
        <v>0.00992445012343535</v>
      </c>
      <c r="AM102" s="32" t="n">
        <f aca="false">S102/(40.078+15.9994)</f>
        <v>0.203290452125099</v>
      </c>
      <c r="AN102" s="32" t="n">
        <f aca="false">T102/(40.078+15.9994)</f>
        <v>0.0071329983201789</v>
      </c>
      <c r="AO102" s="32" t="n">
        <f aca="false">U102/(22.989+0.5*15.9994)</f>
        <v>0.0258158619109546</v>
      </c>
      <c r="AP102" s="32" t="n">
        <f aca="false">V102/(22.989+0.5*15.9994)</f>
        <v>0.0019361896433216</v>
      </c>
      <c r="AQ102" s="32" t="n">
        <f aca="false">X102/(2*15.9994+186.207)</f>
        <v>0</v>
      </c>
      <c r="AR102" s="27" t="n">
        <v>12</v>
      </c>
      <c r="AS102" s="32" t="n">
        <f aca="false">AR102/(2*AA102+1.5*AC102+AE102+2*AI102+AK102+AM102+0.5*AO102+1.5*AG102+2*AQ102)</f>
        <v>4.63471941632376</v>
      </c>
      <c r="AT102" s="33" t="n">
        <f aca="false">$AS102*AA102</f>
        <v>3.17032848865521</v>
      </c>
      <c r="AU102" s="33" t="n">
        <f aca="false">$AS102*AB102</f>
        <v>0.0308547784783962</v>
      </c>
      <c r="AV102" s="32" t="n">
        <f aca="false">$AS102*AC102</f>
        <v>1.59096568632988</v>
      </c>
      <c r="AW102" s="32" t="n">
        <f aca="false">$AS102*AD102</f>
        <v>0.0363649299732543</v>
      </c>
      <c r="AX102" s="32" t="n">
        <f aca="false">$AS102*AE102</f>
        <v>1.33787989598576</v>
      </c>
      <c r="AY102" s="32" t="n">
        <f aca="false">$AS102*AF102</f>
        <v>0.0659940755867414</v>
      </c>
      <c r="AZ102" s="32" t="n">
        <f aca="false">$AS102*AG102</f>
        <v>0.100697363166318</v>
      </c>
      <c r="BA102" s="32" t="n">
        <f aca="false">$AS102*AH102</f>
        <v>0.0390901861313547</v>
      </c>
      <c r="BB102" s="32" t="n">
        <f aca="false">$AS102*AI102</f>
        <v>0</v>
      </c>
      <c r="BC102" s="32" t="n">
        <f aca="false">$AS102*AJ102</f>
        <v>0</v>
      </c>
      <c r="BD102" s="32" t="n">
        <f aca="false">$AS102*AK102</f>
        <v>0.781949708618182</v>
      </c>
      <c r="BE102" s="32" t="n">
        <f aca="false">$AS102*AL102</f>
        <v>0.0459970416834225</v>
      </c>
      <c r="BF102" s="32" t="n">
        <f aca="false">$AS102*AM102</f>
        <v>0.942194205617429</v>
      </c>
      <c r="BG102" s="32" t="n">
        <f aca="false">$AS102*AN102</f>
        <v>0.0330594458111379</v>
      </c>
      <c r="BH102" s="32" t="n">
        <f aca="false">$AS102*AO102</f>
        <v>0.119649276447834</v>
      </c>
      <c r="BI102" s="32" t="n">
        <f aca="false">$AS102*AP102</f>
        <v>0.00897369573358757</v>
      </c>
      <c r="BJ102" s="32" t="n">
        <f aca="false">$AS102*AQ102</f>
        <v>0</v>
      </c>
      <c r="BK102" s="32" t="n">
        <f aca="false">SUM(AT102,AV102,AX102,AZ102,BB102,BD102,BF102,BH102,BJ102)</f>
        <v>8.04366462482061</v>
      </c>
      <c r="BL102" s="32" t="n">
        <f aca="false">SUM(AU102,AW102,AY102,BA102,BC102,BE102,BG102,BI102,BJ102)</f>
        <v>0.260334153397895</v>
      </c>
      <c r="BM102" s="32" t="n">
        <f aca="false">AX102+AZ102</f>
        <v>1.43857725915208</v>
      </c>
      <c r="BN102" s="27" t="n">
        <v>22.3</v>
      </c>
      <c r="BO102" s="14" t="n">
        <v>1.1</v>
      </c>
      <c r="BP102" s="15" t="n">
        <f aca="false">(1-BR102)*L102+BQ102</f>
        <v>1.62480666151054</v>
      </c>
      <c r="BQ102" s="15" t="n">
        <f aca="false">SQRT((BO102/BN102)^2+(BS102/BR102)^2)*(BN102*BR102)</f>
        <v>0.673416661510539</v>
      </c>
      <c r="BR102" s="15" t="n">
        <v>0.07</v>
      </c>
      <c r="BS102" s="15" t="n">
        <v>0.03</v>
      </c>
      <c r="BT102" s="15" t="n">
        <f aca="false">AX102+BF102+(BD102)</f>
        <v>3.06202381022137</v>
      </c>
    </row>
    <row r="103" s="27" customFormat="true" ht="14.4" hidden="false" customHeight="false" outlineLevel="0" collapsed="false">
      <c r="A103" s="27" t="s">
        <v>67</v>
      </c>
      <c r="B103" s="27" t="s">
        <v>80</v>
      </c>
      <c r="C103" s="27" t="s">
        <v>75</v>
      </c>
      <c r="D103" s="27" t="n">
        <v>14</v>
      </c>
      <c r="E103" s="27" t="n">
        <v>1500</v>
      </c>
      <c r="F103" s="27" t="s">
        <v>54</v>
      </c>
      <c r="G103" s="28" t="n">
        <v>53.5</v>
      </c>
      <c r="H103" s="29" t="n">
        <v>0.6</v>
      </c>
      <c r="I103" s="27" t="n">
        <v>8.7</v>
      </c>
      <c r="J103" s="27" t="n">
        <v>1.6</v>
      </c>
      <c r="K103" s="14" t="n">
        <v>12</v>
      </c>
      <c r="L103" s="14" t="n">
        <v>1.5</v>
      </c>
      <c r="M103" s="14"/>
      <c r="N103" s="14"/>
      <c r="Q103" s="27" t="n">
        <v>7.7</v>
      </c>
      <c r="R103" s="27" t="n">
        <v>0.7</v>
      </c>
      <c r="S103" s="27" t="n">
        <v>11.7</v>
      </c>
      <c r="T103" s="27" t="n">
        <v>0.8</v>
      </c>
      <c r="U103" s="30" t="n">
        <v>5.5</v>
      </c>
      <c r="V103" s="30" t="n">
        <v>0.5</v>
      </c>
      <c r="Y103" s="31"/>
      <c r="AA103" s="32" t="n">
        <f aca="false">G103/(2*15.9994+28.0855)</f>
        <v>0.890415632702719</v>
      </c>
      <c r="AB103" s="32" t="n">
        <f aca="false">H103/(2*15.9994+28.0855)</f>
        <v>0.00998596971255386</v>
      </c>
      <c r="AC103" s="32" t="n">
        <f aca="false">(2*I103)/(2*26.981+3*15.9994)</f>
        <v>0.170654824137261</v>
      </c>
      <c r="AD103" s="32" t="n">
        <f aca="false">(2*J103)/(2*26.981+3*15.9994)</f>
        <v>0.0313847952436343</v>
      </c>
      <c r="AE103" s="32" t="n">
        <f aca="false">K103/(55.8452+15.9994)</f>
        <v>0.167027166968707</v>
      </c>
      <c r="AF103" s="32" t="n">
        <f aca="false">L103/(55.8452+15.9994)</f>
        <v>0.0208783958710884</v>
      </c>
      <c r="AG103" s="32" t="n">
        <f aca="false">2*M103/(2*55.845+3*15.999)</f>
        <v>0</v>
      </c>
      <c r="AH103" s="32" t="n">
        <f aca="false">2*N103/(2*55.845+3*15.999)</f>
        <v>0</v>
      </c>
      <c r="AI103" s="32" t="n">
        <f aca="false">O103/(95.94+2*15.9994)</f>
        <v>0</v>
      </c>
      <c r="AJ103" s="32" t="n">
        <f aca="false">P103/(95.94+2*15.9994)</f>
        <v>0</v>
      </c>
      <c r="AK103" s="32" t="n">
        <f aca="false">Q103/(15.9994+24.3051)</f>
        <v>0.19104566487613</v>
      </c>
      <c r="AL103" s="32" t="n">
        <f aca="false">R103/(15.9994+24.3051)</f>
        <v>0.0173677877160119</v>
      </c>
      <c r="AM103" s="32" t="n">
        <f aca="false">S103/(40.078+15.9994)</f>
        <v>0.208640200865233</v>
      </c>
      <c r="AN103" s="32" t="n">
        <f aca="false">T103/(40.078+15.9994)</f>
        <v>0.0142659966403578</v>
      </c>
      <c r="AO103" s="32" t="n">
        <f aca="false">U103/(22.989+0.5*15.9994)</f>
        <v>0.177484050637813</v>
      </c>
      <c r="AP103" s="32" t="n">
        <f aca="false">V103/(22.989+0.5*15.9994)</f>
        <v>0.0161349136943466</v>
      </c>
      <c r="AQ103" s="32" t="n">
        <f aca="false">X103/(2*15.9994+186.207)</f>
        <v>0</v>
      </c>
      <c r="AR103" s="27" t="n">
        <v>6</v>
      </c>
      <c r="AS103" s="32" t="n">
        <f aca="false">AR103/(2*AA103+1.5*AC103+AE103+2*AI103+AK103+AM103+0.5*AO103+1.5*AG103+2*AQ103)</f>
        <v>2.22860382130734</v>
      </c>
      <c r="AT103" s="33" t="n">
        <f aca="false">$AS103*AA103</f>
        <v>1.98438368159307</v>
      </c>
      <c r="AU103" s="33" t="n">
        <f aca="false">$AS103*AB103</f>
        <v>0.0222547702608569</v>
      </c>
      <c r="AV103" s="32" t="n">
        <f aca="false">$AS103*AC103</f>
        <v>0.380321993196833</v>
      </c>
      <c r="AW103" s="32" t="n">
        <f aca="false">$AS103*AD103</f>
        <v>0.0699442746109118</v>
      </c>
      <c r="AX103" s="32" t="n">
        <f aca="false">$AS103*AE103</f>
        <v>0.372237382568601</v>
      </c>
      <c r="AY103" s="32" t="n">
        <f aca="false">$AS103*AF103</f>
        <v>0.0465296728210751</v>
      </c>
      <c r="AZ103" s="32" t="n">
        <f aca="false">$AS103*AG103</f>
        <v>0</v>
      </c>
      <c r="BA103" s="32" t="n">
        <f aca="false">$AS103*AH103</f>
        <v>0</v>
      </c>
      <c r="BB103" s="32" t="n">
        <f aca="false">$AS103*AI103</f>
        <v>0</v>
      </c>
      <c r="BC103" s="32" t="n">
        <f aca="false">$AS103*AJ103</f>
        <v>0</v>
      </c>
      <c r="BD103" s="32" t="n">
        <f aca="false">$AS103*AK103</f>
        <v>0.425765098787146</v>
      </c>
      <c r="BE103" s="32" t="n">
        <f aca="false">$AS103*AL103</f>
        <v>0.0387059180715587</v>
      </c>
      <c r="BF103" s="32" t="n">
        <f aca="false">$AS103*AM103</f>
        <v>0.464976348926589</v>
      </c>
      <c r="BG103" s="32" t="n">
        <f aca="false">$AS103*AN103</f>
        <v>0.0317932546274591</v>
      </c>
      <c r="BH103" s="32" t="n">
        <f aca="false">$AS103*AO103</f>
        <v>0.395541633472536</v>
      </c>
      <c r="BI103" s="32" t="n">
        <f aca="false">$AS103*AP103</f>
        <v>0.0359583303156851</v>
      </c>
      <c r="BJ103" s="32" t="n">
        <f aca="false">$AS103*AQ103</f>
        <v>0</v>
      </c>
      <c r="BK103" s="32" t="n">
        <f aca="false">SUM(AT103,AV103,AX103,AZ103,BB103,BD103,BF103,BH103,BJ103)</f>
        <v>4.02322613854478</v>
      </c>
      <c r="BL103" s="32" t="n">
        <f aca="false">SUM(AU103,AW103,AY103,BA103,BC103,BE103,BG103,BI103,BJ103)</f>
        <v>0.245186220707547</v>
      </c>
      <c r="BM103" s="32"/>
      <c r="BO103" s="14"/>
      <c r="BP103" s="15"/>
      <c r="BQ103" s="15"/>
      <c r="BR103" s="15"/>
      <c r="BS103" s="15"/>
      <c r="BT103" s="15"/>
    </row>
    <row r="104" s="27" customFormat="true" ht="14.4" hidden="false" customHeight="false" outlineLevel="0" collapsed="false">
      <c r="A104" s="27" t="s">
        <v>67</v>
      </c>
      <c r="B104" s="27" t="s">
        <v>68</v>
      </c>
      <c r="C104" s="27" t="s">
        <v>75</v>
      </c>
      <c r="D104" s="27" t="n">
        <v>14</v>
      </c>
      <c r="E104" s="27" t="n">
        <v>1500</v>
      </c>
      <c r="F104" s="27" t="s">
        <v>54</v>
      </c>
      <c r="G104" s="28" t="n">
        <v>0.13</v>
      </c>
      <c r="H104" s="29" t="n">
        <v>0.04</v>
      </c>
      <c r="K104" s="14" t="n">
        <v>95.2</v>
      </c>
      <c r="L104" s="14" t="n">
        <v>1.4</v>
      </c>
      <c r="M104" s="14"/>
      <c r="N104" s="14"/>
      <c r="Q104" s="27" t="n">
        <v>3.5</v>
      </c>
      <c r="R104" s="27" t="n">
        <v>0.7</v>
      </c>
      <c r="U104" s="30"/>
      <c r="V104" s="30"/>
      <c r="Y104" s="31"/>
      <c r="AA104" s="32" t="n">
        <f aca="false">G104/(2*15.9994+28.0855)</f>
        <v>0.00216362677105334</v>
      </c>
      <c r="AB104" s="32" t="n">
        <f aca="false">H104/(2*15.9994+28.0855)</f>
        <v>0.000665731314170257</v>
      </c>
      <c r="AC104" s="32" t="n">
        <f aca="false">(2*I104)/(2*26.981+3*15.9994)</f>
        <v>0</v>
      </c>
      <c r="AD104" s="32" t="n">
        <f aca="false">(2*J104)/(2*26.981+3*15.9994)</f>
        <v>0</v>
      </c>
      <c r="AE104" s="32" t="n">
        <f aca="false">K104/(55.8452+15.9994)</f>
        <v>1.32508219128508</v>
      </c>
      <c r="AF104" s="32" t="n">
        <f aca="false">L104/(55.8452+15.9994)</f>
        <v>0.0194865028130159</v>
      </c>
      <c r="AG104" s="32" t="n">
        <f aca="false">2*M104/(2*55.845+3*15.999)</f>
        <v>0</v>
      </c>
      <c r="AH104" s="32" t="n">
        <f aca="false">2*N104/(2*55.845+3*15.999)</f>
        <v>0</v>
      </c>
      <c r="AI104" s="32" t="n">
        <f aca="false">O104/(95.94+2*15.9994)</f>
        <v>0</v>
      </c>
      <c r="AJ104" s="32" t="n">
        <f aca="false">P104/(95.94+2*15.9994)</f>
        <v>0</v>
      </c>
      <c r="AK104" s="32" t="n">
        <f aca="false">Q104/(15.9994+24.3051)</f>
        <v>0.0868389385800593</v>
      </c>
      <c r="AL104" s="32" t="n">
        <f aca="false">R104/(15.9994+24.3051)</f>
        <v>0.0173677877160119</v>
      </c>
      <c r="AM104" s="32" t="n">
        <f aca="false">S104/(40.078+15.9994)</f>
        <v>0</v>
      </c>
      <c r="AN104" s="32" t="n">
        <f aca="false">T104/(40.078+15.9994)</f>
        <v>0</v>
      </c>
      <c r="AO104" s="32" t="n">
        <f aca="false">U104/(22.989+0.5*15.9994)</f>
        <v>0</v>
      </c>
      <c r="AP104" s="32" t="n">
        <f aca="false">V104/(22.989+0.5*15.9994)</f>
        <v>0</v>
      </c>
      <c r="AQ104" s="32" t="n">
        <f aca="false">X104/(2*15.9994+186.207)</f>
        <v>0</v>
      </c>
      <c r="AR104" s="27" t="n">
        <v>1</v>
      </c>
      <c r="AS104" s="32" t="n">
        <f aca="false">AR104/(2*AA104+1.5*AC104+AE104+2*AI104+AK104+AM104+0.5*AO104+1.5*AG104+2*AQ104)</f>
        <v>0.706090832452833</v>
      </c>
      <c r="AT104" s="33" t="n">
        <f aca="false">$AS104*AA104</f>
        <v>0.00152771702789028</v>
      </c>
      <c r="AU104" s="33" t="n">
        <f aca="false">$AS104*AB104</f>
        <v>0.000470066777812395</v>
      </c>
      <c r="AV104" s="32" t="n">
        <f aca="false">$AS104*AC104</f>
        <v>0</v>
      </c>
      <c r="AW104" s="32" t="n">
        <f aca="false">$AS104*AD104</f>
        <v>0</v>
      </c>
      <c r="AX104" s="32" t="n">
        <f aca="false">$AS104*AE104</f>
        <v>0.935628387512905</v>
      </c>
      <c r="AY104" s="32" t="n">
        <f aca="false">$AS104*AF104</f>
        <v>0.0137592409928368</v>
      </c>
      <c r="AZ104" s="32" t="n">
        <f aca="false">$AS104*AG104</f>
        <v>0</v>
      </c>
      <c r="BA104" s="32" t="n">
        <f aca="false">$AS104*AH104</f>
        <v>0</v>
      </c>
      <c r="BB104" s="32" t="n">
        <f aca="false">$AS104*AI104</f>
        <v>0</v>
      </c>
      <c r="BC104" s="32" t="n">
        <f aca="false">$AS104*AJ104</f>
        <v>0</v>
      </c>
      <c r="BD104" s="32" t="n">
        <f aca="false">$AS104*AK104</f>
        <v>0.0613161784313145</v>
      </c>
      <c r="BE104" s="32" t="n">
        <f aca="false">$AS104*AL104</f>
        <v>0.0122632356862629</v>
      </c>
      <c r="BF104" s="32" t="n">
        <f aca="false">$AS104*AM104</f>
        <v>0</v>
      </c>
      <c r="BG104" s="32" t="n">
        <f aca="false">$AS104*AN104</f>
        <v>0</v>
      </c>
      <c r="BH104" s="32" t="n">
        <f aca="false">$AS104*AO104</f>
        <v>0</v>
      </c>
      <c r="BI104" s="32" t="n">
        <f aca="false">$AS104*AP104</f>
        <v>0</v>
      </c>
      <c r="BJ104" s="32" t="n">
        <f aca="false">$AS104*AQ104</f>
        <v>0</v>
      </c>
      <c r="BK104" s="32" t="n">
        <f aca="false">SUM(AT104,AV104,AX104,AZ104,BB104,BD104,BF104,BH104,BJ104)</f>
        <v>0.99847228297211</v>
      </c>
      <c r="BL104" s="32"/>
      <c r="BM104" s="32"/>
      <c r="BO104" s="14"/>
      <c r="BP104" s="15"/>
      <c r="BQ104" s="15"/>
      <c r="BR104" s="15"/>
      <c r="BS104" s="15"/>
      <c r="BT104" s="15"/>
    </row>
    <row r="105" s="27" customFormat="true" ht="14.4" hidden="false" customHeight="false" outlineLevel="0" collapsed="false">
      <c r="A105" s="23" t="s">
        <v>67</v>
      </c>
      <c r="B105" s="27" t="s">
        <v>56</v>
      </c>
      <c r="C105" s="27" t="s">
        <v>75</v>
      </c>
      <c r="D105" s="23" t="n">
        <v>14</v>
      </c>
      <c r="E105" s="27" t="n">
        <v>1500</v>
      </c>
      <c r="F105" s="27" t="s">
        <v>54</v>
      </c>
      <c r="G105" s="28"/>
      <c r="H105" s="29"/>
      <c r="K105" s="14" t="n">
        <v>128.65</v>
      </c>
      <c r="L105" s="14"/>
      <c r="M105" s="14"/>
      <c r="N105" s="14"/>
      <c r="U105" s="30"/>
      <c r="V105" s="30"/>
      <c r="Y105" s="31"/>
      <c r="AA105" s="32" t="n">
        <f aca="false">G105/(2*15.9994+28.0855)</f>
        <v>0</v>
      </c>
      <c r="AB105" s="32" t="n">
        <f aca="false">H105/(2*15.9994+28.0855)</f>
        <v>0</v>
      </c>
      <c r="AC105" s="32" t="n">
        <f aca="false">(2*I105)/(2*26.981+3*15.9994)</f>
        <v>0</v>
      </c>
      <c r="AD105" s="32" t="n">
        <f aca="false">(2*J105)/(2*26.981+3*15.9994)</f>
        <v>0</v>
      </c>
      <c r="AE105" s="32" t="n">
        <f aca="false">K105/(55.8452+15.9994)</f>
        <v>1.79067041921035</v>
      </c>
      <c r="AF105" s="32" t="n">
        <f aca="false">L105/(55.8452+15.9994)</f>
        <v>0</v>
      </c>
      <c r="AG105" s="32" t="n">
        <f aca="false">2*M105/(2*55.845+3*15.999)</f>
        <v>0</v>
      </c>
      <c r="AH105" s="32" t="n">
        <f aca="false">2*N105/(2*55.845+3*15.999)</f>
        <v>0</v>
      </c>
      <c r="AI105" s="32" t="n">
        <f aca="false">O105/(95.94+2*15.9994)</f>
        <v>0</v>
      </c>
      <c r="AJ105" s="32" t="n">
        <f aca="false">P105/(95.94+2*15.9994)</f>
        <v>0</v>
      </c>
      <c r="AK105" s="32" t="n">
        <f aca="false">Q105/(15.9994+24.3051)</f>
        <v>0</v>
      </c>
      <c r="AL105" s="32" t="n">
        <f aca="false">R105/(15.9994+24.3051)</f>
        <v>0</v>
      </c>
      <c r="AM105" s="32" t="n">
        <f aca="false">S105/(40.078+15.9994)</f>
        <v>0</v>
      </c>
      <c r="AN105" s="32" t="n">
        <f aca="false">T105/(40.078+15.9994)</f>
        <v>0</v>
      </c>
      <c r="AO105" s="32" t="n">
        <f aca="false">U105/(22.989+0.5*15.9994)</f>
        <v>0</v>
      </c>
      <c r="AP105" s="32" t="n">
        <f aca="false">V105/(22.989+0.5*15.9994)</f>
        <v>0</v>
      </c>
      <c r="AQ105" s="32" t="n">
        <f aca="false">X105/(2*15.9994+186.207)</f>
        <v>0</v>
      </c>
      <c r="AR105" s="27" t="n">
        <v>1</v>
      </c>
      <c r="AS105" s="32" t="n">
        <f aca="false">AR105/(2*AA105+1.5*AC105+AE105+2*AI105+AK105+AM105+0.5*AO105+1.5*AG105+2*AQ105)</f>
        <v>0.558450058297707</v>
      </c>
      <c r="AT105" s="33" t="n">
        <f aca="false">$AS105*AA105</f>
        <v>0</v>
      </c>
      <c r="AU105" s="33" t="n">
        <f aca="false">$AS105*AB105</f>
        <v>0</v>
      </c>
      <c r="AV105" s="32" t="n">
        <f aca="false">$AS105*AC105</f>
        <v>0</v>
      </c>
      <c r="AW105" s="32" t="n">
        <f aca="false">$AS105*AD105</f>
        <v>0</v>
      </c>
      <c r="AX105" s="32" t="n">
        <f aca="false">$AS105*AE105</f>
        <v>1</v>
      </c>
      <c r="AY105" s="32" t="n">
        <f aca="false">$AS105*AF105</f>
        <v>0</v>
      </c>
      <c r="AZ105" s="32" t="n">
        <f aca="false">$AS105*AG105</f>
        <v>0</v>
      </c>
      <c r="BA105" s="32" t="n">
        <f aca="false">$AS105*AH105</f>
        <v>0</v>
      </c>
      <c r="BB105" s="32" t="n">
        <f aca="false">$AS105*AI105</f>
        <v>0</v>
      </c>
      <c r="BC105" s="32" t="n">
        <f aca="false">$AS105*AJ105</f>
        <v>0</v>
      </c>
      <c r="BD105" s="32" t="n">
        <f aca="false">$AS105*AK105</f>
        <v>0</v>
      </c>
      <c r="BE105" s="32" t="n">
        <f aca="false">$AS105*AL105</f>
        <v>0</v>
      </c>
      <c r="BF105" s="32" t="n">
        <f aca="false">$AS105*AM105</f>
        <v>0</v>
      </c>
      <c r="BG105" s="32" t="n">
        <f aca="false">$AS105*AN105</f>
        <v>0</v>
      </c>
      <c r="BH105" s="32" t="n">
        <f aca="false">$AS105*AO105</f>
        <v>0</v>
      </c>
      <c r="BI105" s="32" t="n">
        <f aca="false">$AS105*AP105</f>
        <v>0</v>
      </c>
      <c r="BJ105" s="32" t="n">
        <f aca="false">$AS105*AQ105</f>
        <v>0</v>
      </c>
      <c r="BK105" s="32" t="n">
        <f aca="false">SUM(AT105,AV105,AX105,AZ105,BB105,BD105,BF105,BH105,BJ105)</f>
        <v>1</v>
      </c>
      <c r="BL105" s="32"/>
      <c r="BM105" s="32"/>
      <c r="BO105" s="14"/>
      <c r="BP105" s="15"/>
      <c r="BQ105" s="15"/>
      <c r="BR105" s="15"/>
      <c r="BS105" s="15"/>
      <c r="BT105" s="15"/>
    </row>
    <row r="106" s="27" customFormat="true" ht="14.4" hidden="false" customHeight="false" outlineLevel="0" collapsed="false">
      <c r="G106" s="28"/>
      <c r="H106" s="29"/>
      <c r="K106" s="14"/>
      <c r="L106" s="14"/>
      <c r="M106" s="14"/>
      <c r="N106" s="14"/>
      <c r="U106" s="30"/>
      <c r="V106" s="30"/>
      <c r="Y106" s="31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S106" s="32"/>
      <c r="AT106" s="33"/>
      <c r="AU106" s="33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O106" s="14"/>
      <c r="BP106" s="15"/>
      <c r="BQ106" s="15"/>
      <c r="BR106" s="15"/>
      <c r="BS106" s="15"/>
      <c r="BT106" s="15"/>
    </row>
    <row r="107" s="27" customFormat="true" ht="14.4" hidden="false" customHeight="false" outlineLevel="0" collapsed="false">
      <c r="A107" s="27" t="s">
        <v>81</v>
      </c>
      <c r="B107" s="27" t="s">
        <v>47</v>
      </c>
      <c r="C107" s="27" t="s">
        <v>75</v>
      </c>
      <c r="D107" s="23" t="n">
        <v>20</v>
      </c>
      <c r="E107" s="23" t="n">
        <v>1700</v>
      </c>
      <c r="F107" s="23" t="s">
        <v>29</v>
      </c>
      <c r="G107" s="28" t="n">
        <v>43.2</v>
      </c>
      <c r="H107" s="29" t="n">
        <v>0.9</v>
      </c>
      <c r="I107" s="27" t="n">
        <v>21.1</v>
      </c>
      <c r="J107" s="27" t="n">
        <v>0.7</v>
      </c>
      <c r="K107" s="14" t="n">
        <f aca="false">BN107-M107/1.1113</f>
        <v>9.6</v>
      </c>
      <c r="L107" s="15" t="n">
        <f aca="false">(1-BR107)*BO107</f>
        <v>0.96</v>
      </c>
      <c r="M107" s="15" t="n">
        <f aca="false">BN107*BR107*1.1113</f>
        <v>0.44452</v>
      </c>
      <c r="N107" s="14" t="n">
        <f aca="false">BQ107</f>
        <v>0.401995024844836</v>
      </c>
      <c r="Q107" s="27" t="n">
        <v>10.1</v>
      </c>
      <c r="R107" s="27" t="n">
        <v>0.3</v>
      </c>
      <c r="S107" s="27" t="n">
        <v>13.5</v>
      </c>
      <c r="T107" s="27" t="n">
        <v>0.3</v>
      </c>
      <c r="U107" s="30" t="n">
        <v>1.5</v>
      </c>
      <c r="V107" s="30" t="n">
        <v>0.4</v>
      </c>
      <c r="Y107" s="31" t="n">
        <f aca="false">K107+M107</f>
        <v>10.04452</v>
      </c>
      <c r="AA107" s="32" t="n">
        <f aca="false">G107/(2*15.9994+28.0855)</f>
        <v>0.718989819303878</v>
      </c>
      <c r="AB107" s="32" t="n">
        <f aca="false">H107/(2*15.9994+28.0855)</f>
        <v>0.0149789545688308</v>
      </c>
      <c r="AC107" s="32" t="n">
        <f aca="false">(2*I107)/(2*26.981+3*15.9994)</f>
        <v>0.413886987275427</v>
      </c>
      <c r="AD107" s="32" t="n">
        <f aca="false">(2*J107)/(2*26.981+3*15.9994)</f>
        <v>0.01373084791909</v>
      </c>
      <c r="AE107" s="32" t="n">
        <f aca="false">K107/(55.8452+15.9994)</f>
        <v>0.133621733574966</v>
      </c>
      <c r="AF107" s="32" t="n">
        <f aca="false">L107/(55.8452+15.9994)</f>
        <v>0.0133621733574966</v>
      </c>
      <c r="AG107" s="32" t="n">
        <f aca="false">2*M107/(2*55.845+3*15.999)</f>
        <v>0.00556739120905271</v>
      </c>
      <c r="AH107" s="32" t="n">
        <f aca="false">2*N107/(2*55.845+3*15.999)</f>
        <v>0.00503478711284996</v>
      </c>
      <c r="AI107" s="32" t="n">
        <f aca="false">O107/(95.94+2*15.9994)</f>
        <v>0</v>
      </c>
      <c r="AJ107" s="32" t="n">
        <f aca="false">P107/(95.94+2*15.9994)</f>
        <v>0</v>
      </c>
      <c r="AK107" s="32" t="n">
        <f aca="false">Q107/(15.9994+24.3051)</f>
        <v>0.250592365616742</v>
      </c>
      <c r="AL107" s="32" t="n">
        <f aca="false">R107/(15.9994+24.3051)</f>
        <v>0.00744333759257651</v>
      </c>
      <c r="AM107" s="32" t="n">
        <f aca="false">S107/(40.078+15.9994)</f>
        <v>0.240738693306038</v>
      </c>
      <c r="AN107" s="32" t="n">
        <f aca="false">T107/(40.078+15.9994)</f>
        <v>0.00534974874013417</v>
      </c>
      <c r="AO107" s="32" t="n">
        <f aca="false">U107/(22.989+0.5*15.9994)</f>
        <v>0.0484047410830399</v>
      </c>
      <c r="AP107" s="32" t="n">
        <f aca="false">V107/(22.989+0.5*15.9994)</f>
        <v>0.0129079309554773</v>
      </c>
      <c r="AQ107" s="32" t="n">
        <f aca="false">X107/(2*15.9994+186.207)</f>
        <v>0</v>
      </c>
      <c r="AR107" s="27" t="n">
        <v>12</v>
      </c>
      <c r="AS107" s="32" t="n">
        <f aca="false">AR107/(2*AA107+1.5*AC107+AE107+2*AI107+AK107+AM107+0.5*AO107+1.5*AG107+2*AQ107)</f>
        <v>4.41774755521819</v>
      </c>
      <c r="AT107" s="33" t="n">
        <f aca="false">$AS107*AA107</f>
        <v>3.17631551645648</v>
      </c>
      <c r="AU107" s="33" t="n">
        <f aca="false">$AS107*AB107</f>
        <v>0.0661732399261766</v>
      </c>
      <c r="AV107" s="32" t="n">
        <f aca="false">$AS107*AC107</f>
        <v>1.82844822617264</v>
      </c>
      <c r="AW107" s="32" t="n">
        <f aca="false">$AS107*AD107</f>
        <v>0.0606594198256326</v>
      </c>
      <c r="AX107" s="32" t="n">
        <f aca="false">$AS107*AE107</f>
        <v>0.590307086824822</v>
      </c>
      <c r="AY107" s="32" t="n">
        <f aca="false">$AS107*AF107</f>
        <v>0.0590307086824822</v>
      </c>
      <c r="AZ107" s="32" t="n">
        <f aca="false">$AS107*AG107</f>
        <v>0.0245953289027359</v>
      </c>
      <c r="BA107" s="32" t="n">
        <f aca="false">$AS107*AH107</f>
        <v>0.022242418458837</v>
      </c>
      <c r="BB107" s="32" t="n">
        <f aca="false">$AS107*AI107</f>
        <v>0</v>
      </c>
      <c r="BC107" s="32" t="n">
        <f aca="false">$AS107*AJ107</f>
        <v>0</v>
      </c>
      <c r="BD107" s="32" t="n">
        <f aca="false">$AS107*AK107</f>
        <v>1.10705381055971</v>
      </c>
      <c r="BE107" s="32" t="n">
        <f aca="false">$AS107*AL107</f>
        <v>0.0328827864522685</v>
      </c>
      <c r="BF107" s="32" t="n">
        <f aca="false">$AS107*AM107</f>
        <v>1.06352277379917</v>
      </c>
      <c r="BG107" s="32" t="n">
        <f aca="false">$AS107*AN107</f>
        <v>0.0236338394177593</v>
      </c>
      <c r="BH107" s="32" t="n">
        <f aca="false">$AS107*AO107</f>
        <v>0.213839926580569</v>
      </c>
      <c r="BI107" s="32" t="n">
        <f aca="false">$AS107*AP107</f>
        <v>0.0570239804214851</v>
      </c>
      <c r="BJ107" s="32" t="n">
        <f aca="false">$AS107*AQ107</f>
        <v>0</v>
      </c>
      <c r="BK107" s="32" t="n">
        <f aca="false">SUM(AT107,AV107,AX107,AZ107,BB107,BD107,BF107,BH107,BJ107)</f>
        <v>8.00408266929612</v>
      </c>
      <c r="BL107" s="32" t="n">
        <f aca="false">SUM(AU107,AW107,AY107,BA107,BC107,BE107,BG107,BI107,BJ107)</f>
        <v>0.321646393184641</v>
      </c>
      <c r="BM107" s="32" t="n">
        <f aca="false">AX107+AZ107</f>
        <v>0.614902415727558</v>
      </c>
      <c r="BN107" s="27" t="n">
        <v>10</v>
      </c>
      <c r="BO107" s="14" t="n">
        <v>1</v>
      </c>
      <c r="BP107" s="15" t="n">
        <f aca="false">(1-BR107)*L107+BQ107</f>
        <v>1.32359502484484</v>
      </c>
      <c r="BQ107" s="15" t="n">
        <f aca="false">SQRT((BO107/BN107)^2+(BS107/BR107)^2)*(BN107*BR107)</f>
        <v>0.401995024844836</v>
      </c>
      <c r="BR107" s="15" t="n">
        <v>0.04</v>
      </c>
      <c r="BS107" s="15" t="n">
        <v>0.04</v>
      </c>
      <c r="BT107" s="15" t="n">
        <f aca="false">AX107+BF107+(BD107)</f>
        <v>2.7608836711837</v>
      </c>
    </row>
    <row r="108" s="27" customFormat="true" ht="14.4" hidden="false" customHeight="false" outlineLevel="0" collapsed="false">
      <c r="A108" s="27" t="s">
        <v>81</v>
      </c>
      <c r="B108" s="42" t="s">
        <v>65</v>
      </c>
      <c r="C108" s="27" t="s">
        <v>75</v>
      </c>
      <c r="D108" s="27" t="n">
        <v>20</v>
      </c>
      <c r="E108" s="27" t="n">
        <v>1700</v>
      </c>
      <c r="F108" s="27" t="s">
        <v>29</v>
      </c>
      <c r="G108" s="28" t="n">
        <v>51</v>
      </c>
      <c r="H108" s="29"/>
      <c r="I108" s="27" t="n">
        <v>19.2</v>
      </c>
      <c r="K108" s="14" t="n">
        <v>4.7</v>
      </c>
      <c r="L108" s="14"/>
      <c r="M108" s="14"/>
      <c r="N108" s="14"/>
      <c r="Q108" s="27" t="n">
        <v>7.1</v>
      </c>
      <c r="S108" s="27" t="n">
        <v>9.1</v>
      </c>
      <c r="U108" s="30" t="n">
        <v>7.4</v>
      </c>
      <c r="V108" s="30"/>
      <c r="Y108" s="31"/>
      <c r="AA108" s="32" t="n">
        <f aca="false">G108/(2*15.9994+28.0855)</f>
        <v>0.848807425567078</v>
      </c>
      <c r="AB108" s="32" t="n">
        <f aca="false">H108/(2*15.9994+28.0855)</f>
        <v>0</v>
      </c>
      <c r="AC108" s="32" t="n">
        <f aca="false">(2*I108)/(2*26.981+3*15.9994)</f>
        <v>0.376617542923611</v>
      </c>
      <c r="AD108" s="32" t="n">
        <f aca="false">(2*J108)/(2*26.981+3*15.9994)</f>
        <v>0</v>
      </c>
      <c r="AE108" s="32" t="n">
        <f aca="false">K108/(55.8452+15.9994)</f>
        <v>0.0654189737294104</v>
      </c>
      <c r="AF108" s="32" t="n">
        <f aca="false">L108/(55.8452+15.9994)</f>
        <v>0</v>
      </c>
      <c r="AG108" s="32" t="n">
        <f aca="false">2*M108/(2*55.845+3*15.999)</f>
        <v>0</v>
      </c>
      <c r="AH108" s="32" t="n">
        <f aca="false">2*N108/(2*55.845+3*15.999)</f>
        <v>0</v>
      </c>
      <c r="AI108" s="32" t="n">
        <f aca="false">O108/(95.94+2*15.9994)</f>
        <v>0</v>
      </c>
      <c r="AJ108" s="32" t="n">
        <f aca="false">P108/(95.94+2*15.9994)</f>
        <v>0</v>
      </c>
      <c r="AK108" s="32" t="n">
        <f aca="false">Q108/(15.9994+24.3051)</f>
        <v>0.176158989690977</v>
      </c>
      <c r="AL108" s="32" t="n">
        <f aca="false">R108/(15.9994+24.3051)</f>
        <v>0</v>
      </c>
      <c r="AM108" s="32" t="n">
        <f aca="false">S108/(40.078+15.9994)</f>
        <v>0.16227571178407</v>
      </c>
      <c r="AN108" s="32" t="n">
        <f aca="false">T108/(40.078+15.9994)</f>
        <v>0</v>
      </c>
      <c r="AO108" s="32" t="n">
        <f aca="false">U108/(22.989+0.5*15.9994)</f>
        <v>0.23879672267633</v>
      </c>
      <c r="AP108" s="32" t="n">
        <f aca="false">V108/(22.989+0.5*15.9994)</f>
        <v>0</v>
      </c>
      <c r="AQ108" s="32" t="n">
        <f aca="false">X108/(2*15.9994+186.207)</f>
        <v>0</v>
      </c>
      <c r="AR108" s="27" t="n">
        <v>6</v>
      </c>
      <c r="AS108" s="32" t="n">
        <f aca="false">AR108/(2*AA108+1.5*AC108+AE108+2*AI108+AK108+AM108+0.5*AO108+1.5*AG108+2*AQ108)</f>
        <v>2.15378513938453</v>
      </c>
      <c r="AT108" s="33" t="n">
        <f aca="false">$AS108*AA108</f>
        <v>1.82814881938561</v>
      </c>
      <c r="AU108" s="33" t="n">
        <f aca="false">$AS108*AB108</f>
        <v>0</v>
      </c>
      <c r="AV108" s="32" t="n">
        <f aca="false">$AS108*AC108</f>
        <v>0.811153267180389</v>
      </c>
      <c r="AW108" s="32" t="n">
        <f aca="false">$AS108*AD108</f>
        <v>0</v>
      </c>
      <c r="AX108" s="32" t="n">
        <f aca="false">$AS108*AE108</f>
        <v>0.140898413452191</v>
      </c>
      <c r="AY108" s="32" t="n">
        <f aca="false">$AS108*AF108</f>
        <v>0</v>
      </c>
      <c r="AZ108" s="32" t="n">
        <f aca="false">$AS108*AG108</f>
        <v>0</v>
      </c>
      <c r="BA108" s="32" t="n">
        <f aca="false">$AS108*AH108</f>
        <v>0</v>
      </c>
      <c r="BB108" s="32" t="n">
        <f aca="false">$AS108*AI108</f>
        <v>0</v>
      </c>
      <c r="BC108" s="32" t="n">
        <f aca="false">$AS108*AJ108</f>
        <v>0</v>
      </c>
      <c r="BD108" s="32" t="n">
        <f aca="false">$AS108*AK108</f>
        <v>0.379408614165419</v>
      </c>
      <c r="BE108" s="32" t="n">
        <f aca="false">$AS108*AL108</f>
        <v>0</v>
      </c>
      <c r="BF108" s="32" t="n">
        <f aca="false">$AS108*AM108</f>
        <v>0.349507016523576</v>
      </c>
      <c r="BG108" s="32" t="n">
        <f aca="false">$AS108*AN108</f>
        <v>0</v>
      </c>
      <c r="BH108" s="32" t="n">
        <f aca="false">$AS108*AO108</f>
        <v>0.514316832634009</v>
      </c>
      <c r="BI108" s="32" t="n">
        <f aca="false">$AS108*AP108</f>
        <v>0</v>
      </c>
      <c r="BJ108" s="32" t="n">
        <f aca="false">$AS108*AQ108</f>
        <v>0</v>
      </c>
      <c r="BK108" s="32" t="n">
        <f aca="false">SUM(AT108,AV108,AX108,AZ108,BB108,BD108,BF108,BH108,BJ108)</f>
        <v>4.0234329633412</v>
      </c>
      <c r="BL108" s="32" t="n">
        <f aca="false">SUM(AU108,AW108,AY108,BA108,BC108,BE108,BG108,BI108,BJ108)</f>
        <v>0</v>
      </c>
      <c r="BM108" s="32"/>
      <c r="BO108" s="14"/>
      <c r="BP108" s="15"/>
      <c r="BQ108" s="15"/>
      <c r="BR108" s="15"/>
      <c r="BS108" s="15"/>
      <c r="BT108" s="15"/>
    </row>
    <row r="109" s="27" customFormat="true" ht="14.4" hidden="false" customHeight="false" outlineLevel="0" collapsed="false">
      <c r="A109" s="27" t="s">
        <v>81</v>
      </c>
      <c r="B109" s="27" t="s">
        <v>70</v>
      </c>
      <c r="C109" s="27" t="s">
        <v>75</v>
      </c>
      <c r="D109" s="23" t="n">
        <v>20</v>
      </c>
      <c r="E109" s="27" t="n">
        <v>1700</v>
      </c>
      <c r="F109" s="27" t="s">
        <v>29</v>
      </c>
      <c r="G109" s="28" t="n">
        <v>96.3</v>
      </c>
      <c r="H109" s="29" t="n">
        <v>0.2</v>
      </c>
      <c r="I109" s="27" t="n">
        <v>1.9</v>
      </c>
      <c r="J109" s="27" t="n">
        <v>0.1</v>
      </c>
      <c r="K109" s="14" t="n">
        <v>0.2</v>
      </c>
      <c r="L109" s="14" t="n">
        <v>0.05</v>
      </c>
      <c r="M109" s="14"/>
      <c r="N109" s="14"/>
      <c r="U109" s="30"/>
      <c r="V109" s="30"/>
      <c r="Y109" s="31"/>
      <c r="AA109" s="32" t="n">
        <f aca="false">G109/(2*15.9994+28.0855)</f>
        <v>1.60274813886489</v>
      </c>
      <c r="AB109" s="32" t="n">
        <f aca="false">H109/(2*15.9994+28.0855)</f>
        <v>0.00332865657085129</v>
      </c>
      <c r="AC109" s="32" t="n">
        <f aca="false">(2*I109)/(2*26.981+3*15.9994)</f>
        <v>0.0372694443518157</v>
      </c>
      <c r="AD109" s="32" t="n">
        <f aca="false">(2*J109)/(2*26.981+3*15.9994)</f>
        <v>0.00196154970272714</v>
      </c>
      <c r="AE109" s="32" t="n">
        <f aca="false">K109/(55.8452+15.9994)</f>
        <v>0.00278378611614512</v>
      </c>
      <c r="AF109" s="32" t="n">
        <f aca="false">L109/(55.8452+15.9994)</f>
        <v>0.000695946529036281</v>
      </c>
      <c r="AG109" s="32" t="n">
        <f aca="false">2*M109/(2*55.845+3*15.999)</f>
        <v>0</v>
      </c>
      <c r="AH109" s="32" t="n">
        <f aca="false">2*N109/(2*55.845+3*15.999)</f>
        <v>0</v>
      </c>
      <c r="AI109" s="32" t="n">
        <f aca="false">O109/(95.94+2*15.9994)</f>
        <v>0</v>
      </c>
      <c r="AJ109" s="32" t="n">
        <f aca="false">P109/(95.94+2*15.9994)</f>
        <v>0</v>
      </c>
      <c r="AK109" s="32" t="n">
        <f aca="false">Q109/(15.9994+24.3051)</f>
        <v>0</v>
      </c>
      <c r="AL109" s="32" t="n">
        <f aca="false">R109/(15.9994+24.3051)</f>
        <v>0</v>
      </c>
      <c r="AM109" s="32" t="n">
        <f aca="false">S109/(40.078+15.9994)</f>
        <v>0</v>
      </c>
      <c r="AN109" s="32" t="n">
        <f aca="false">T109/(40.078+15.9994)</f>
        <v>0</v>
      </c>
      <c r="AO109" s="32" t="n">
        <f aca="false">U109/(22.989+0.5*15.9994)</f>
        <v>0</v>
      </c>
      <c r="AP109" s="32" t="n">
        <f aca="false">V109/(22.989+0.5*15.9994)</f>
        <v>0</v>
      </c>
      <c r="AQ109" s="32" t="n">
        <f aca="false">X109/(2*15.9994+186.207)</f>
        <v>0</v>
      </c>
      <c r="AR109" s="27" t="n">
        <v>2</v>
      </c>
      <c r="AS109" s="32" t="n">
        <f aca="false">AR109/(2*AA109+1.5*AC109+AE109+2*AI109+AK109+AM109+0.5*AO109+1.5*AG109+2*AQ109)</f>
        <v>0.61271051474048</v>
      </c>
      <c r="AT109" s="33" t="n">
        <f aca="false">$AS109*AA109</f>
        <v>0.982020637163255</v>
      </c>
      <c r="AU109" s="33" t="n">
        <f aca="false">$AS109*AB109</f>
        <v>0.00203950288092057</v>
      </c>
      <c r="AV109" s="32" t="n">
        <f aca="false">$AS109*AC109</f>
        <v>0.0228353804328927</v>
      </c>
      <c r="AW109" s="32" t="n">
        <f aca="false">$AS109*AD109</f>
        <v>0.00120186212804698</v>
      </c>
      <c r="AX109" s="32" t="n">
        <f aca="false">$AS109*AE109</f>
        <v>0.00170565502415068</v>
      </c>
      <c r="AY109" s="32" t="n">
        <f aca="false">$AS109*AF109</f>
        <v>0.00042641375603767</v>
      </c>
      <c r="AZ109" s="32" t="n">
        <f aca="false">$AS109*AG109</f>
        <v>0</v>
      </c>
      <c r="BA109" s="32" t="n">
        <f aca="false">$AS109*AH109</f>
        <v>0</v>
      </c>
      <c r="BB109" s="32" t="n">
        <f aca="false">$AS109*AI109</f>
        <v>0</v>
      </c>
      <c r="BC109" s="32" t="n">
        <f aca="false">$AS109*AJ109</f>
        <v>0</v>
      </c>
      <c r="BD109" s="32" t="n">
        <f aca="false">$AS109*AK109</f>
        <v>0</v>
      </c>
      <c r="BE109" s="32" t="n">
        <f aca="false">$AS109*AL109</f>
        <v>0</v>
      </c>
      <c r="BF109" s="32" t="n">
        <f aca="false">$AS109*AM109</f>
        <v>0</v>
      </c>
      <c r="BG109" s="32" t="n">
        <f aca="false">$AS109*AN109</f>
        <v>0</v>
      </c>
      <c r="BH109" s="32" t="n">
        <f aca="false">$AS109*AO109</f>
        <v>0</v>
      </c>
      <c r="BI109" s="32" t="n">
        <f aca="false">$AS109*AP109</f>
        <v>0</v>
      </c>
      <c r="BJ109" s="32" t="n">
        <f aca="false">$AS109*AQ109</f>
        <v>0</v>
      </c>
      <c r="BK109" s="32" t="n">
        <f aca="false">SUM(AT109,AV109,AX109,AZ109,BB109,BD109,BF109,BH109,BJ109)</f>
        <v>1.0065616726203</v>
      </c>
      <c r="BL109" s="32"/>
      <c r="BM109" s="32"/>
      <c r="BO109" s="14"/>
      <c r="BP109" s="15"/>
      <c r="BQ109" s="15"/>
      <c r="BR109" s="15"/>
      <c r="BS109" s="15"/>
      <c r="BT109" s="15"/>
    </row>
    <row r="110" s="27" customFormat="true" ht="14.4" hidden="false" customHeight="false" outlineLevel="0" collapsed="false">
      <c r="A110" s="27" t="s">
        <v>81</v>
      </c>
      <c r="B110" s="27" t="s">
        <v>82</v>
      </c>
      <c r="C110" s="27" t="s">
        <v>75</v>
      </c>
      <c r="D110" s="23" t="n">
        <v>20</v>
      </c>
      <c r="E110" s="27" t="n">
        <v>1700</v>
      </c>
      <c r="F110" s="27" t="s">
        <v>29</v>
      </c>
      <c r="G110" s="28"/>
      <c r="H110" s="29"/>
      <c r="K110" s="14"/>
      <c r="L110" s="14"/>
      <c r="M110" s="14"/>
      <c r="N110" s="14"/>
      <c r="O110" s="27" t="n">
        <v>50</v>
      </c>
      <c r="U110" s="30"/>
      <c r="V110" s="30"/>
      <c r="Y110" s="31"/>
      <c r="AA110" s="32" t="n">
        <f aca="false">G110/(2*15.9994+28.0855)</f>
        <v>0</v>
      </c>
      <c r="AB110" s="32" t="n">
        <f aca="false">H110/(2*15.9994+28.0855)</f>
        <v>0</v>
      </c>
      <c r="AC110" s="32" t="n">
        <f aca="false">(2*I110)/(2*26.981+3*15.9994)</f>
        <v>0</v>
      </c>
      <c r="AD110" s="32" t="n">
        <f aca="false">(2*J110)/(2*26.981+3*15.9994)</f>
        <v>0</v>
      </c>
      <c r="AE110" s="32" t="n">
        <f aca="false">K110/(55.8452+15.9994)</f>
        <v>0</v>
      </c>
      <c r="AF110" s="32" t="n">
        <f aca="false">L110/(55.8452+15.9994)</f>
        <v>0</v>
      </c>
      <c r="AG110" s="32" t="n">
        <f aca="false">2*M110/(2*55.845+3*15.999)</f>
        <v>0</v>
      </c>
      <c r="AH110" s="32" t="n">
        <f aca="false">2*N110/(2*55.845+3*15.999)</f>
        <v>0</v>
      </c>
      <c r="AI110" s="32" t="n">
        <f aca="false">O110/(95.94+2*15.9994)</f>
        <v>0.390811856919089</v>
      </c>
      <c r="AJ110" s="32" t="n">
        <f aca="false">P110/(95.94+2*15.9994)</f>
        <v>0</v>
      </c>
      <c r="AK110" s="32" t="n">
        <f aca="false">Q110/(15.9994+24.3051)</f>
        <v>0</v>
      </c>
      <c r="AL110" s="32" t="n">
        <f aca="false">R110/(15.9994+24.3051)</f>
        <v>0</v>
      </c>
      <c r="AM110" s="32" t="n">
        <f aca="false">S110/(40.078+15.9994)</f>
        <v>0</v>
      </c>
      <c r="AN110" s="32" t="n">
        <f aca="false">T110/(40.078+15.9994)</f>
        <v>0</v>
      </c>
      <c r="AO110" s="32" t="n">
        <f aca="false">U110/(22.989+0.5*15.9994)</f>
        <v>0</v>
      </c>
      <c r="AP110" s="32" t="n">
        <f aca="false">V110/(22.989+0.5*15.9994)</f>
        <v>0</v>
      </c>
      <c r="AQ110" s="32" t="n">
        <f aca="false">X110/(2*15.9994+186.207)</f>
        <v>0</v>
      </c>
      <c r="AR110" s="27" t="n">
        <v>1</v>
      </c>
      <c r="AS110" s="32" t="n">
        <f aca="false">AR110/(2*AA110+1.5*AC110+AE110+2*AI110+AK110+AM110+0.5*AO110+1.5*AG110+2*AQ110)</f>
        <v>1.279388</v>
      </c>
      <c r="AT110" s="33" t="n">
        <f aca="false">$AS110*AA110</f>
        <v>0</v>
      </c>
      <c r="AU110" s="33" t="n">
        <f aca="false">$AS110*AB110</f>
        <v>0</v>
      </c>
      <c r="AV110" s="32" t="n">
        <f aca="false">$AS110*AC110</f>
        <v>0</v>
      </c>
      <c r="AW110" s="32" t="n">
        <f aca="false">$AS110*AD110</f>
        <v>0</v>
      </c>
      <c r="AX110" s="32" t="n">
        <f aca="false">$AS110*AE110</f>
        <v>0</v>
      </c>
      <c r="AY110" s="32" t="n">
        <f aca="false">$AS110*AF110</f>
        <v>0</v>
      </c>
      <c r="AZ110" s="32" t="n">
        <f aca="false">$AS110*AG110</f>
        <v>0</v>
      </c>
      <c r="BA110" s="32" t="n">
        <f aca="false">$AS110*AH110</f>
        <v>0</v>
      </c>
      <c r="BB110" s="32" t="n">
        <f aca="false">$AS110*AI110</f>
        <v>0.5</v>
      </c>
      <c r="BC110" s="32" t="n">
        <f aca="false">$AS110*AJ110</f>
        <v>0</v>
      </c>
      <c r="BD110" s="32" t="n">
        <f aca="false">$AS110*AK110</f>
        <v>0</v>
      </c>
      <c r="BE110" s="32" t="n">
        <f aca="false">$AS110*AL110</f>
        <v>0</v>
      </c>
      <c r="BF110" s="32" t="n">
        <f aca="false">$AS110*AM110</f>
        <v>0</v>
      </c>
      <c r="BG110" s="32" t="n">
        <f aca="false">$AS110*AN110</f>
        <v>0</v>
      </c>
      <c r="BH110" s="32" t="n">
        <f aca="false">$AS110*AO110</f>
        <v>0</v>
      </c>
      <c r="BI110" s="32" t="n">
        <f aca="false">$AS110*AP110</f>
        <v>0</v>
      </c>
      <c r="BJ110" s="32" t="n">
        <f aca="false">$AS110*AQ110</f>
        <v>0</v>
      </c>
      <c r="BK110" s="32" t="n">
        <f aca="false">SUM(AT110,AV110,AX110,AZ110,BB110,BD110,BF110,BH110,BJ110)</f>
        <v>0.5</v>
      </c>
      <c r="BL110" s="32"/>
      <c r="BM110" s="32"/>
      <c r="BO110" s="14"/>
      <c r="BP110" s="15"/>
      <c r="BQ110" s="15"/>
      <c r="BR110" s="15"/>
      <c r="BS110" s="15"/>
      <c r="BT110" s="15"/>
    </row>
    <row r="111" s="27" customFormat="true" ht="14.4" hidden="false" customHeight="false" outlineLevel="0" collapsed="false">
      <c r="A111" s="27" t="s">
        <v>81</v>
      </c>
      <c r="B111" s="27" t="s">
        <v>83</v>
      </c>
      <c r="C111" s="27" t="s">
        <v>75</v>
      </c>
      <c r="D111" s="23" t="n">
        <v>20</v>
      </c>
      <c r="E111" s="27" t="n">
        <v>1700</v>
      </c>
      <c r="F111" s="27" t="s">
        <v>29</v>
      </c>
      <c r="G111" s="28"/>
      <c r="H111" s="29"/>
      <c r="K111" s="14"/>
      <c r="L111" s="14"/>
      <c r="M111" s="14"/>
      <c r="N111" s="14"/>
      <c r="U111" s="30"/>
      <c r="V111" s="30"/>
      <c r="Y111" s="31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S111" s="32"/>
      <c r="AT111" s="33"/>
      <c r="AU111" s="33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O111" s="14"/>
      <c r="BP111" s="15"/>
      <c r="BQ111" s="15"/>
      <c r="BR111" s="15"/>
      <c r="BS111" s="15"/>
      <c r="BT111" s="15"/>
    </row>
    <row r="112" s="11" customFormat="true" ht="14.4" hidden="false" customHeight="false" outlineLevel="0" collapsed="false">
      <c r="G112" s="12"/>
      <c r="H112" s="13"/>
      <c r="K112" s="15"/>
      <c r="L112" s="15"/>
      <c r="M112" s="15"/>
      <c r="N112" s="15"/>
      <c r="U112" s="20"/>
      <c r="V112" s="20"/>
      <c r="Y112" s="16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 t="n">
        <f aca="false">X112/(2*15.9994+186.207)</f>
        <v>0</v>
      </c>
      <c r="AS112" s="17" t="e">
        <f aca="false">AR112/(2*AA112+1.5*AC112+AE112+2*AI112+AK112+AM112+0.5*AO112+1.5*AG112+2*AQ112)</f>
        <v>#DIV/0!</v>
      </c>
      <c r="AT112" s="18"/>
      <c r="AU112" s="18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O112" s="15"/>
      <c r="BP112" s="15"/>
      <c r="BQ112" s="15"/>
      <c r="BR112" s="15"/>
      <c r="BS112" s="15"/>
      <c r="BT112" s="15"/>
    </row>
    <row r="113" s="51" customFormat="true" ht="14.4" hidden="false" customHeight="false" outlineLevel="0" collapsed="false">
      <c r="A113" s="22" t="s">
        <v>52</v>
      </c>
      <c r="B113" s="22" t="s">
        <v>47</v>
      </c>
      <c r="C113" s="22" t="s">
        <v>84</v>
      </c>
      <c r="D113" s="22" t="n">
        <v>20</v>
      </c>
      <c r="E113" s="22" t="n">
        <v>1800</v>
      </c>
      <c r="F113" s="22" t="s">
        <v>29</v>
      </c>
      <c r="G113" s="43" t="n">
        <v>52.4</v>
      </c>
      <c r="H113" s="44" t="n">
        <v>0.5</v>
      </c>
      <c r="I113" s="22" t="n">
        <v>6.6</v>
      </c>
      <c r="J113" s="22" t="n">
        <v>0.8</v>
      </c>
      <c r="K113" s="45" t="n">
        <f aca="false">BN113-M113/1.1113</f>
        <v>7.315</v>
      </c>
      <c r="L113" s="46" t="n">
        <f aca="false">(1-BR113)*BO113</f>
        <v>0.855</v>
      </c>
      <c r="M113" s="46" t="n">
        <f aca="false">BN113*BR113*1.1113</f>
        <v>0.4278505</v>
      </c>
      <c r="N113" s="46" t="n">
        <v>0.137419067090415</v>
      </c>
      <c r="O113" s="22"/>
      <c r="P113" s="22"/>
      <c r="Q113" s="22" t="n">
        <v>28.5</v>
      </c>
      <c r="R113" s="22" t="n">
        <v>1.1</v>
      </c>
      <c r="S113" s="22" t="n">
        <v>4.4</v>
      </c>
      <c r="T113" s="22" t="n">
        <v>0.5</v>
      </c>
      <c r="U113" s="22" t="n">
        <v>0.42</v>
      </c>
      <c r="V113" s="22" t="n">
        <v>0.08</v>
      </c>
      <c r="W113" s="22"/>
      <c r="X113" s="22"/>
      <c r="Y113" s="47" t="n">
        <f aca="false">K113+M113</f>
        <v>7.7428505</v>
      </c>
      <c r="Z113" s="22"/>
      <c r="AA113" s="48" t="n">
        <f aca="false">G113/(2*15.9994+28.0855)</f>
        <v>0.872108021563037</v>
      </c>
      <c r="AB113" s="48" t="n">
        <f aca="false">H113/(2*15.9994+28.0855)</f>
        <v>0.00832164142712822</v>
      </c>
      <c r="AC113" s="48" t="n">
        <f aca="false">(2*I113)/(2*26.981+3*15.9994)</f>
        <v>0.129462280379991</v>
      </c>
      <c r="AD113" s="48" t="n">
        <f aca="false">(2*J113)/(2*26.981+3*15.9994)</f>
        <v>0.0156923976218171</v>
      </c>
      <c r="AE113" s="48" t="n">
        <f aca="false">K113/(55.8452+15.9994)</f>
        <v>0.101816977198008</v>
      </c>
      <c r="AF113" s="48" t="n">
        <f aca="false">L113/(55.8452+15.9994)</f>
        <v>0.0119006856465204</v>
      </c>
      <c r="AG113" s="48" t="n">
        <f aca="false">2*M113/(2*55.845+3*15.999)</f>
        <v>0.00535861403871323</v>
      </c>
      <c r="AH113" s="48" t="n">
        <f aca="false">2*N113/(2*55.845+3*15.999)</f>
        <v>0.00172110525077702</v>
      </c>
      <c r="AI113" s="48" t="n">
        <f aca="false">O113/(95.94+2*15.9994)</f>
        <v>0</v>
      </c>
      <c r="AJ113" s="48" t="n">
        <f aca="false">P113/(95.94+2*15.9994)</f>
        <v>0</v>
      </c>
      <c r="AK113" s="48" t="n">
        <f aca="false">Q113/(15.9994+24.3051)</f>
        <v>0.707117071294769</v>
      </c>
      <c r="AL113" s="48" t="n">
        <f aca="false">R113/(15.9994+24.3051)</f>
        <v>0.0272922378394472</v>
      </c>
      <c r="AM113" s="48" t="n">
        <f aca="false">S113/(40.078+15.9994)</f>
        <v>0.0784629815219678</v>
      </c>
      <c r="AN113" s="48" t="n">
        <f aca="false">T113/(40.078+15.9994)</f>
        <v>0.00891624790022362</v>
      </c>
      <c r="AO113" s="48" t="n">
        <f aca="false">U113/(22.989+0.5*15.9994)</f>
        <v>0.0135533275032512</v>
      </c>
      <c r="AP113" s="48" t="n">
        <f aca="false">V113/(22.989+0.5*15.9994)</f>
        <v>0.00258158619109546</v>
      </c>
      <c r="AQ113" s="48" t="n">
        <f aca="false">X113/(2*15.9994+186.207)</f>
        <v>0</v>
      </c>
      <c r="AR113" s="22" t="n">
        <v>12</v>
      </c>
      <c r="AS113" s="48" t="n">
        <f aca="false">AR113/(2*AA113+1.5*AC113+AE113+2*AI113+AK113+AM113+0.5*AO113+1.5*AG113+2*AQ113)</f>
        <v>4.22442827406253</v>
      </c>
      <c r="AT113" s="49" t="n">
        <f aca="false">$AS113*AA113</f>
        <v>3.68415778432763</v>
      </c>
      <c r="AU113" s="49" t="n">
        <f aca="false">$AS113*AB113</f>
        <v>0.0351541773313705</v>
      </c>
      <c r="AV113" s="48" t="n">
        <f aca="false">$AS113*AC113</f>
        <v>0.546904117661846</v>
      </c>
      <c r="AW113" s="48" t="n">
        <f aca="false">$AS113*AD113</f>
        <v>0.0662914082014359</v>
      </c>
      <c r="AX113" s="48" t="n">
        <f aca="false">$AS113*AE113</f>
        <v>0.430118517254845</v>
      </c>
      <c r="AY113" s="48" t="n">
        <f aca="false">$AS113*AF113</f>
        <v>0.0502735929258909</v>
      </c>
      <c r="AZ113" s="48" t="n">
        <f aca="false">$AS113*AG113</f>
        <v>0.0226370806549286</v>
      </c>
      <c r="BA113" s="48" t="n">
        <f aca="false">$AS113*AH113</f>
        <v>0.00727068568401993</v>
      </c>
      <c r="BB113" s="48" t="n">
        <f aca="false">$AS113*AI113</f>
        <v>0</v>
      </c>
      <c r="BC113" s="48" t="n">
        <f aca="false">$AS113*AJ113</f>
        <v>0</v>
      </c>
      <c r="BD113" s="48" t="n">
        <f aca="false">$AS113*AK113</f>
        <v>2.98716534904991</v>
      </c>
      <c r="BE113" s="48" t="n">
        <f aca="false">$AS113*AL113</f>
        <v>0.1152941011914</v>
      </c>
      <c r="BF113" s="48" t="n">
        <f aca="false">$AS113*AM113</f>
        <v>0.331461237608647</v>
      </c>
      <c r="BG113" s="48" t="n">
        <f aca="false">$AS113*AN113</f>
        <v>0.0376660497282553</v>
      </c>
      <c r="BH113" s="48" t="n">
        <f aca="false">$AS113*AO113</f>
        <v>0.0572550599123636</v>
      </c>
      <c r="BI113" s="48" t="n">
        <f aca="false">$AS113*AP113</f>
        <v>0.0109057256975931</v>
      </c>
      <c r="BJ113" s="48" t="n">
        <f aca="false">$AS113*AQ113</f>
        <v>0</v>
      </c>
      <c r="BK113" s="48" t="n">
        <f aca="false">SUM(AT113,AV113,AX113,AZ113,BB113,BD113,BF113,BH113,BJ113)</f>
        <v>8.05969914647017</v>
      </c>
      <c r="BL113" s="48" t="n">
        <f aca="false">SUM(AU113,AW113,AY113,BA113,BC113,BE113,BG113,BI113,BJ113)</f>
        <v>0.322855740759966</v>
      </c>
      <c r="BM113" s="48" t="n">
        <f aca="false">AX113+AZ113</f>
        <v>0.452755597909773</v>
      </c>
      <c r="BN113" s="50" t="n">
        <v>7.7</v>
      </c>
      <c r="BO113" s="46" t="n">
        <v>0.9</v>
      </c>
      <c r="BP113" s="46" t="n">
        <f aca="false">(1-BR113)*L113+BQ113</f>
        <v>0.972690019945149</v>
      </c>
      <c r="BQ113" s="46" t="n">
        <f aca="false">SQRT((BO113/BN113)^2+(BS113/BR113)^2)*(BN113*BR113)</f>
        <v>0.16044001994515</v>
      </c>
      <c r="BR113" s="46" t="n">
        <v>0.05</v>
      </c>
      <c r="BS113" s="46" t="n">
        <v>0.02</v>
      </c>
      <c r="BT113" s="46" t="n">
        <f aca="false">AX113+BF113+(BD113)</f>
        <v>3.7487451039134</v>
      </c>
    </row>
    <row r="114" s="56" customFormat="true" ht="14.4" hidden="false" customHeight="false" outlineLevel="0" collapsed="false">
      <c r="A114" s="22" t="s">
        <v>52</v>
      </c>
      <c r="B114" s="50" t="s">
        <v>49</v>
      </c>
      <c r="C114" s="22" t="s">
        <v>84</v>
      </c>
      <c r="D114" s="22" t="n">
        <v>20</v>
      </c>
      <c r="E114" s="22" t="n">
        <v>1800</v>
      </c>
      <c r="F114" s="22" t="s">
        <v>29</v>
      </c>
      <c r="G114" s="52" t="n">
        <v>39</v>
      </c>
      <c r="H114" s="53" t="n">
        <v>0.2</v>
      </c>
      <c r="I114" s="50" t="n">
        <v>0.1</v>
      </c>
      <c r="J114" s="50" t="n">
        <v>0.01</v>
      </c>
      <c r="K114" s="54" t="n">
        <v>14.1</v>
      </c>
      <c r="L114" s="54" t="n">
        <v>0.1</v>
      </c>
      <c r="M114" s="54"/>
      <c r="N114" s="54"/>
      <c r="O114" s="50"/>
      <c r="P114" s="50"/>
      <c r="Q114" s="50" t="n">
        <v>45.9</v>
      </c>
      <c r="R114" s="50" t="n">
        <v>0.2</v>
      </c>
      <c r="S114" s="50"/>
      <c r="T114" s="50"/>
      <c r="U114" s="50"/>
      <c r="V114" s="50"/>
      <c r="W114" s="50"/>
      <c r="X114" s="50"/>
      <c r="Y114" s="47"/>
      <c r="Z114" s="50"/>
      <c r="AA114" s="48" t="n">
        <f aca="false">G114/(2*15.9994+28.0855)</f>
        <v>0.649088031316001</v>
      </c>
      <c r="AB114" s="48" t="n">
        <f aca="false">H114/(2*15.9994+28.0855)</f>
        <v>0.00332865657085129</v>
      </c>
      <c r="AC114" s="48" t="n">
        <f aca="false">(2*I114)/(2*26.981+3*15.9994)</f>
        <v>0.00196154970272714</v>
      </c>
      <c r="AD114" s="48" t="n">
        <f aca="false">(2*J114)/(2*26.981+3*15.9994)</f>
        <v>0.000196154970272714</v>
      </c>
      <c r="AE114" s="48" t="n">
        <f aca="false">K114/(55.8452+15.9994)</f>
        <v>0.196256921188231</v>
      </c>
      <c r="AF114" s="48" t="n">
        <f aca="false">L114/(55.8452+15.9994)</f>
        <v>0.00139189305807256</v>
      </c>
      <c r="AG114" s="48" t="n">
        <f aca="false">2*M114/(2*55.845+3*15.999)</f>
        <v>0</v>
      </c>
      <c r="AH114" s="48" t="n">
        <f aca="false">2*N114/(2*55.845+3*15.999)</f>
        <v>0</v>
      </c>
      <c r="AI114" s="48" t="n">
        <f aca="false">O114/(95.94+2*15.9994)</f>
        <v>0</v>
      </c>
      <c r="AJ114" s="48" t="n">
        <f aca="false">P114/(95.94+2*15.9994)</f>
        <v>0</v>
      </c>
      <c r="AK114" s="48" t="n">
        <f aca="false">Q114/(15.9994+24.3051)</f>
        <v>1.13883065166421</v>
      </c>
      <c r="AL114" s="48" t="n">
        <f aca="false">R114/(15.9994+24.3051)</f>
        <v>0.00496222506171767</v>
      </c>
      <c r="AM114" s="48" t="n">
        <f aca="false">S114/(40.078+15.9994)</f>
        <v>0</v>
      </c>
      <c r="AN114" s="48" t="n">
        <f aca="false">T114/(40.078+15.9994)</f>
        <v>0</v>
      </c>
      <c r="AO114" s="48" t="n">
        <f aca="false">U114/(22.989+0.5*15.9994)</f>
        <v>0</v>
      </c>
      <c r="AP114" s="48" t="n">
        <f aca="false">V114/(22.989+0.5*15.9994)</f>
        <v>0</v>
      </c>
      <c r="AQ114" s="48" t="n">
        <f aca="false">X114/(2*15.9994+186.207)</f>
        <v>0</v>
      </c>
      <c r="AR114" s="22" t="n">
        <v>4</v>
      </c>
      <c r="AS114" s="48" t="n">
        <f aca="false">AR114/(2*AA114+1.5*AC114+AE114+2*AI114+AK114+AM114+0.5*AO114+1.5*AG114+2*AQ114)</f>
        <v>1.51733212830667</v>
      </c>
      <c r="AT114" s="49" t="n">
        <f aca="false">$AS114*AA114</f>
        <v>0.984882124015096</v>
      </c>
      <c r="AU114" s="49" t="n">
        <f aca="false">$AS114*AB114</f>
        <v>0.00505067755905178</v>
      </c>
      <c r="AV114" s="48" t="n">
        <f aca="false">$AS114*AC114</f>
        <v>0.0029763223852183</v>
      </c>
      <c r="AW114" s="48" t="n">
        <f aca="false">$AS114*AD114</f>
        <v>0.00029763223852183</v>
      </c>
      <c r="AX114" s="48" t="n">
        <f aca="false">$AS114*AE114</f>
        <v>0.297786931921454</v>
      </c>
      <c r="AY114" s="48" t="n">
        <f aca="false">$AS114*AF114</f>
        <v>0.00211196405618052</v>
      </c>
      <c r="AZ114" s="48" t="n">
        <f aca="false">$AS114*AG114</f>
        <v>0</v>
      </c>
      <c r="BA114" s="48" t="n">
        <f aca="false">$AS114*AH114</f>
        <v>0</v>
      </c>
      <c r="BB114" s="48" t="n">
        <f aca="false">$AS114*AI114</f>
        <v>0</v>
      </c>
      <c r="BC114" s="48" t="n">
        <f aca="false">$AS114*AJ114</f>
        <v>0</v>
      </c>
      <c r="BD114" s="48" t="n">
        <f aca="false">$AS114*AK114</f>
        <v>1.72798433647053</v>
      </c>
      <c r="BE114" s="48" t="n">
        <f aca="false">$AS114*AL114</f>
        <v>0.00752934351403279</v>
      </c>
      <c r="BF114" s="48" t="n">
        <f aca="false">$AS114*AM114</f>
        <v>0</v>
      </c>
      <c r="BG114" s="48" t="n">
        <f aca="false">$AS114*AN114</f>
        <v>0</v>
      </c>
      <c r="BH114" s="48" t="n">
        <f aca="false">$AS114*AO114</f>
        <v>0</v>
      </c>
      <c r="BI114" s="48" t="n">
        <f aca="false">$AS114*AP114</f>
        <v>0</v>
      </c>
      <c r="BJ114" s="48" t="n">
        <f aca="false">$AS114*AQ114</f>
        <v>0</v>
      </c>
      <c r="BK114" s="48" t="n">
        <f aca="false">SUM(AT114,AV114,AX114,AZ114,BB114,BD114,BF114,BH114,BJ114)</f>
        <v>3.01362971479229</v>
      </c>
      <c r="BL114" s="48" t="n">
        <f aca="false">SUM(AU114,AW114,AY114,BA114,BC114,BE114,BG114,BI114,BJ114)</f>
        <v>0.0149896173677869</v>
      </c>
      <c r="BM114" s="55"/>
      <c r="BN114" s="50"/>
      <c r="BO114" s="54"/>
      <c r="BP114" s="46"/>
      <c r="BQ114" s="46"/>
      <c r="BR114" s="46"/>
      <c r="BS114" s="46"/>
      <c r="BT114" s="46"/>
    </row>
    <row r="115" s="56" customFormat="true" ht="14.4" hidden="false" customHeight="false" outlineLevel="0" collapsed="false">
      <c r="A115" s="22" t="s">
        <v>52</v>
      </c>
      <c r="B115" s="50" t="s">
        <v>85</v>
      </c>
      <c r="C115" s="22" t="s">
        <v>84</v>
      </c>
      <c r="D115" s="22" t="n">
        <v>20</v>
      </c>
      <c r="E115" s="22" t="n">
        <v>1800</v>
      </c>
      <c r="F115" s="22" t="s">
        <v>29</v>
      </c>
      <c r="G115" s="52" t="n">
        <v>39.7</v>
      </c>
      <c r="H115" s="53" t="n">
        <v>0.6</v>
      </c>
      <c r="I115" s="50" t="n">
        <v>0.1</v>
      </c>
      <c r="J115" s="50" t="n">
        <v>0.01</v>
      </c>
      <c r="K115" s="54" t="n">
        <v>10.1</v>
      </c>
      <c r="L115" s="54" t="n">
        <v>0.6</v>
      </c>
      <c r="M115" s="54"/>
      <c r="N115" s="54"/>
      <c r="O115" s="50"/>
      <c r="P115" s="50"/>
      <c r="Q115" s="50" t="n">
        <v>49.4</v>
      </c>
      <c r="R115" s="50" t="n">
        <v>0.8</v>
      </c>
      <c r="S115" s="50"/>
      <c r="T115" s="50"/>
      <c r="U115" s="50"/>
      <c r="V115" s="50"/>
      <c r="W115" s="50"/>
      <c r="X115" s="50"/>
      <c r="Y115" s="47"/>
      <c r="Z115" s="50"/>
      <c r="AA115" s="48" t="n">
        <f aca="false">G115/(2*15.9994+28.0855)</f>
        <v>0.660738329313981</v>
      </c>
      <c r="AB115" s="48" t="n">
        <f aca="false">H115/(2*15.9994+28.0855)</f>
        <v>0.00998596971255386</v>
      </c>
      <c r="AC115" s="48" t="n">
        <f aca="false">(2*I115)/(2*26.981+3*15.9994)</f>
        <v>0.00196154970272714</v>
      </c>
      <c r="AD115" s="48" t="n">
        <f aca="false">(2*J115)/(2*26.981+3*15.9994)</f>
        <v>0.000196154970272714</v>
      </c>
      <c r="AE115" s="48" t="n">
        <f aca="false">K115/(55.8452+15.9994)</f>
        <v>0.140581198865329</v>
      </c>
      <c r="AF115" s="48" t="n">
        <f aca="false">L115/(55.8452+15.9994)</f>
        <v>0.00835135834843537</v>
      </c>
      <c r="AG115" s="48" t="n">
        <f aca="false">2*M115/(2*55.845+3*15.999)</f>
        <v>0</v>
      </c>
      <c r="AH115" s="48" t="n">
        <f aca="false">2*N115/(2*55.845+3*15.999)</f>
        <v>0</v>
      </c>
      <c r="AI115" s="48" t="n">
        <f aca="false">O115/(95.94+2*15.9994)</f>
        <v>0</v>
      </c>
      <c r="AJ115" s="48" t="n">
        <f aca="false">P115/(95.94+2*15.9994)</f>
        <v>0</v>
      </c>
      <c r="AK115" s="48" t="n">
        <f aca="false">Q115/(15.9994+24.3051)</f>
        <v>1.22566959024427</v>
      </c>
      <c r="AL115" s="48" t="n">
        <f aca="false">R115/(15.9994+24.3051)</f>
        <v>0.0198489002468707</v>
      </c>
      <c r="AM115" s="48" t="n">
        <f aca="false">S115/(40.078+15.9994)</f>
        <v>0</v>
      </c>
      <c r="AN115" s="48" t="n">
        <f aca="false">T115/(40.078+15.9994)</f>
        <v>0</v>
      </c>
      <c r="AO115" s="48" t="n">
        <f aca="false">U115/(22.989+0.5*15.9994)</f>
        <v>0</v>
      </c>
      <c r="AP115" s="48" t="n">
        <f aca="false">V115/(22.989+0.5*15.9994)</f>
        <v>0</v>
      </c>
      <c r="AQ115" s="48" t="n">
        <f aca="false">X115/(2*15.9994+186.207)</f>
        <v>0</v>
      </c>
      <c r="AR115" s="22" t="n">
        <v>4</v>
      </c>
      <c r="AS115" s="48" t="n">
        <f aca="false">AR115/(2*AA115+1.5*AC115+AE115+2*AI115+AK115+AM115+0.5*AO115+1.5*AG115+2*AQ115)</f>
        <v>1.48661870036664</v>
      </c>
      <c r="AT115" s="49" t="n">
        <f aca="false">$AS115*AA115</f>
        <v>0.982265956407172</v>
      </c>
      <c r="AU115" s="49" t="n">
        <f aca="false">$AS115*AB115</f>
        <v>0.0148453293159774</v>
      </c>
      <c r="AV115" s="48" t="n">
        <f aca="false">$AS115*AC115</f>
        <v>0.00291607646977279</v>
      </c>
      <c r="AW115" s="48" t="n">
        <f aca="false">$AS115*AD115</f>
        <v>0.000291607646977279</v>
      </c>
      <c r="AX115" s="48" t="n">
        <f aca="false">$AS115*AE115</f>
        <v>0.208990639153159</v>
      </c>
      <c r="AY115" s="48" t="n">
        <f aca="false">$AS115*AF115</f>
        <v>0.0124152854942471</v>
      </c>
      <c r="AZ115" s="48" t="n">
        <f aca="false">$AS115*AG115</f>
        <v>0</v>
      </c>
      <c r="BA115" s="48" t="n">
        <f aca="false">$AS115*AH115</f>
        <v>0</v>
      </c>
      <c r="BB115" s="48" t="n">
        <f aca="false">$AS115*AI115</f>
        <v>0</v>
      </c>
      <c r="BC115" s="48" t="n">
        <f aca="false">$AS115*AJ115</f>
        <v>0</v>
      </c>
      <c r="BD115" s="48" t="n">
        <f aca="false">$AS115*AK115</f>
        <v>1.82210333332784</v>
      </c>
      <c r="BE115" s="48" t="n">
        <f aca="false">$AS115*AL115</f>
        <v>0.0295077462887099</v>
      </c>
      <c r="BF115" s="48" t="n">
        <f aca="false">$AS115*AM115</f>
        <v>0</v>
      </c>
      <c r="BG115" s="48" t="n">
        <f aca="false">$AS115*AN115</f>
        <v>0</v>
      </c>
      <c r="BH115" s="48" t="n">
        <f aca="false">$AS115*AO115</f>
        <v>0</v>
      </c>
      <c r="BI115" s="48" t="n">
        <f aca="false">$AS115*AP115</f>
        <v>0</v>
      </c>
      <c r="BJ115" s="48" t="n">
        <f aca="false">$AS115*AQ115</f>
        <v>0</v>
      </c>
      <c r="BK115" s="48" t="n">
        <f aca="false">SUM(AT115,AV115,AX115,AZ115,BB115,BD115,BF115,BH115,BJ115)</f>
        <v>3.01627600535794</v>
      </c>
      <c r="BL115" s="48" t="n">
        <f aca="false">SUM(AU115,AW115,AY115,BA115,BC115,BE115,BG115,BI115,BJ115)</f>
        <v>0.0570599687459117</v>
      </c>
      <c r="BM115" s="55"/>
      <c r="BN115" s="50"/>
      <c r="BO115" s="54"/>
      <c r="BP115" s="46"/>
      <c r="BQ115" s="46"/>
      <c r="BR115" s="46"/>
      <c r="BS115" s="46"/>
      <c r="BT115" s="46"/>
    </row>
    <row r="116" s="51" customFormat="true" ht="13.95" hidden="false" customHeight="true" outlineLevel="0" collapsed="false">
      <c r="A116" s="22" t="s">
        <v>52</v>
      </c>
      <c r="B116" s="22" t="s">
        <v>29</v>
      </c>
      <c r="C116" s="22" t="s">
        <v>84</v>
      </c>
      <c r="D116" s="22" t="n">
        <v>20</v>
      </c>
      <c r="E116" s="22" t="n">
        <v>1800</v>
      </c>
      <c r="F116" s="22" t="s">
        <v>29</v>
      </c>
      <c r="G116" s="43"/>
      <c r="H116" s="44"/>
      <c r="I116" s="22"/>
      <c r="J116" s="22"/>
      <c r="K116" s="46"/>
      <c r="L116" s="46"/>
      <c r="M116" s="46"/>
      <c r="N116" s="46"/>
      <c r="O116" s="22" t="n">
        <v>133.35</v>
      </c>
      <c r="P116" s="22"/>
      <c r="Q116" s="22"/>
      <c r="R116" s="22"/>
      <c r="S116" s="22"/>
      <c r="T116" s="22"/>
      <c r="U116" s="22"/>
      <c r="V116" s="22"/>
      <c r="W116" s="22"/>
      <c r="X116" s="22"/>
      <c r="Y116" s="47"/>
      <c r="Z116" s="22"/>
      <c r="AA116" s="48" t="n">
        <f aca="false">G116/(2*15.9994+28.0855)</f>
        <v>0</v>
      </c>
      <c r="AB116" s="48" t="n">
        <f aca="false">H116/(2*15.9994+28.0855)</f>
        <v>0</v>
      </c>
      <c r="AC116" s="48" t="n">
        <f aca="false">(2*I116)/(2*26.981+3*15.9994)</f>
        <v>0</v>
      </c>
      <c r="AD116" s="48" t="n">
        <f aca="false">(2*J116)/(2*26.981+3*15.9994)</f>
        <v>0</v>
      </c>
      <c r="AE116" s="48" t="n">
        <f aca="false">K116/(55.8452+15.9994)</f>
        <v>0</v>
      </c>
      <c r="AF116" s="48" t="n">
        <f aca="false">L116/(55.8452+15.9994)</f>
        <v>0</v>
      </c>
      <c r="AG116" s="48" t="n">
        <f aca="false">2*M116/(2*55.845+3*15.999)</f>
        <v>0</v>
      </c>
      <c r="AH116" s="48" t="n">
        <f aca="false">2*N116/(2*55.845+3*15.999)</f>
        <v>0</v>
      </c>
      <c r="AI116" s="48" t="n">
        <f aca="false">O116/(95.94+2*15.9994)</f>
        <v>1.04229522240321</v>
      </c>
      <c r="AJ116" s="48" t="n">
        <f aca="false">P116/(95.94+2*15.9994)</f>
        <v>0</v>
      </c>
      <c r="AK116" s="48" t="n">
        <f aca="false">Q116/(15.9994+24.3051)</f>
        <v>0</v>
      </c>
      <c r="AL116" s="48" t="n">
        <f aca="false">R116/(15.9994+24.3051)</f>
        <v>0</v>
      </c>
      <c r="AM116" s="48" t="n">
        <f aca="false">S116/(40.078+15.9994)</f>
        <v>0</v>
      </c>
      <c r="AN116" s="48" t="n">
        <f aca="false">T116/(40.078+15.9994)</f>
        <v>0</v>
      </c>
      <c r="AO116" s="48" t="n">
        <f aca="false">U116/(22.989+0.5*15.9994)</f>
        <v>0</v>
      </c>
      <c r="AP116" s="48" t="n">
        <f aca="false">V116/(22.989+0.5*15.9994)</f>
        <v>0</v>
      </c>
      <c r="AQ116" s="48" t="n">
        <f aca="false">X116/(2*15.9994+186.207)</f>
        <v>0</v>
      </c>
      <c r="AR116" s="22" t="n">
        <v>2</v>
      </c>
      <c r="AS116" s="48" t="n">
        <f aca="false">AR116/(2*AA116+1.5*AC116+AE116+2*AI116+AK116+AM116+0.5*AO116+1.5*AG116+2*AQ116)</f>
        <v>0.959421072365954</v>
      </c>
      <c r="AT116" s="49" t="n">
        <f aca="false">$AS116*AA116</f>
        <v>0</v>
      </c>
      <c r="AU116" s="49" t="n">
        <f aca="false">$AS116*AB116</f>
        <v>0</v>
      </c>
      <c r="AV116" s="48" t="n">
        <f aca="false">$AS116*AC116</f>
        <v>0</v>
      </c>
      <c r="AW116" s="48" t="n">
        <f aca="false">$AS116*AD116</f>
        <v>0</v>
      </c>
      <c r="AX116" s="48" t="n">
        <f aca="false">$AS116*AE116</f>
        <v>0</v>
      </c>
      <c r="AY116" s="48" t="n">
        <f aca="false">$AS116*AF116</f>
        <v>0</v>
      </c>
      <c r="AZ116" s="48" t="n">
        <f aca="false">$AS116*AG116</f>
        <v>0</v>
      </c>
      <c r="BA116" s="48" t="n">
        <f aca="false">$AS116*AH116</f>
        <v>0</v>
      </c>
      <c r="BB116" s="48" t="n">
        <f aca="false">$AS116*AI116</f>
        <v>1</v>
      </c>
      <c r="BC116" s="48" t="n">
        <f aca="false">$AS116*AJ116</f>
        <v>0</v>
      </c>
      <c r="BD116" s="48" t="n">
        <f aca="false">$AS116*AK116</f>
        <v>0</v>
      </c>
      <c r="BE116" s="48" t="n">
        <f aca="false">$AS116*AL116</f>
        <v>0</v>
      </c>
      <c r="BF116" s="48" t="n">
        <f aca="false">$AS116*AM116</f>
        <v>0</v>
      </c>
      <c r="BG116" s="48" t="n">
        <f aca="false">$AS116*AN116</f>
        <v>0</v>
      </c>
      <c r="BH116" s="48" t="n">
        <f aca="false">$AS116*AO116</f>
        <v>0</v>
      </c>
      <c r="BI116" s="48" t="n">
        <f aca="false">$AS116*AP116</f>
        <v>0</v>
      </c>
      <c r="BJ116" s="48" t="n">
        <f aca="false">$AS116*AQ116</f>
        <v>0</v>
      </c>
      <c r="BK116" s="48" t="n">
        <f aca="false">SUM(AT116,AV116,AX116,AZ116,BB116,BD116,BF116,BH116,BJ116)</f>
        <v>1</v>
      </c>
      <c r="BL116" s="48" t="n">
        <f aca="false">SUM(AU116,AW116,AY116,BA116,BC116,BE116,BG116,BI116,BJ116)</f>
        <v>0</v>
      </c>
      <c r="BM116" s="48"/>
      <c r="BN116" s="50"/>
      <c r="BO116" s="46"/>
      <c r="BP116" s="46"/>
      <c r="BQ116" s="46"/>
      <c r="BR116" s="46"/>
      <c r="BS116" s="46"/>
      <c r="BT116" s="46"/>
    </row>
    <row r="117" s="51" customFormat="true" ht="14.4" hidden="false" customHeight="false" outlineLevel="0" collapsed="false">
      <c r="A117" s="22" t="s">
        <v>52</v>
      </c>
      <c r="B117" s="22" t="s">
        <v>10</v>
      </c>
      <c r="C117" s="22" t="s">
        <v>84</v>
      </c>
      <c r="D117" s="22" t="n">
        <v>20</v>
      </c>
      <c r="E117" s="22" t="n">
        <v>1800</v>
      </c>
      <c r="F117" s="22" t="s">
        <v>29</v>
      </c>
      <c r="G117" s="43"/>
      <c r="H117" s="44"/>
      <c r="I117" s="22"/>
      <c r="J117" s="22"/>
      <c r="K117" s="46"/>
      <c r="L117" s="46"/>
      <c r="M117" s="46"/>
      <c r="N117" s="46"/>
      <c r="O117" s="22" t="n">
        <v>100</v>
      </c>
      <c r="P117" s="22"/>
      <c r="Q117" s="22"/>
      <c r="R117" s="22"/>
      <c r="S117" s="22"/>
      <c r="T117" s="22"/>
      <c r="U117" s="22"/>
      <c r="V117" s="22"/>
      <c r="W117" s="22"/>
      <c r="X117" s="22"/>
      <c r="Y117" s="47"/>
      <c r="Z117" s="22"/>
      <c r="AA117" s="48" t="n">
        <f aca="false">G117/(2*15.9994+28.0855)</f>
        <v>0</v>
      </c>
      <c r="AB117" s="48" t="n">
        <f aca="false">H117/(2*15.9994+28.0855)</f>
        <v>0</v>
      </c>
      <c r="AC117" s="48" t="n">
        <f aca="false">(2*I117)/(2*26.981+3*15.9994)</f>
        <v>0</v>
      </c>
      <c r="AD117" s="48" t="n">
        <f aca="false">(2*J117)/(2*26.981+3*15.9994)</f>
        <v>0</v>
      </c>
      <c r="AE117" s="48" t="n">
        <f aca="false">K117/(55.8452+15.9994)</f>
        <v>0</v>
      </c>
      <c r="AF117" s="48" t="n">
        <f aca="false">L117/(55.8452+15.9994)</f>
        <v>0</v>
      </c>
      <c r="AG117" s="48" t="n">
        <f aca="false">2*M117/(2*55.845+3*15.999)</f>
        <v>0</v>
      </c>
      <c r="AH117" s="48" t="n">
        <f aca="false">2*N117/(2*55.845+3*15.999)</f>
        <v>0</v>
      </c>
      <c r="AI117" s="48" t="n">
        <f aca="false">O117/(95.94+2*15.9994)</f>
        <v>0.781623713838179</v>
      </c>
      <c r="AJ117" s="48" t="n">
        <f aca="false">P117/(95.94+2*15.9994)</f>
        <v>0</v>
      </c>
      <c r="AK117" s="48" t="n">
        <f aca="false">Q117/(15.9994+24.3051)</f>
        <v>0</v>
      </c>
      <c r="AL117" s="48" t="n">
        <f aca="false">R117/(15.9994+24.3051)</f>
        <v>0</v>
      </c>
      <c r="AM117" s="48" t="n">
        <f aca="false">S117/(40.078+15.9994)</f>
        <v>0</v>
      </c>
      <c r="AN117" s="48" t="n">
        <f aca="false">T117/(40.078+15.9994)</f>
        <v>0</v>
      </c>
      <c r="AO117" s="48" t="n">
        <f aca="false">U117/(22.989+0.5*15.9994)</f>
        <v>0</v>
      </c>
      <c r="AP117" s="48" t="n">
        <f aca="false">V117/(22.989+0.5*15.9994)</f>
        <v>0</v>
      </c>
      <c r="AQ117" s="48" t="n">
        <f aca="false">X117/(2*15.9994+186.207)</f>
        <v>0</v>
      </c>
      <c r="AR117" s="22" t="n">
        <v>2</v>
      </c>
      <c r="AS117" s="48" t="n">
        <f aca="false">AR117/(2*AA117+1.5*AC117+AE117+2*AI117+AK117+AM117+0.5*AO117+1.5*AG117+2*AQ117)</f>
        <v>1.279388</v>
      </c>
      <c r="AT117" s="49" t="n">
        <f aca="false">$AS117*AA117</f>
        <v>0</v>
      </c>
      <c r="AU117" s="49" t="n">
        <f aca="false">$AS117*AB117</f>
        <v>0</v>
      </c>
      <c r="AV117" s="48" t="n">
        <f aca="false">$AS117*AC117</f>
        <v>0</v>
      </c>
      <c r="AW117" s="48" t="n">
        <f aca="false">$AS117*AD117</f>
        <v>0</v>
      </c>
      <c r="AX117" s="48" t="n">
        <f aca="false">$AS117*AE117</f>
        <v>0</v>
      </c>
      <c r="AY117" s="48" t="n">
        <f aca="false">$AS117*AF117</f>
        <v>0</v>
      </c>
      <c r="AZ117" s="48" t="n">
        <f aca="false">$AS117*AG117</f>
        <v>0</v>
      </c>
      <c r="BA117" s="48" t="n">
        <f aca="false">$AS117*AH117</f>
        <v>0</v>
      </c>
      <c r="BB117" s="48" t="n">
        <f aca="false">$AS117*AI117</f>
        <v>1</v>
      </c>
      <c r="BC117" s="48" t="n">
        <f aca="false">$AS117*AJ117</f>
        <v>0</v>
      </c>
      <c r="BD117" s="48" t="n">
        <f aca="false">$AS117*AK117</f>
        <v>0</v>
      </c>
      <c r="BE117" s="48" t="n">
        <f aca="false">$AS117*AL117</f>
        <v>0</v>
      </c>
      <c r="BF117" s="48" t="n">
        <f aca="false">$AS117*AM117</f>
        <v>0</v>
      </c>
      <c r="BG117" s="48" t="n">
        <f aca="false">$AS117*AN117</f>
        <v>0</v>
      </c>
      <c r="BH117" s="48" t="n">
        <f aca="false">$AS117*AO117</f>
        <v>0</v>
      </c>
      <c r="BI117" s="48" t="n">
        <f aca="false">$AS117*AP117</f>
        <v>0</v>
      </c>
      <c r="BJ117" s="48" t="n">
        <f aca="false">$AS117*AQ117</f>
        <v>0</v>
      </c>
      <c r="BK117" s="48" t="n">
        <f aca="false">SUM(AT117,AV117,AX117,AZ117,BB117,BD117,BF117,BH117,BJ117)</f>
        <v>1</v>
      </c>
      <c r="BL117" s="48" t="n">
        <f aca="false">SUM(AU117,AW117,AY117,BA117,BC117,BE117,BG117,BI117,BJ117)</f>
        <v>0</v>
      </c>
      <c r="BM117" s="48"/>
      <c r="BN117" s="50"/>
      <c r="BO117" s="46"/>
      <c r="BP117" s="46"/>
      <c r="BQ117" s="46"/>
      <c r="BR117" s="46"/>
      <c r="BS117" s="46"/>
      <c r="BT117" s="46"/>
    </row>
    <row r="118" s="11" customFormat="true" ht="14.4" hidden="false" customHeight="false" outlineLevel="0" collapsed="false">
      <c r="G118" s="12"/>
      <c r="H118" s="13"/>
      <c r="K118" s="15"/>
      <c r="L118" s="15"/>
      <c r="M118" s="15"/>
      <c r="N118" s="15"/>
      <c r="Y118" s="16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 t="n">
        <f aca="false">X118/(2*15.9994+186.207)</f>
        <v>0</v>
      </c>
      <c r="AS118" s="17" t="e">
        <f aca="false">AR118/(2*AA118+1.5*AC118+AE118+2*AI118+AK118+AM118+0.5*AO118+1.5*AG118+2*AQ118)</f>
        <v>#DIV/0!</v>
      </c>
      <c r="AT118" s="18"/>
      <c r="AU118" s="18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O118" s="15"/>
      <c r="BP118" s="15"/>
      <c r="BQ118" s="15"/>
      <c r="BR118" s="15"/>
      <c r="BS118" s="15"/>
      <c r="BT118" s="15"/>
    </row>
    <row r="119" s="21" customFormat="true" ht="14.4" hidden="false" customHeight="false" outlineLevel="0" collapsed="false">
      <c r="A119" s="11" t="s">
        <v>86</v>
      </c>
      <c r="B119" s="11" t="s">
        <v>47</v>
      </c>
      <c r="C119" s="11" t="s">
        <v>84</v>
      </c>
      <c r="D119" s="11" t="n">
        <v>17</v>
      </c>
      <c r="E119" s="11" t="n">
        <v>1600</v>
      </c>
      <c r="F119" s="11" t="s">
        <v>29</v>
      </c>
      <c r="G119" s="12" t="n">
        <v>46</v>
      </c>
      <c r="H119" s="13" t="n">
        <v>1</v>
      </c>
      <c r="I119" s="11" t="n">
        <v>17.4</v>
      </c>
      <c r="J119" s="11" t="n">
        <v>1.8</v>
      </c>
      <c r="K119" s="14" t="n">
        <f aca="false">BN119-M119/1.1113</f>
        <v>10.17</v>
      </c>
      <c r="L119" s="15" t="n">
        <f aca="false">(1-BR119)*BO119</f>
        <v>0.288</v>
      </c>
      <c r="M119" s="15" t="n">
        <f aca="false">BN119*BR119*1.1113</f>
        <v>1.255769</v>
      </c>
      <c r="N119" s="15" t="n">
        <v>0.453131327542027</v>
      </c>
      <c r="O119" s="11"/>
      <c r="P119" s="11"/>
      <c r="Q119" s="11" t="n">
        <v>20.4</v>
      </c>
      <c r="R119" s="11" t="n">
        <v>0.5</v>
      </c>
      <c r="S119" s="11" t="n">
        <v>4.7</v>
      </c>
      <c r="T119" s="11" t="n">
        <v>0.5</v>
      </c>
      <c r="U119" s="11" t="n">
        <v>0.5</v>
      </c>
      <c r="V119" s="11" t="n">
        <v>0.05</v>
      </c>
      <c r="W119" s="11"/>
      <c r="X119" s="11"/>
      <c r="Y119" s="16" t="n">
        <f aca="false">K119+M119</f>
        <v>11.425769</v>
      </c>
      <c r="Z119" s="11"/>
      <c r="AA119" s="17" t="n">
        <f aca="false">G119/(2*15.9994+28.0855)</f>
        <v>0.765591011295796</v>
      </c>
      <c r="AB119" s="17" t="n">
        <f aca="false">H119/(2*15.9994+28.0855)</f>
        <v>0.0166432828542564</v>
      </c>
      <c r="AC119" s="17" t="n">
        <f aca="false">(2*I119)/(2*26.981+3*15.9994)</f>
        <v>0.341309648274523</v>
      </c>
      <c r="AD119" s="17" t="n">
        <f aca="false">(2*J119)/(2*26.981+3*15.9994)</f>
        <v>0.0353078946490886</v>
      </c>
      <c r="AE119" s="17" t="n">
        <f aca="false">K119/(55.8452+15.9994)</f>
        <v>0.14155552400598</v>
      </c>
      <c r="AF119" s="17" t="n">
        <f aca="false">L119/(55.8452+15.9994)</f>
        <v>0.00400865200724898</v>
      </c>
      <c r="AG119" s="17" t="n">
        <f aca="false">2*M119/(2*55.845+3*15.999)</f>
        <v>0.0157278801655739</v>
      </c>
      <c r="AH119" s="17" t="n">
        <f aca="false">2*N119/(2*55.845+3*15.999)</f>
        <v>0.00567524378993941</v>
      </c>
      <c r="AI119" s="17" t="n">
        <f aca="false">O119/(95.94+2*15.9994)</f>
        <v>0</v>
      </c>
      <c r="AJ119" s="17" t="n">
        <f aca="false">P119/(95.94+2*15.9994)</f>
        <v>0</v>
      </c>
      <c r="AK119" s="17" t="n">
        <f aca="false">Q119/(15.9994+24.3051)</f>
        <v>0.506146956295203</v>
      </c>
      <c r="AL119" s="17" t="n">
        <f aca="false">R119/(15.9994+24.3051)</f>
        <v>0.0124055626542942</v>
      </c>
      <c r="AM119" s="17" t="n">
        <f aca="false">S119/(40.078+15.9994)</f>
        <v>0.083812730262102</v>
      </c>
      <c r="AN119" s="17" t="n">
        <f aca="false">T119/(40.078+15.9994)</f>
        <v>0.00891624790022362</v>
      </c>
      <c r="AO119" s="17" t="n">
        <f aca="false">U119/(22.989+0.5*15.9994)</f>
        <v>0.0161349136943466</v>
      </c>
      <c r="AP119" s="17" t="n">
        <f aca="false">V119/(22.989+0.5*15.9994)</f>
        <v>0.00161349136943467</v>
      </c>
      <c r="AQ119" s="17" t="n">
        <f aca="false">X119/(2*15.9994+186.207)</f>
        <v>0</v>
      </c>
      <c r="AR119" s="11" t="n">
        <v>12</v>
      </c>
      <c r="AS119" s="17" t="n">
        <f aca="false">AR119/(2*AA119+1.5*AC119+AE119+2*AI119+AK119+AM119+0.5*AO119+1.5*AG119+2*AQ119)</f>
        <v>4.27606110424913</v>
      </c>
      <c r="AT119" s="18" t="n">
        <f aca="false">$AS119*AA119</f>
        <v>3.27371394516471</v>
      </c>
      <c r="AU119" s="18" t="n">
        <f aca="false">$AS119*AB119</f>
        <v>0.0711676944601023</v>
      </c>
      <c r="AV119" s="17" t="n">
        <f aca="false">$AS119*AC119</f>
        <v>1.45946091149164</v>
      </c>
      <c r="AW119" s="17" t="n">
        <f aca="false">$AS119*AD119</f>
        <v>0.150978714981893</v>
      </c>
      <c r="AX119" s="17" t="n">
        <f aca="false">$AS119*AE119</f>
        <v>0.605300070293573</v>
      </c>
      <c r="AY119" s="17" t="n">
        <f aca="false">$AS119*AF119</f>
        <v>0.0171412409286676</v>
      </c>
      <c r="AZ119" s="17" t="n">
        <f aca="false">$AS119*AG119</f>
        <v>0.0672533766283019</v>
      </c>
      <c r="BA119" s="17" t="n">
        <f aca="false">$AS119*AH119</f>
        <v>0.0242676892272913</v>
      </c>
      <c r="BB119" s="17" t="n">
        <f aca="false">$AS119*AI119</f>
        <v>0</v>
      </c>
      <c r="BC119" s="17" t="n">
        <f aca="false">$AS119*AJ119</f>
        <v>0</v>
      </c>
      <c r="BD119" s="17" t="n">
        <f aca="false">$AS119*AK119</f>
        <v>2.164315312848</v>
      </c>
      <c r="BE119" s="17" t="n">
        <f aca="false">$AS119*AL119</f>
        <v>0.0530469439423529</v>
      </c>
      <c r="BF119" s="17" t="n">
        <f aca="false">$AS119*AM119</f>
        <v>0.358388355914698</v>
      </c>
      <c r="BG119" s="17" t="n">
        <f aca="false">$AS119*AN119</f>
        <v>0.0381264208419892</v>
      </c>
      <c r="BH119" s="17" t="n">
        <f aca="false">$AS119*AO119</f>
        <v>0.0689938768688123</v>
      </c>
      <c r="BI119" s="17" t="n">
        <f aca="false">$AS119*AP119</f>
        <v>0.00689938768688123</v>
      </c>
      <c r="BJ119" s="17" t="n">
        <f aca="false">$AS119*AQ119</f>
        <v>0</v>
      </c>
      <c r="BK119" s="17" t="n">
        <f aca="false">SUM(AT119,AV119,AX119,AZ119,BB119,BD119,BF119,BH119,BJ119)</f>
        <v>7.99742584920973</v>
      </c>
      <c r="BL119" s="17" t="n">
        <f aca="false">SUM(AU119,AW119,AY119,BA119,BC119,BE119,BG119,BI119,BJ119)</f>
        <v>0.361628092069178</v>
      </c>
      <c r="BM119" s="17" t="n">
        <f aca="false">AX119+AZ119</f>
        <v>0.672553446921875</v>
      </c>
      <c r="BN119" s="11" t="n">
        <v>11.3</v>
      </c>
      <c r="BO119" s="15" t="n">
        <v>0.32</v>
      </c>
      <c r="BP119" s="15" t="n">
        <f aca="false">(1-BR119)*L119+BQ119</f>
        <v>0.712331327542027</v>
      </c>
      <c r="BQ119" s="15" t="n">
        <f aca="false">SQRT((BO119/BN119)^2+(BS119/BR119)^2)*(BN119*BR119)</f>
        <v>0.453131327542027</v>
      </c>
      <c r="BR119" s="15" t="n">
        <v>0.1</v>
      </c>
      <c r="BS119" s="15" t="n">
        <v>0.04</v>
      </c>
      <c r="BT119" s="15" t="n">
        <f aca="false">AX119+BF119+(BD119)</f>
        <v>3.12800373905627</v>
      </c>
    </row>
    <row r="120" s="21" customFormat="true" ht="14.4" hidden="false" customHeight="false" outlineLevel="0" collapsed="false">
      <c r="A120" s="11" t="s">
        <v>86</v>
      </c>
      <c r="B120" s="11" t="s">
        <v>49</v>
      </c>
      <c r="C120" s="11" t="s">
        <v>84</v>
      </c>
      <c r="D120" s="11" t="n">
        <v>17</v>
      </c>
      <c r="E120" s="11" t="n">
        <v>1600</v>
      </c>
      <c r="F120" s="11" t="s">
        <v>29</v>
      </c>
      <c r="G120" s="12" t="n">
        <v>36.9</v>
      </c>
      <c r="H120" s="13" t="n">
        <v>0.2</v>
      </c>
      <c r="I120" s="11" t="n">
        <v>0.06</v>
      </c>
      <c r="J120" s="11" t="n">
        <v>0.05</v>
      </c>
      <c r="K120" s="15" t="n">
        <v>31.8</v>
      </c>
      <c r="L120" s="15" t="n">
        <v>0.2</v>
      </c>
      <c r="M120" s="15"/>
      <c r="N120" s="15"/>
      <c r="O120" s="11"/>
      <c r="P120" s="11"/>
      <c r="Q120" s="11" t="n">
        <v>31.3</v>
      </c>
      <c r="R120" s="11" t="n">
        <v>0.2</v>
      </c>
      <c r="S120" s="11" t="n">
        <v>0.05</v>
      </c>
      <c r="T120" s="11" t="n">
        <v>0.02</v>
      </c>
      <c r="U120" s="11" t="n">
        <v>0.07</v>
      </c>
      <c r="V120" s="11" t="n">
        <v>0.02</v>
      </c>
      <c r="W120" s="11"/>
      <c r="X120" s="11"/>
      <c r="Y120" s="16"/>
      <c r="Z120" s="11"/>
      <c r="AA120" s="17" t="n">
        <f aca="false">G120/(2*15.9994+28.0855)</f>
        <v>0.614137137322063</v>
      </c>
      <c r="AB120" s="17" t="n">
        <f aca="false">H120/(2*15.9994+28.0855)</f>
        <v>0.00332865657085129</v>
      </c>
      <c r="AC120" s="17" t="n">
        <f aca="false">(2*I120)/(2*26.981+3*15.9994)</f>
        <v>0.00117692982163629</v>
      </c>
      <c r="AD120" s="17" t="n">
        <f aca="false">(2*J120)/(2*26.981+3*15.9994)</f>
        <v>0.000980774851363571</v>
      </c>
      <c r="AE120" s="17" t="n">
        <f aca="false">K120/(55.8452+15.9994)</f>
        <v>0.442621992467075</v>
      </c>
      <c r="AF120" s="17" t="n">
        <f aca="false">L120/(55.8452+15.9994)</f>
        <v>0.00278378611614512</v>
      </c>
      <c r="AG120" s="17" t="n">
        <f aca="false">2*M120/(2*55.845+3*15.999)</f>
        <v>0</v>
      </c>
      <c r="AH120" s="17" t="n">
        <f aca="false">2*N120/(2*55.845+3*15.999)</f>
        <v>0</v>
      </c>
      <c r="AI120" s="17" t="n">
        <f aca="false">O120/(95.94+2*15.9994)</f>
        <v>0</v>
      </c>
      <c r="AJ120" s="17" t="n">
        <f aca="false">P120/(95.94+2*15.9994)</f>
        <v>0</v>
      </c>
      <c r="AK120" s="17" t="n">
        <f aca="false">Q120/(15.9994+24.3051)</f>
        <v>0.776588222158816</v>
      </c>
      <c r="AL120" s="17" t="n">
        <f aca="false">R120/(15.9994+24.3051)</f>
        <v>0.00496222506171767</v>
      </c>
      <c r="AM120" s="17" t="n">
        <f aca="false">S120/(40.078+15.9994)</f>
        <v>0.000891624790022362</v>
      </c>
      <c r="AN120" s="17" t="n">
        <f aca="false">T120/(40.078+15.9994)</f>
        <v>0.000356649916008945</v>
      </c>
      <c r="AO120" s="17" t="n">
        <f aca="false">U120/(22.989+0.5*15.9994)</f>
        <v>0.00225888791720853</v>
      </c>
      <c r="AP120" s="17" t="n">
        <f aca="false">V120/(22.989+0.5*15.9994)</f>
        <v>0.000645396547773866</v>
      </c>
      <c r="AQ120" s="17" t="n">
        <f aca="false">X120/(2*15.9994+186.207)</f>
        <v>0</v>
      </c>
      <c r="AR120" s="11" t="n">
        <v>4</v>
      </c>
      <c r="AS120" s="17" t="n">
        <f aca="false">AR120/(2*AA120+1.5*AC120+AE120+2*AI120+AK120+AM120+0.5*AO120+1.5*AG120+2*AQ120)</f>
        <v>1.63180655141805</v>
      </c>
      <c r="AT120" s="18" t="n">
        <f aca="false">$AS120*AA120</f>
        <v>1.00215300415127</v>
      </c>
      <c r="AU120" s="18" t="n">
        <f aca="false">$AS120*AB120</f>
        <v>0.00543172359973586</v>
      </c>
      <c r="AV120" s="17" t="n">
        <f aca="false">$AS120*AC120</f>
        <v>0.00192052179350537</v>
      </c>
      <c r="AW120" s="17" t="n">
        <f aca="false">$AS120*AD120</f>
        <v>0.00160043482792114</v>
      </c>
      <c r="AX120" s="17" t="n">
        <f aca="false">$AS120*AE120</f>
        <v>0.722273467109482</v>
      </c>
      <c r="AY120" s="17" t="n">
        <f aca="false">$AS120*AF120</f>
        <v>0.00454260042207222</v>
      </c>
      <c r="AZ120" s="17" t="n">
        <f aca="false">$AS120*AG120</f>
        <v>0</v>
      </c>
      <c r="BA120" s="17" t="n">
        <f aca="false">$AS120*AH120</f>
        <v>0</v>
      </c>
      <c r="BB120" s="17" t="n">
        <f aca="false">$AS120*AI120</f>
        <v>0</v>
      </c>
      <c r="BC120" s="17" t="n">
        <f aca="false">$AS120*AJ120</f>
        <v>0</v>
      </c>
      <c r="BD120" s="17" t="n">
        <f aca="false">$AS120*AK120</f>
        <v>1.26724174867285</v>
      </c>
      <c r="BE120" s="17" t="n">
        <f aca="false">$AS120*AL120</f>
        <v>0.00809739136532173</v>
      </c>
      <c r="BF120" s="17" t="n">
        <f aca="false">$AS120*AM120</f>
        <v>0.00145495917376523</v>
      </c>
      <c r="BG120" s="17" t="n">
        <f aca="false">$AS120*AN120</f>
        <v>0.000581983669506093</v>
      </c>
      <c r="BH120" s="17" t="n">
        <f aca="false">$AS120*AO120</f>
        <v>0.00368606810221995</v>
      </c>
      <c r="BI120" s="17" t="n">
        <f aca="false">$AS120*AP120</f>
        <v>0.00105316231491999</v>
      </c>
      <c r="BJ120" s="17" t="n">
        <f aca="false">$AS120*AQ120</f>
        <v>0</v>
      </c>
      <c r="BK120" s="17" t="n">
        <f aca="false">SUM(AT120,AV120,AX120,AZ120,BB120,BD120,BF120,BH120,BJ120)</f>
        <v>2.99872976900309</v>
      </c>
      <c r="BL120" s="17" t="n">
        <f aca="false">SUM(AU120,AW120,AY120,BA120,BC120,BE120,BG120,BI120,BJ120)</f>
        <v>0.021307296199477</v>
      </c>
      <c r="BM120" s="17"/>
      <c r="BN120" s="11"/>
      <c r="BO120" s="15"/>
      <c r="BP120" s="15"/>
      <c r="BQ120" s="15"/>
      <c r="BR120" s="15"/>
      <c r="BS120" s="15"/>
      <c r="BT120" s="15"/>
    </row>
    <row r="121" s="57" customFormat="true" ht="14.4" hidden="false" customHeight="false" outlineLevel="0" collapsed="false">
      <c r="A121" s="11" t="s">
        <v>86</v>
      </c>
      <c r="B121" s="35" t="s">
        <v>58</v>
      </c>
      <c r="C121" s="11" t="s">
        <v>84</v>
      </c>
      <c r="D121" s="11" t="n">
        <v>17</v>
      </c>
      <c r="E121" s="11" t="n">
        <v>1600</v>
      </c>
      <c r="F121" s="11" t="s">
        <v>29</v>
      </c>
      <c r="G121" s="36" t="n">
        <v>38.2</v>
      </c>
      <c r="H121" s="37" t="n">
        <v>0.2</v>
      </c>
      <c r="I121" s="35" t="n">
        <v>0.14</v>
      </c>
      <c r="J121" s="35" t="n">
        <v>0.02</v>
      </c>
      <c r="K121" s="38" t="n">
        <v>24.2</v>
      </c>
      <c r="L121" s="38" t="n">
        <v>0.27</v>
      </c>
      <c r="M121" s="38"/>
      <c r="N121" s="38"/>
      <c r="O121" s="35"/>
      <c r="P121" s="35"/>
      <c r="Q121" s="35" t="n">
        <v>37.2</v>
      </c>
      <c r="R121" s="35" t="n">
        <v>0.2</v>
      </c>
      <c r="S121" s="35" t="n">
        <v>0.05</v>
      </c>
      <c r="T121" s="35" t="n">
        <v>0.02</v>
      </c>
      <c r="U121" s="35" t="n">
        <v>0.18</v>
      </c>
      <c r="V121" s="35" t="n">
        <v>0.02</v>
      </c>
      <c r="W121" s="35"/>
      <c r="X121" s="35"/>
      <c r="Y121" s="16"/>
      <c r="Z121" s="35"/>
      <c r="AA121" s="17" t="n">
        <f aca="false">G121/(2*15.9994+28.0855)</f>
        <v>0.635773405032596</v>
      </c>
      <c r="AB121" s="17" t="n">
        <f aca="false">H121/(2*15.9994+28.0855)</f>
        <v>0.00332865657085129</v>
      </c>
      <c r="AC121" s="17" t="n">
        <f aca="false">(2*I121)/(2*26.981+3*15.9994)</f>
        <v>0.002746169583818</v>
      </c>
      <c r="AD121" s="17" t="n">
        <f aca="false">(2*J121)/(2*26.981+3*15.9994)</f>
        <v>0.000392309940545428</v>
      </c>
      <c r="AE121" s="17" t="n">
        <f aca="false">K121/(55.8452+15.9994)</f>
        <v>0.33683812005356</v>
      </c>
      <c r="AF121" s="17" t="n">
        <f aca="false">L121/(55.8452+15.9994)</f>
        <v>0.00375811125679592</v>
      </c>
      <c r="AG121" s="17" t="n">
        <f aca="false">2*M121/(2*55.845+3*15.999)</f>
        <v>0</v>
      </c>
      <c r="AH121" s="17" t="n">
        <f aca="false">2*N121/(2*55.845+3*15.999)</f>
        <v>0</v>
      </c>
      <c r="AI121" s="17" t="n">
        <f aca="false">O121/(95.94+2*15.9994)</f>
        <v>0</v>
      </c>
      <c r="AJ121" s="17" t="n">
        <f aca="false">P121/(95.94+2*15.9994)</f>
        <v>0</v>
      </c>
      <c r="AK121" s="17" t="n">
        <f aca="false">Q121/(15.9994+24.3051)</f>
        <v>0.922973861479488</v>
      </c>
      <c r="AL121" s="17" t="n">
        <f aca="false">R121/(15.9994+24.3051)</f>
        <v>0.00496222506171767</v>
      </c>
      <c r="AM121" s="17" t="n">
        <f aca="false">S121/(40.078+15.9994)</f>
        <v>0.000891624790022362</v>
      </c>
      <c r="AN121" s="17" t="n">
        <f aca="false">T121/(40.078+15.9994)</f>
        <v>0.000356649916008945</v>
      </c>
      <c r="AO121" s="17" t="n">
        <f aca="false">U121/(22.989+0.5*15.9994)</f>
        <v>0.00580856892996479</v>
      </c>
      <c r="AP121" s="17" t="n">
        <f aca="false">V121/(22.989+0.5*15.9994)</f>
        <v>0.000645396547773866</v>
      </c>
      <c r="AQ121" s="17" t="n">
        <f aca="false">X121/(2*15.9994+186.207)</f>
        <v>0</v>
      </c>
      <c r="AR121" s="11" t="n">
        <v>4</v>
      </c>
      <c r="AS121" s="17" t="n">
        <f aca="false">AR121/(2*AA121+1.5*AC121+AE121+2*AI121+AK121+AM121+0.5*AO121+1.5*AG121+2*AQ121)</f>
        <v>1.5752534269739</v>
      </c>
      <c r="AT121" s="18" t="n">
        <f aca="false">$AS121*AA121</f>
        <v>1.00150423505646</v>
      </c>
      <c r="AU121" s="18" t="n">
        <f aca="false">$AS121*AB121</f>
        <v>0.00524347767045267</v>
      </c>
      <c r="AV121" s="17" t="n">
        <f aca="false">$AS121*AC121</f>
        <v>0.00432591304796079</v>
      </c>
      <c r="AW121" s="17" t="n">
        <f aca="false">$AS121*AD121</f>
        <v>0.000617987578280112</v>
      </c>
      <c r="AX121" s="17" t="n">
        <f aca="false">$AS121*AE121</f>
        <v>0.530605402949815</v>
      </c>
      <c r="AY121" s="17" t="n">
        <f aca="false">$AS121*AF121</f>
        <v>0.00591997763621695</v>
      </c>
      <c r="AZ121" s="17" t="n">
        <f aca="false">$AS121*AG121</f>
        <v>0</v>
      </c>
      <c r="BA121" s="17" t="n">
        <f aca="false">$AS121*AH121</f>
        <v>0</v>
      </c>
      <c r="BB121" s="17" t="n">
        <f aca="false">$AS121*AI121</f>
        <v>0</v>
      </c>
      <c r="BC121" s="17" t="n">
        <f aca="false">$AS121*AJ121</f>
        <v>0</v>
      </c>
      <c r="BD121" s="17" t="n">
        <f aca="false">$AS121*AK121</f>
        <v>1.45391773830289</v>
      </c>
      <c r="BE121" s="17" t="n">
        <f aca="false">$AS121*AL121</f>
        <v>0.00781676203388653</v>
      </c>
      <c r="BF121" s="17" t="n">
        <f aca="false">$AS121*AM121</f>
        <v>0.00140453500605761</v>
      </c>
      <c r="BG121" s="17" t="n">
        <f aca="false">$AS121*AN121</f>
        <v>0.000561814002423043</v>
      </c>
      <c r="BH121" s="17" t="n">
        <f aca="false">$AS121*AO121</f>
        <v>0.00914996811274115</v>
      </c>
      <c r="BI121" s="17" t="n">
        <f aca="false">$AS121*AP121</f>
        <v>0.00101666312363791</v>
      </c>
      <c r="BJ121" s="17" t="n">
        <f aca="false">$AS121*AQ121</f>
        <v>0</v>
      </c>
      <c r="BK121" s="17" t="n">
        <f aca="false">SUM(AT121,AV121,AX121,AZ121,BB121,BD121,BF121,BH121,BJ121)</f>
        <v>3.00090779247593</v>
      </c>
      <c r="BL121" s="17" t="n">
        <f aca="false">SUM(AU121,AW121,AY121,BA121,BC121,BE121,BG121,BI121,BJ121)</f>
        <v>0.0211766820448972</v>
      </c>
      <c r="BM121" s="40"/>
      <c r="BN121" s="35"/>
      <c r="BO121" s="38"/>
      <c r="BP121" s="15"/>
      <c r="BQ121" s="15"/>
      <c r="BR121" s="15"/>
      <c r="BS121" s="15"/>
      <c r="BT121" s="15"/>
    </row>
    <row r="122" s="21" customFormat="true" ht="14.4" hidden="false" customHeight="false" outlineLevel="0" collapsed="false">
      <c r="A122" s="11" t="s">
        <v>86</v>
      </c>
      <c r="B122" s="11" t="s">
        <v>87</v>
      </c>
      <c r="C122" s="11" t="s">
        <v>84</v>
      </c>
      <c r="D122" s="11" t="n">
        <v>17</v>
      </c>
      <c r="E122" s="11" t="n">
        <v>1600</v>
      </c>
      <c r="F122" s="11" t="s">
        <v>29</v>
      </c>
      <c r="G122" s="12" t="n">
        <v>57.4</v>
      </c>
      <c r="H122" s="13" t="n">
        <v>0.9</v>
      </c>
      <c r="I122" s="11" t="n">
        <v>0.3</v>
      </c>
      <c r="J122" s="11" t="n">
        <v>0.2</v>
      </c>
      <c r="K122" s="15" t="n">
        <v>7.9</v>
      </c>
      <c r="L122" s="15" t="n">
        <v>0.7</v>
      </c>
      <c r="M122" s="15"/>
      <c r="N122" s="15"/>
      <c r="O122" s="11"/>
      <c r="P122" s="11"/>
      <c r="Q122" s="11" t="n">
        <v>33.1</v>
      </c>
      <c r="R122" s="11" t="n">
        <v>0.6</v>
      </c>
      <c r="S122" s="11" t="n">
        <v>0.7</v>
      </c>
      <c r="T122" s="11" t="n">
        <v>0.3</v>
      </c>
      <c r="U122" s="11" t="n">
        <v>0.1</v>
      </c>
      <c r="V122" s="11" t="n">
        <v>0.03</v>
      </c>
      <c r="W122" s="11"/>
      <c r="X122" s="11"/>
      <c r="Y122" s="58"/>
      <c r="Z122" s="11"/>
      <c r="AA122" s="17" t="n">
        <f aca="false">G122/(2*15.9994+28.0855)</f>
        <v>0.955324435834319</v>
      </c>
      <c r="AB122" s="17" t="n">
        <f aca="false">H122/(2*15.9994+28.0855)</f>
        <v>0.0149789545688308</v>
      </c>
      <c r="AC122" s="17" t="n">
        <f aca="false">(2*I122)/(2*26.981+3*15.9994)</f>
        <v>0.00588464910818143</v>
      </c>
      <c r="AD122" s="17" t="n">
        <f aca="false">(2*J122)/(2*26.981+3*15.9994)</f>
        <v>0.00392309940545428</v>
      </c>
      <c r="AE122" s="17" t="n">
        <f aca="false">K122/(55.8452+15.9994)</f>
        <v>0.109959551587732</v>
      </c>
      <c r="AF122" s="17" t="n">
        <f aca="false">L122/(55.8452+15.9994)</f>
        <v>0.00974325140650794</v>
      </c>
      <c r="AG122" s="17" t="n">
        <f aca="false">2*M122/(2*55.845+3*15.999)</f>
        <v>0</v>
      </c>
      <c r="AH122" s="17" t="n">
        <f aca="false">2*N122/(2*55.845+3*15.999)</f>
        <v>0</v>
      </c>
      <c r="AI122" s="17" t="n">
        <f aca="false">O122/(95.94+2*15.9994)</f>
        <v>0</v>
      </c>
      <c r="AJ122" s="17" t="n">
        <f aca="false">P122/(95.94+2*15.9994)</f>
        <v>0</v>
      </c>
      <c r="AK122" s="17" t="n">
        <f aca="false">Q122/(15.9994+24.3051)</f>
        <v>0.821248247714275</v>
      </c>
      <c r="AL122" s="17" t="n">
        <f aca="false">R122/(15.9994+24.3051)</f>
        <v>0.014886675185153</v>
      </c>
      <c r="AM122" s="17" t="n">
        <f aca="false">S122/(40.078+15.9994)</f>
        <v>0.0124827470603131</v>
      </c>
      <c r="AN122" s="17" t="n">
        <f aca="false">T122/(40.078+15.9994)</f>
        <v>0.00534974874013417</v>
      </c>
      <c r="AO122" s="17" t="n">
        <f aca="false">U122/(22.989+0.5*15.9994)</f>
        <v>0.00322698273886933</v>
      </c>
      <c r="AP122" s="17" t="n">
        <f aca="false">V122/(22.989+0.5*15.9994)</f>
        <v>0.000968094821660799</v>
      </c>
      <c r="AQ122" s="17" t="n">
        <f aca="false">X122/(2*15.9994+186.207)</f>
        <v>0</v>
      </c>
      <c r="AR122" s="11" t="n">
        <v>6</v>
      </c>
      <c r="AS122" s="17" t="n">
        <f aca="false">AR122/(2*AA122+1.5*AC122+AE122+2*AI122+AK122+AM122+0.5*AO122+1.5*AG122+2*AQ122)</f>
        <v>2.09440174984249</v>
      </c>
      <c r="AT122" s="18" t="n">
        <f aca="false">$AS122*AA122</f>
        <v>2.00083317007868</v>
      </c>
      <c r="AU122" s="18" t="n">
        <f aca="false">$AS122*AB122</f>
        <v>0.0313719486597703</v>
      </c>
      <c r="AV122" s="17" t="n">
        <f aca="false">$AS122*AC122</f>
        <v>0.0123248193893842</v>
      </c>
      <c r="AW122" s="17" t="n">
        <f aca="false">$AS122*AD122</f>
        <v>0.00821654625958947</v>
      </c>
      <c r="AX122" s="17" t="n">
        <f aca="false">$AS122*AE122</f>
        <v>0.230299477257242</v>
      </c>
      <c r="AY122" s="17" t="n">
        <f aca="false">$AS122*AF122</f>
        <v>0.0204062827949455</v>
      </c>
      <c r="AZ122" s="17" t="n">
        <f aca="false">$AS122*AG122</f>
        <v>0</v>
      </c>
      <c r="BA122" s="17" t="n">
        <f aca="false">$AS122*AH122</f>
        <v>0</v>
      </c>
      <c r="BB122" s="17" t="n">
        <f aca="false">$AS122*AI122</f>
        <v>0</v>
      </c>
      <c r="BC122" s="17" t="n">
        <f aca="false">$AS122*AJ122</f>
        <v>0</v>
      </c>
      <c r="BD122" s="17" t="n">
        <f aca="false">$AS122*AK122</f>
        <v>1.72002376706785</v>
      </c>
      <c r="BE122" s="17" t="n">
        <f aca="false">$AS122*AL122</f>
        <v>0.0311786785571212</v>
      </c>
      <c r="BF122" s="17" t="n">
        <f aca="false">$AS122*AM122</f>
        <v>0.0261438872859608</v>
      </c>
      <c r="BG122" s="17" t="n">
        <f aca="false">$AS122*AN122</f>
        <v>0.0112045231225546</v>
      </c>
      <c r="BH122" s="17" t="n">
        <f aca="false">$AS122*AO122</f>
        <v>0.00675859829499942</v>
      </c>
      <c r="BI122" s="17" t="n">
        <f aca="false">$AS122*AP122</f>
        <v>0.00202757948849983</v>
      </c>
      <c r="BJ122" s="17" t="n">
        <f aca="false">$AS122*AQ122</f>
        <v>0</v>
      </c>
      <c r="BK122" s="17" t="n">
        <f aca="false">SUM(AT122,AV122,AX122,AZ122,BB122,BD122,BF122,BH122,BJ122)</f>
        <v>3.99638371937412</v>
      </c>
      <c r="BL122" s="17" t="n">
        <f aca="false">SUM(AU122,AW122,AY122,BA122,BC122,BE122,BG122,BI122,BJ122)</f>
        <v>0.104405558882481</v>
      </c>
      <c r="BM122" s="17"/>
      <c r="BN122" s="11"/>
      <c r="BO122" s="15"/>
      <c r="BP122" s="15"/>
      <c r="BQ122" s="15"/>
      <c r="BR122" s="15"/>
      <c r="BS122" s="15"/>
      <c r="BT122" s="15"/>
    </row>
    <row r="123" s="21" customFormat="true" ht="14.4" hidden="false" customHeight="false" outlineLevel="0" collapsed="false">
      <c r="A123" s="11" t="s">
        <v>86</v>
      </c>
      <c r="B123" s="11" t="s">
        <v>29</v>
      </c>
      <c r="C123" s="11" t="s">
        <v>84</v>
      </c>
      <c r="D123" s="11" t="n">
        <v>17</v>
      </c>
      <c r="E123" s="11" t="n">
        <v>1600</v>
      </c>
      <c r="F123" s="11" t="s">
        <v>29</v>
      </c>
      <c r="G123" s="12"/>
      <c r="H123" s="13"/>
      <c r="I123" s="11"/>
      <c r="J123" s="11"/>
      <c r="K123" s="15"/>
      <c r="L123" s="15"/>
      <c r="M123" s="15"/>
      <c r="N123" s="15"/>
      <c r="O123" s="11" t="n">
        <v>133.35</v>
      </c>
      <c r="P123" s="11"/>
      <c r="Q123" s="11"/>
      <c r="R123" s="11"/>
      <c r="S123" s="11"/>
      <c r="T123" s="11"/>
      <c r="U123" s="11"/>
      <c r="V123" s="11"/>
      <c r="W123" s="11"/>
      <c r="X123" s="11"/>
      <c r="Y123" s="16"/>
      <c r="Z123" s="11"/>
      <c r="AA123" s="17" t="n">
        <f aca="false">G123/(2*15.9994+28.0855)</f>
        <v>0</v>
      </c>
      <c r="AB123" s="17" t="n">
        <f aca="false">H123/(2*15.9994+28.0855)</f>
        <v>0</v>
      </c>
      <c r="AC123" s="17" t="n">
        <f aca="false">(2*I123)/(2*26.981+3*15.9994)</f>
        <v>0</v>
      </c>
      <c r="AD123" s="17" t="n">
        <f aca="false">(2*J123)/(2*26.981+3*15.9994)</f>
        <v>0</v>
      </c>
      <c r="AE123" s="17" t="n">
        <f aca="false">K123/(55.8452+15.9994)</f>
        <v>0</v>
      </c>
      <c r="AF123" s="17" t="n">
        <f aca="false">L123/(55.8452+15.9994)</f>
        <v>0</v>
      </c>
      <c r="AG123" s="17" t="n">
        <f aca="false">2*M123/(2*55.845+3*15.999)</f>
        <v>0</v>
      </c>
      <c r="AH123" s="17" t="n">
        <f aca="false">2*N123/(2*55.845+3*15.999)</f>
        <v>0</v>
      </c>
      <c r="AI123" s="17" t="n">
        <f aca="false">O123/(95.94+2*15.9994)</f>
        <v>1.04229522240321</v>
      </c>
      <c r="AJ123" s="17" t="n">
        <f aca="false">P123/(95.94+2*15.9994)</f>
        <v>0</v>
      </c>
      <c r="AK123" s="17" t="n">
        <f aca="false">Q123/(15.9994+24.3051)</f>
        <v>0</v>
      </c>
      <c r="AL123" s="17" t="n">
        <f aca="false">R123/(15.9994+24.3051)</f>
        <v>0</v>
      </c>
      <c r="AM123" s="17" t="n">
        <f aca="false">S123/(40.078+15.9994)</f>
        <v>0</v>
      </c>
      <c r="AN123" s="17" t="n">
        <f aca="false">T123/(40.078+15.9994)</f>
        <v>0</v>
      </c>
      <c r="AO123" s="17" t="n">
        <f aca="false">U123/(22.989+0.5*15.9994)</f>
        <v>0</v>
      </c>
      <c r="AP123" s="17" t="n">
        <f aca="false">V123/(22.989+0.5*15.9994)</f>
        <v>0</v>
      </c>
      <c r="AQ123" s="17" t="n">
        <f aca="false">X123/(2*15.9994+186.207)</f>
        <v>0</v>
      </c>
      <c r="AR123" s="11" t="n">
        <v>2</v>
      </c>
      <c r="AS123" s="17" t="n">
        <f aca="false">AR123/(2*AA123+1.5*AC123+AE123+2*AI123+AK123+AM123+0.5*AO123+1.5*AG123+2*AQ123)</f>
        <v>0.959421072365954</v>
      </c>
      <c r="AT123" s="18" t="n">
        <f aca="false">$AS123*AA123</f>
        <v>0</v>
      </c>
      <c r="AU123" s="18" t="n">
        <f aca="false">$AS123*AB123</f>
        <v>0</v>
      </c>
      <c r="AV123" s="17" t="n">
        <f aca="false">$AS123*AC123</f>
        <v>0</v>
      </c>
      <c r="AW123" s="17" t="n">
        <f aca="false">$AS123*AD123</f>
        <v>0</v>
      </c>
      <c r="AX123" s="17" t="n">
        <f aca="false">$AS123*AE123</f>
        <v>0</v>
      </c>
      <c r="AY123" s="17" t="n">
        <f aca="false">$AS123*AF123</f>
        <v>0</v>
      </c>
      <c r="AZ123" s="17" t="n">
        <f aca="false">$AS123*AG123</f>
        <v>0</v>
      </c>
      <c r="BA123" s="17" t="n">
        <f aca="false">$AS123*AH123</f>
        <v>0</v>
      </c>
      <c r="BB123" s="17" t="n">
        <f aca="false">$AS123*AI123</f>
        <v>1</v>
      </c>
      <c r="BC123" s="17" t="n">
        <f aca="false">$AS123*AJ123</f>
        <v>0</v>
      </c>
      <c r="BD123" s="17" t="n">
        <f aca="false">$AS123*AK123</f>
        <v>0</v>
      </c>
      <c r="BE123" s="17" t="n">
        <f aca="false">$AS123*AL123</f>
        <v>0</v>
      </c>
      <c r="BF123" s="17" t="n">
        <f aca="false">$AS123*AM123</f>
        <v>0</v>
      </c>
      <c r="BG123" s="17" t="n">
        <f aca="false">$AS123*AN123</f>
        <v>0</v>
      </c>
      <c r="BH123" s="17" t="n">
        <f aca="false">$AS123*AO123</f>
        <v>0</v>
      </c>
      <c r="BI123" s="17" t="n">
        <f aca="false">$AS123*AP123</f>
        <v>0</v>
      </c>
      <c r="BJ123" s="17" t="n">
        <f aca="false">$AS123*AQ123</f>
        <v>0</v>
      </c>
      <c r="BK123" s="17" t="n">
        <f aca="false">SUM(AT123,AV123,AX123,AZ123,BB123,BD123,BF123,BH123,BJ123)</f>
        <v>1</v>
      </c>
      <c r="BL123" s="17" t="n">
        <f aca="false">SUM(AU123,AW123,AY123,BA123,BC123,BE123,BG123,BI123,BJ123)</f>
        <v>0</v>
      </c>
      <c r="BM123" s="17"/>
      <c r="BN123" s="11"/>
      <c r="BO123" s="15"/>
      <c r="BP123" s="15"/>
      <c r="BQ123" s="15"/>
      <c r="BR123" s="15"/>
      <c r="BS123" s="15"/>
      <c r="BT123" s="15"/>
    </row>
    <row r="124" s="21" customFormat="true" ht="14.4" hidden="false" customHeight="false" outlineLevel="0" collapsed="false">
      <c r="A124" s="11" t="s">
        <v>86</v>
      </c>
      <c r="B124" s="11" t="s">
        <v>10</v>
      </c>
      <c r="C124" s="11" t="s">
        <v>84</v>
      </c>
      <c r="D124" s="11" t="n">
        <v>17</v>
      </c>
      <c r="E124" s="11" t="n">
        <v>1600</v>
      </c>
      <c r="F124" s="11" t="s">
        <v>29</v>
      </c>
      <c r="G124" s="12"/>
      <c r="H124" s="13"/>
      <c r="I124" s="11"/>
      <c r="J124" s="11"/>
      <c r="K124" s="15"/>
      <c r="L124" s="15"/>
      <c r="M124" s="15"/>
      <c r="N124" s="15"/>
      <c r="O124" s="11" t="n">
        <v>100</v>
      </c>
      <c r="P124" s="11"/>
      <c r="Q124" s="11"/>
      <c r="R124" s="11"/>
      <c r="S124" s="11"/>
      <c r="T124" s="11"/>
      <c r="U124" s="11"/>
      <c r="V124" s="11"/>
      <c r="W124" s="11"/>
      <c r="X124" s="11"/>
      <c r="Y124" s="16"/>
      <c r="Z124" s="11"/>
      <c r="AA124" s="17" t="n">
        <f aca="false">G124/(2*15.9994+28.0855)</f>
        <v>0</v>
      </c>
      <c r="AB124" s="17" t="n">
        <f aca="false">H124/(2*15.9994+28.0855)</f>
        <v>0</v>
      </c>
      <c r="AC124" s="17" t="n">
        <f aca="false">(2*I124)/(2*26.981+3*15.9994)</f>
        <v>0</v>
      </c>
      <c r="AD124" s="17" t="n">
        <f aca="false">(2*J124)/(2*26.981+3*15.9994)</f>
        <v>0</v>
      </c>
      <c r="AE124" s="17" t="n">
        <f aca="false">K124/(55.8452+15.9994)</f>
        <v>0</v>
      </c>
      <c r="AF124" s="17" t="n">
        <f aca="false">L124/(55.8452+15.9994)</f>
        <v>0</v>
      </c>
      <c r="AG124" s="17" t="n">
        <f aca="false">2*M124/(2*55.845+3*15.999)</f>
        <v>0</v>
      </c>
      <c r="AH124" s="17" t="n">
        <f aca="false">2*N124/(2*55.845+3*15.999)</f>
        <v>0</v>
      </c>
      <c r="AI124" s="17" t="n">
        <f aca="false">O124/(95.94+2*15.9994)</f>
        <v>0.781623713838179</v>
      </c>
      <c r="AJ124" s="17" t="n">
        <f aca="false">P124/(95.94+2*15.9994)</f>
        <v>0</v>
      </c>
      <c r="AK124" s="17" t="n">
        <f aca="false">Q124/(15.9994+24.3051)</f>
        <v>0</v>
      </c>
      <c r="AL124" s="17" t="n">
        <f aca="false">R124/(15.9994+24.3051)</f>
        <v>0</v>
      </c>
      <c r="AM124" s="17" t="n">
        <f aca="false">S124/(40.078+15.9994)</f>
        <v>0</v>
      </c>
      <c r="AN124" s="17" t="n">
        <f aca="false">T124/(40.078+15.9994)</f>
        <v>0</v>
      </c>
      <c r="AO124" s="17" t="n">
        <f aca="false">U124/(22.989+0.5*15.9994)</f>
        <v>0</v>
      </c>
      <c r="AP124" s="17" t="n">
        <f aca="false">V124/(22.989+0.5*15.9994)</f>
        <v>0</v>
      </c>
      <c r="AQ124" s="17" t="n">
        <f aca="false">X124/(2*15.9994+186.207)</f>
        <v>0</v>
      </c>
      <c r="AR124" s="11" t="n">
        <v>2</v>
      </c>
      <c r="AS124" s="17" t="n">
        <f aca="false">AR124/(2*AA124+1.5*AC124+AE124+2*AI124+AK124+AM124+0.5*AO124+1.5*AG124+2*AQ124)</f>
        <v>1.279388</v>
      </c>
      <c r="AT124" s="18" t="n">
        <f aca="false">$AS124*AA124</f>
        <v>0</v>
      </c>
      <c r="AU124" s="18" t="n">
        <f aca="false">$AS124*AB124</f>
        <v>0</v>
      </c>
      <c r="AV124" s="17" t="n">
        <f aca="false">$AS124*AC124</f>
        <v>0</v>
      </c>
      <c r="AW124" s="17" t="n">
        <f aca="false">$AS124*AD124</f>
        <v>0</v>
      </c>
      <c r="AX124" s="17" t="n">
        <f aca="false">$AS124*AE124</f>
        <v>0</v>
      </c>
      <c r="AY124" s="17" t="n">
        <f aca="false">$AS124*AF124</f>
        <v>0</v>
      </c>
      <c r="AZ124" s="17" t="n">
        <f aca="false">$AS124*AG124</f>
        <v>0</v>
      </c>
      <c r="BA124" s="17" t="n">
        <f aca="false">$AS124*AH124</f>
        <v>0</v>
      </c>
      <c r="BB124" s="17" t="n">
        <f aca="false">$AS124*AI124</f>
        <v>1</v>
      </c>
      <c r="BC124" s="17" t="n">
        <f aca="false">$AS124*AJ124</f>
        <v>0</v>
      </c>
      <c r="BD124" s="17" t="n">
        <f aca="false">$AS124*AK124</f>
        <v>0</v>
      </c>
      <c r="BE124" s="17" t="n">
        <f aca="false">$AS124*AL124</f>
        <v>0</v>
      </c>
      <c r="BF124" s="17" t="n">
        <f aca="false">$AS124*AM124</f>
        <v>0</v>
      </c>
      <c r="BG124" s="17" t="n">
        <f aca="false">$AS124*AN124</f>
        <v>0</v>
      </c>
      <c r="BH124" s="17" t="n">
        <f aca="false">$AS124*AO124</f>
        <v>0</v>
      </c>
      <c r="BI124" s="17" t="n">
        <f aca="false">$AS124*AP124</f>
        <v>0</v>
      </c>
      <c r="BJ124" s="17" t="n">
        <f aca="false">$AS124*AQ124</f>
        <v>0</v>
      </c>
      <c r="BK124" s="17" t="n">
        <f aca="false">SUM(AT124,AV124,AX124,AZ124,BB124,BD124,BF124,BH124,BJ124)</f>
        <v>1</v>
      </c>
      <c r="BL124" s="17" t="n">
        <f aca="false">SUM(AU124,AW124,AY124,BA124,BC124,BE124,BG124,BI124,BJ124)</f>
        <v>0</v>
      </c>
      <c r="BM124" s="17"/>
      <c r="BN124" s="11"/>
      <c r="BO124" s="15"/>
      <c r="BP124" s="15"/>
      <c r="BQ124" s="15"/>
      <c r="BR124" s="15"/>
      <c r="BS124" s="15"/>
      <c r="BT124" s="15"/>
    </row>
    <row r="125" s="21" customFormat="true" ht="14.4" hidden="false" customHeight="false" outlineLevel="0" collapsed="false">
      <c r="A125" s="11"/>
      <c r="B125" s="11"/>
      <c r="C125" s="11"/>
      <c r="D125" s="11"/>
      <c r="E125" s="11"/>
      <c r="F125" s="11"/>
      <c r="G125" s="12"/>
      <c r="H125" s="13"/>
      <c r="I125" s="11"/>
      <c r="J125" s="11"/>
      <c r="K125" s="15"/>
      <c r="L125" s="15"/>
      <c r="M125" s="15"/>
      <c r="N125" s="15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6"/>
      <c r="Z125" s="11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 t="n">
        <f aca="false">X125/(2*15.9994+186.207)</f>
        <v>0</v>
      </c>
      <c r="AR125" s="11"/>
      <c r="AS125" s="17" t="e">
        <f aca="false">AR125/(2*AA125+1.5*AC125+AE125+2*AI125+AK125+AM125+0.5*AO125+1.5*AG125+2*AQ125)</f>
        <v>#DIV/0!</v>
      </c>
      <c r="AT125" s="18"/>
      <c r="AU125" s="18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1"/>
      <c r="BO125" s="15"/>
      <c r="BP125" s="15"/>
      <c r="BQ125" s="15"/>
      <c r="BR125" s="15"/>
      <c r="BS125" s="15"/>
      <c r="BT125" s="15"/>
    </row>
    <row r="126" s="22" customFormat="true" ht="14.4" hidden="false" customHeight="false" outlineLevel="0" collapsed="false">
      <c r="A126" s="22" t="s">
        <v>73</v>
      </c>
      <c r="B126" s="22" t="s">
        <v>47</v>
      </c>
      <c r="C126" s="22" t="s">
        <v>84</v>
      </c>
      <c r="D126" s="22" t="n">
        <v>14</v>
      </c>
      <c r="E126" s="22" t="n">
        <v>1800</v>
      </c>
      <c r="F126" s="22" t="s">
        <v>29</v>
      </c>
      <c r="G126" s="43" t="n">
        <v>45.5</v>
      </c>
      <c r="H126" s="44" t="n">
        <v>0.6</v>
      </c>
      <c r="I126" s="22" t="n">
        <v>16.95</v>
      </c>
      <c r="J126" s="22" t="n">
        <v>0.53</v>
      </c>
      <c r="K126" s="45" t="n">
        <f aca="false">BN126-M126/1.1113</f>
        <v>9.0888</v>
      </c>
      <c r="L126" s="46" t="n">
        <v>1.2</v>
      </c>
      <c r="M126" s="46" t="n">
        <f aca="false">BN126*BR126*1.1113</f>
        <v>1.92388256</v>
      </c>
      <c r="N126" s="46" t="n">
        <v>0.398985162631394</v>
      </c>
      <c r="Q126" s="22" t="n">
        <v>23.8</v>
      </c>
      <c r="R126" s="22" t="n">
        <v>1</v>
      </c>
      <c r="S126" s="22" t="n">
        <v>3.2</v>
      </c>
      <c r="T126" s="22" t="n">
        <v>0.1</v>
      </c>
      <c r="U126" s="22" t="n">
        <v>0.15</v>
      </c>
      <c r="V126" s="22" t="n">
        <v>0.01</v>
      </c>
      <c r="Y126" s="47" t="n">
        <f aca="false">K126+M126</f>
        <v>11.01268256</v>
      </c>
      <c r="AA126" s="48" t="n">
        <f aca="false">G126/(2*15.9994+28.0855)</f>
        <v>0.757269369868668</v>
      </c>
      <c r="AB126" s="48" t="n">
        <f aca="false">H126/(2*15.9994+28.0855)</f>
        <v>0.00998596971255386</v>
      </c>
      <c r="AC126" s="48" t="n">
        <f aca="false">(2*I126)/(2*26.981+3*15.9994)</f>
        <v>0.332482674612251</v>
      </c>
      <c r="AD126" s="48" t="n">
        <f aca="false">(2*J126)/(2*26.981+3*15.9994)</f>
        <v>0.0103962134244539</v>
      </c>
      <c r="AE126" s="48" t="n">
        <f aca="false">K126/(55.8452+15.9994)</f>
        <v>0.126506376262099</v>
      </c>
      <c r="AF126" s="48" t="n">
        <f aca="false">L126/(55.8452+15.9994)</f>
        <v>0.0167027166968707</v>
      </c>
      <c r="AG126" s="48" t="n">
        <f aca="false">2*M126/(2*55.845+3*15.999)</f>
        <v>0.0240956691527801</v>
      </c>
      <c r="AH126" s="48" t="n">
        <f aca="false">2*N126/(2*55.845+3*15.999)</f>
        <v>0.00499709009038174</v>
      </c>
      <c r="AI126" s="48" t="n">
        <f aca="false">O126/(95.94+2*15.9994)</f>
        <v>0</v>
      </c>
      <c r="AJ126" s="48" t="n">
        <f aca="false">P126/(95.94+2*15.9994)</f>
        <v>0</v>
      </c>
      <c r="AK126" s="48" t="n">
        <f aca="false">Q126/(15.9994+24.3051)</f>
        <v>0.590504782344403</v>
      </c>
      <c r="AL126" s="48" t="n">
        <f aca="false">R126/(15.9994+24.3051)</f>
        <v>0.0248111253085884</v>
      </c>
      <c r="AM126" s="48" t="n">
        <f aca="false">S126/(40.078+15.9994)</f>
        <v>0.0570639865614312</v>
      </c>
      <c r="AN126" s="48" t="n">
        <f aca="false">T126/(40.078+15.9994)</f>
        <v>0.00178324958004472</v>
      </c>
      <c r="AO126" s="48" t="n">
        <f aca="false">U126/(22.989+0.5*15.9994)</f>
        <v>0.00484047410830399</v>
      </c>
      <c r="AP126" s="48" t="n">
        <f aca="false">V126/(22.989+0.5*15.9994)</f>
        <v>0.000322698273886933</v>
      </c>
      <c r="AQ126" s="48" t="n">
        <f aca="false">X126/(2*15.9994+186.207)</f>
        <v>0</v>
      </c>
      <c r="AR126" s="22" t="n">
        <v>12</v>
      </c>
      <c r="AS126" s="48" t="n">
        <f aca="false">AR126/(2*AA126+1.5*AC126+AE126+2*AI126+AK126+AM126+0.5*AO126+1.5*AG126+2*AQ126)</f>
        <v>4.24643230334155</v>
      </c>
      <c r="AT126" s="49" t="n">
        <f aca="false">$AS126*AA126</f>
        <v>3.21569311454141</v>
      </c>
      <c r="AU126" s="49" t="n">
        <f aca="false">$AS126*AB126</f>
        <v>0.042404744367579</v>
      </c>
      <c r="AV126" s="48" t="n">
        <f aca="false">$AS126*AC126</f>
        <v>1.41186516977486</v>
      </c>
      <c r="AW126" s="48" t="n">
        <f aca="false">$AS126*AD126</f>
        <v>0.0441468165180339</v>
      </c>
      <c r="AX126" s="48" t="n">
        <f aca="false">$AS126*AE126</f>
        <v>0.537200762738058</v>
      </c>
      <c r="AY126" s="48" t="n">
        <f aca="false">$AS126*AF126</f>
        <v>0.0709269557351541</v>
      </c>
      <c r="AZ126" s="48" t="n">
        <f aca="false">$AS126*AG126</f>
        <v>0.102320627860996</v>
      </c>
      <c r="BA126" s="48" t="n">
        <f aca="false">$AS126*AH126</f>
        <v>0.0212198047825049</v>
      </c>
      <c r="BB126" s="48" t="n">
        <f aca="false">$AS126*AI126</f>
        <v>0</v>
      </c>
      <c r="BC126" s="48" t="n">
        <f aca="false">$AS126*AJ126</f>
        <v>0</v>
      </c>
      <c r="BD126" s="48" t="n">
        <f aca="false">$AS126*AK126</f>
        <v>2.50753858302494</v>
      </c>
      <c r="BE126" s="48" t="n">
        <f aca="false">$AS126*AL126</f>
        <v>0.105358763992645</v>
      </c>
      <c r="BF126" s="48" t="n">
        <f aca="false">$AS126*AM126</f>
        <v>0.242318355891909</v>
      </c>
      <c r="BG126" s="48" t="n">
        <f aca="false">$AS126*AN126</f>
        <v>0.00757244862162216</v>
      </c>
      <c r="BH126" s="48" t="n">
        <f aca="false">$AS126*AO126</f>
        <v>0.0205547456169904</v>
      </c>
      <c r="BI126" s="48" t="n">
        <f aca="false">$AS126*AP126</f>
        <v>0.00137031637446603</v>
      </c>
      <c r="BJ126" s="48" t="n">
        <f aca="false">$AS126*AQ126</f>
        <v>0</v>
      </c>
      <c r="BK126" s="48" t="n">
        <f aca="false">SUM(AT126,AV126,AX126,AZ126,BB126,BD126,BF126,BH126,BJ126)</f>
        <v>8.03749135944916</v>
      </c>
      <c r="BL126" s="48" t="n">
        <f aca="false">SUM(AU126,AW126,AY126,BA126,BC126,BE126,BG126,BI126,BJ126)</f>
        <v>0.292999850392005</v>
      </c>
      <c r="BM126" s="48" t="n">
        <f aca="false">AX126+AZ126</f>
        <v>0.639521390599053</v>
      </c>
      <c r="BN126" s="22" t="n">
        <v>10.82</v>
      </c>
      <c r="BO126" s="46" t="n">
        <v>0.25</v>
      </c>
      <c r="BP126" s="46" t="n">
        <f aca="false">(1-BR126)*L126+BQ126</f>
        <v>1.33505528584629</v>
      </c>
      <c r="BQ126" s="46" t="n">
        <f aca="false">SQRT((BO126/BN126)^2+(BS126/BR126)^2)*(BN126*BR126)</f>
        <v>0.327055285846292</v>
      </c>
      <c r="BR126" s="46" t="n">
        <v>0.16</v>
      </c>
      <c r="BS126" s="46" t="n">
        <v>0.03</v>
      </c>
      <c r="BT126" s="46" t="n">
        <f aca="false">AX126+BF126+(BD126)</f>
        <v>3.28705770165491</v>
      </c>
    </row>
    <row r="127" s="22" customFormat="true" ht="14.4" hidden="false" customHeight="false" outlineLevel="0" collapsed="false">
      <c r="A127" s="22" t="s">
        <v>73</v>
      </c>
      <c r="B127" s="22" t="s">
        <v>87</v>
      </c>
      <c r="C127" s="22" t="s">
        <v>84</v>
      </c>
      <c r="D127" s="22" t="n">
        <v>14</v>
      </c>
      <c r="E127" s="22" t="n">
        <v>1800</v>
      </c>
      <c r="F127" s="22" t="s">
        <v>29</v>
      </c>
      <c r="G127" s="22" t="n">
        <v>56.2</v>
      </c>
      <c r="H127" s="22" t="n">
        <v>0.4</v>
      </c>
      <c r="I127" s="22" t="n">
        <v>0.36</v>
      </c>
      <c r="J127" s="22" t="n">
        <v>0.02</v>
      </c>
      <c r="K127" s="22" t="n">
        <v>8.12</v>
      </c>
      <c r="L127" s="22" t="n">
        <v>0.59</v>
      </c>
      <c r="Q127" s="22" t="n">
        <v>34.3</v>
      </c>
      <c r="R127" s="22" t="n">
        <v>0.4</v>
      </c>
      <c r="S127" s="22" t="n">
        <v>0.12</v>
      </c>
      <c r="T127" s="22" t="n">
        <v>0.01</v>
      </c>
      <c r="AA127" s="48" t="n">
        <f aca="false">G127/(2*15.9994+28.0855)</f>
        <v>0.935352496409212</v>
      </c>
      <c r="AB127" s="48" t="n">
        <f aca="false">H127/(2*15.9994+28.0855)</f>
        <v>0.00665731314170257</v>
      </c>
      <c r="AC127" s="48" t="n">
        <f aca="false">(2*I127)/(2*26.981+3*15.9994)</f>
        <v>0.00706157892981771</v>
      </c>
      <c r="AD127" s="48" t="n">
        <f aca="false">(2*J127)/(2*26.981+3*15.9994)</f>
        <v>0.000392309940545428</v>
      </c>
      <c r="AE127" s="48" t="n">
        <f aca="false">K127/(55.8452+15.9994)</f>
        <v>0.113021716315492</v>
      </c>
      <c r="AF127" s="48" t="n">
        <f aca="false">L127/(55.8452+15.9994)</f>
        <v>0.00821216904262812</v>
      </c>
      <c r="AG127" s="48" t="n">
        <f aca="false">2*M127/(2*55.845+3*15.999)</f>
        <v>0</v>
      </c>
      <c r="AH127" s="48" t="n">
        <f aca="false">2*N127/(2*55.845+3*15.999)</f>
        <v>0</v>
      </c>
      <c r="AI127" s="48" t="n">
        <f aca="false">O127/(95.94+2*15.9994)</f>
        <v>0</v>
      </c>
      <c r="AJ127" s="48" t="n">
        <f aca="false">P127/(95.94+2*15.9994)</f>
        <v>0</v>
      </c>
      <c r="AK127" s="48" t="n">
        <f aca="false">Q127/(15.9994+24.3051)</f>
        <v>0.851021598084581</v>
      </c>
      <c r="AL127" s="48" t="n">
        <f aca="false">R127/(15.9994+24.3051)</f>
        <v>0.00992445012343535</v>
      </c>
      <c r="AM127" s="48" t="n">
        <f aca="false">S127/(40.078+15.9994)</f>
        <v>0.00213989949605367</v>
      </c>
      <c r="AN127" s="48" t="n">
        <f aca="false">T127/(40.078+15.9994)</f>
        <v>0.000178324958004472</v>
      </c>
      <c r="AO127" s="48" t="n">
        <f aca="false">U127/(22.989+0.5*15.9994)</f>
        <v>0</v>
      </c>
      <c r="AP127" s="48" t="n">
        <f aca="false">V127/(22.989+0.5*15.9994)</f>
        <v>0</v>
      </c>
      <c r="AQ127" s="48" t="n">
        <f aca="false">X127/(2*15.9994+186.207)</f>
        <v>0</v>
      </c>
      <c r="AR127" s="22" t="n">
        <v>6</v>
      </c>
      <c r="AS127" s="48" t="n">
        <f aca="false">AR127/(2*AA127+1.5*AC127+AE127+2*AI127+AK127+AM127+0.5*AO127+1.5*AG127+2*AQ127)</f>
        <v>2.10712587557151</v>
      </c>
      <c r="AT127" s="49" t="n">
        <f aca="false">$AS127*AA127</f>
        <v>1.97090544796426</v>
      </c>
      <c r="AU127" s="49" t="n">
        <f aca="false">$AS127*AB127</f>
        <v>0.0140277967826638</v>
      </c>
      <c r="AV127" s="48" t="n">
        <f aca="false">$AS127*AC127</f>
        <v>0.0148796356854095</v>
      </c>
      <c r="AW127" s="48" t="n">
        <f aca="false">$AS127*AD127</f>
        <v>0.000826646426967193</v>
      </c>
      <c r="AX127" s="48" t="n">
        <f aca="false">$AS127*AE127</f>
        <v>0.238150982949876</v>
      </c>
      <c r="AY127" s="48" t="n">
        <f aca="false">$AS127*AF127</f>
        <v>0.017304073884289</v>
      </c>
      <c r="AZ127" s="48" t="n">
        <f aca="false">$AS127*AG127</f>
        <v>0</v>
      </c>
      <c r="BA127" s="48" t="n">
        <f aca="false">$AS127*AH127</f>
        <v>0</v>
      </c>
      <c r="BB127" s="48" t="n">
        <f aca="false">$AS127*AI127</f>
        <v>0</v>
      </c>
      <c r="BC127" s="48" t="n">
        <f aca="false">$AS127*AJ127</f>
        <v>0</v>
      </c>
      <c r="BD127" s="48" t="n">
        <f aca="false">$AS127*AK127</f>
        <v>1.79320962999424</v>
      </c>
      <c r="BE127" s="48" t="n">
        <f aca="false">$AS127*AL127</f>
        <v>0.0209120656559095</v>
      </c>
      <c r="BF127" s="48" t="n">
        <f aca="false">$AS127*AM127</f>
        <v>0.00450903759925712</v>
      </c>
      <c r="BG127" s="48" t="n">
        <f aca="false">$AS127*AN127</f>
        <v>0.000375753133271426</v>
      </c>
      <c r="BH127" s="48" t="n">
        <f aca="false">$AS127*AO127</f>
        <v>0</v>
      </c>
      <c r="BI127" s="48" t="n">
        <f aca="false">$AS127*AP127</f>
        <v>0</v>
      </c>
      <c r="BJ127" s="48" t="n">
        <f aca="false">$AS127*AQ127</f>
        <v>0</v>
      </c>
      <c r="BK127" s="48" t="n">
        <f aca="false">SUM(AT127,AV127,AX127,AZ127,BB127,BD127,BF127,BH127,BJ127)</f>
        <v>4.02165473419304</v>
      </c>
      <c r="BL127" s="48" t="n">
        <f aca="false">SUM(AU127,AW127,AY127,BA127,BC127,BE127,BG127,BI127,BJ127)</f>
        <v>0.0534463358831009</v>
      </c>
      <c r="BP127" s="46"/>
      <c r="BQ127" s="46"/>
      <c r="BR127" s="46"/>
      <c r="BS127" s="46"/>
      <c r="BT127" s="46"/>
    </row>
    <row r="128" s="22" customFormat="true" ht="14.4" hidden="false" customHeight="false" outlineLevel="0" collapsed="false">
      <c r="A128" s="22" t="s">
        <v>73</v>
      </c>
      <c r="B128" s="22" t="s">
        <v>58</v>
      </c>
      <c r="C128" s="22" t="s">
        <v>84</v>
      </c>
      <c r="D128" s="22" t="n">
        <v>14</v>
      </c>
      <c r="E128" s="22" t="n">
        <v>1800</v>
      </c>
      <c r="F128" s="22" t="s">
        <v>29</v>
      </c>
      <c r="G128" s="22" t="n">
        <v>38.9</v>
      </c>
      <c r="H128" s="22" t="n">
        <v>0.7</v>
      </c>
      <c r="I128" s="22" t="n">
        <v>0.1</v>
      </c>
      <c r="J128" s="22" t="n">
        <v>0.06</v>
      </c>
      <c r="K128" s="22" t="n">
        <v>14.3</v>
      </c>
      <c r="L128" s="22" t="n">
        <v>0.7</v>
      </c>
      <c r="Q128" s="22" t="n">
        <v>46.7</v>
      </c>
      <c r="R128" s="22" t="n">
        <v>0.9</v>
      </c>
      <c r="S128" s="22" t="n">
        <v>0.12</v>
      </c>
      <c r="T128" s="22" t="n">
        <v>0.02</v>
      </c>
      <c r="AA128" s="48" t="n">
        <f aca="false">G128/(2*15.9994+28.0855)</f>
        <v>0.647423703030575</v>
      </c>
      <c r="AB128" s="48" t="n">
        <f aca="false">H128/(2*15.9994+28.0855)</f>
        <v>0.0116502979979795</v>
      </c>
      <c r="AC128" s="48" t="n">
        <f aca="false">(2*I128)/(2*26.981+3*15.9994)</f>
        <v>0.00196154970272714</v>
      </c>
      <c r="AD128" s="48" t="n">
        <f aca="false">(2*J128)/(2*26.981+3*15.9994)</f>
        <v>0.00117692982163629</v>
      </c>
      <c r="AE128" s="48" t="n">
        <f aca="false">K128/(55.8452+15.9994)</f>
        <v>0.199040707304376</v>
      </c>
      <c r="AF128" s="48" t="n">
        <f aca="false">L128/(55.8452+15.9994)</f>
        <v>0.00974325140650794</v>
      </c>
      <c r="AG128" s="48" t="n">
        <f aca="false">2*M128/(2*55.845+3*15.999)</f>
        <v>0</v>
      </c>
      <c r="AH128" s="48" t="n">
        <f aca="false">2*N128/(2*55.845+3*15.999)</f>
        <v>0</v>
      </c>
      <c r="AI128" s="48" t="n">
        <f aca="false">O128/(95.94+2*15.9994)</f>
        <v>0</v>
      </c>
      <c r="AJ128" s="48" t="n">
        <f aca="false">P128/(95.94+2*15.9994)</f>
        <v>0</v>
      </c>
      <c r="AK128" s="48" t="n">
        <f aca="false">Q128/(15.9994+24.3051)</f>
        <v>1.15867955191108</v>
      </c>
      <c r="AL128" s="48" t="n">
        <f aca="false">R128/(15.9994+24.3051)</f>
        <v>0.0223300127777295</v>
      </c>
      <c r="AM128" s="48" t="n">
        <f aca="false">S128/(40.078+15.9994)</f>
        <v>0.00213989949605367</v>
      </c>
      <c r="AN128" s="48" t="n">
        <f aca="false">T128/(40.078+15.9994)</f>
        <v>0.000356649916008945</v>
      </c>
      <c r="AO128" s="48" t="n">
        <f aca="false">U128/(22.989+0.5*15.9994)</f>
        <v>0</v>
      </c>
      <c r="AP128" s="48" t="n">
        <f aca="false">V128/(22.989+0.5*15.9994)</f>
        <v>0</v>
      </c>
      <c r="AQ128" s="48" t="n">
        <f aca="false">X128/(2*15.9994+186.207)</f>
        <v>0</v>
      </c>
      <c r="AR128" s="22" t="n">
        <v>4</v>
      </c>
      <c r="AS128" s="48" t="n">
        <f aca="false">AR128/(2*AA128+1.5*AC128+AE128+2*AI128+AK128+AM128+0.5*AO128+1.5*AG128+2*AQ128)</f>
        <v>1.50508914513691</v>
      </c>
      <c r="AT128" s="49" t="n">
        <f aca="false">$AS128*AA128</f>
        <v>0.974430387735661</v>
      </c>
      <c r="AU128" s="49" t="n">
        <f aca="false">$AS128*AB128</f>
        <v>0.0175347370543692</v>
      </c>
      <c r="AV128" s="48" t="n">
        <f aca="false">$AS128*AC128</f>
        <v>0.00295230716522115</v>
      </c>
      <c r="AW128" s="48" t="n">
        <f aca="false">$AS128*AD128</f>
        <v>0.00177138429913269</v>
      </c>
      <c r="AX128" s="48" t="n">
        <f aca="false">$AS128*AE128</f>
        <v>0.29957400800419</v>
      </c>
      <c r="AY128" s="48" t="n">
        <f aca="false">$AS128*AF128</f>
        <v>0.014664461930275</v>
      </c>
      <c r="AZ128" s="48" t="n">
        <f aca="false">$AS128*AG128</f>
        <v>0</v>
      </c>
      <c r="BA128" s="48" t="n">
        <f aca="false">$AS128*AH128</f>
        <v>0</v>
      </c>
      <c r="BB128" s="48" t="n">
        <f aca="false">$AS128*AI128</f>
        <v>0</v>
      </c>
      <c r="BC128" s="48" t="n">
        <f aca="false">$AS128*AJ128</f>
        <v>0</v>
      </c>
      <c r="BD128" s="48" t="n">
        <f aca="false">$AS128*AK128</f>
        <v>1.74391601627346</v>
      </c>
      <c r="BE128" s="48" t="n">
        <f aca="false">$AS128*AL128</f>
        <v>0.0336086598425292</v>
      </c>
      <c r="BF128" s="48" t="n">
        <f aca="false">$AS128*AM128</f>
        <v>0.00322073950319432</v>
      </c>
      <c r="BG128" s="48" t="n">
        <f aca="false">$AS128*AN128</f>
        <v>0.000536789917199053</v>
      </c>
      <c r="BH128" s="48" t="n">
        <f aca="false">$AS128*AO128</f>
        <v>0</v>
      </c>
      <c r="BI128" s="48" t="n">
        <f aca="false">$AS128*AP128</f>
        <v>0</v>
      </c>
      <c r="BJ128" s="48" t="n">
        <f aca="false">$AS128*AQ128</f>
        <v>0</v>
      </c>
      <c r="BK128" s="48" t="n">
        <f aca="false">SUM(AT128,AV128,AX128,AZ128,BB128,BD128,BF128,BH128,BJ128)</f>
        <v>3.02409345868173</v>
      </c>
      <c r="BL128" s="48" t="n">
        <f aca="false">SUM(AU128,AW128,AY128,BA128,BC128,BE128,BG128,BI128,BJ128)</f>
        <v>0.0681160330435052</v>
      </c>
      <c r="BP128" s="46"/>
      <c r="BQ128" s="46"/>
      <c r="BR128" s="46"/>
      <c r="BS128" s="46"/>
      <c r="BT128" s="46"/>
    </row>
    <row r="129" s="22" customFormat="true" ht="14.4" hidden="false" customHeight="false" outlineLevel="0" collapsed="false">
      <c r="A129" s="22" t="s">
        <v>73</v>
      </c>
      <c r="B129" s="22" t="s">
        <v>65</v>
      </c>
      <c r="C129" s="22" t="s">
        <v>84</v>
      </c>
      <c r="D129" s="22" t="n">
        <v>14</v>
      </c>
      <c r="E129" s="22" t="n">
        <v>1800</v>
      </c>
      <c r="F129" s="22" t="s">
        <v>29</v>
      </c>
      <c r="G129" s="22" t="n">
        <v>54.5</v>
      </c>
      <c r="H129" s="22" t="n">
        <v>0.1</v>
      </c>
      <c r="I129" s="22" t="n">
        <v>1.6</v>
      </c>
      <c r="J129" s="22" t="n">
        <v>0.2</v>
      </c>
      <c r="K129" s="22" t="n">
        <v>9.4</v>
      </c>
      <c r="L129" s="22" t="n">
        <v>0.4</v>
      </c>
      <c r="Q129" s="22" t="n">
        <v>23.9</v>
      </c>
      <c r="R129" s="22" t="n">
        <v>0.3</v>
      </c>
      <c r="S129" s="22" t="n">
        <v>9.39</v>
      </c>
      <c r="T129" s="22" t="n">
        <v>0.01</v>
      </c>
      <c r="U129" s="22" t="n">
        <v>1.02</v>
      </c>
      <c r="V129" s="22" t="n">
        <v>0.01</v>
      </c>
      <c r="AA129" s="48" t="n">
        <f aca="false">G129/(2*15.9994+28.0855)</f>
        <v>0.907058915556976</v>
      </c>
      <c r="AB129" s="48" t="n">
        <f aca="false">H129/(2*15.9994+28.0855)</f>
        <v>0.00166432828542564</v>
      </c>
      <c r="AC129" s="48" t="n">
        <f aca="false">(2*I129)/(2*26.981+3*15.9994)</f>
        <v>0.0313847952436343</v>
      </c>
      <c r="AD129" s="48" t="n">
        <f aca="false">(2*J129)/(2*26.981+3*15.9994)</f>
        <v>0.00392309940545428</v>
      </c>
      <c r="AE129" s="48" t="n">
        <f aca="false">K129/(55.8452+15.9994)</f>
        <v>0.130837947458821</v>
      </c>
      <c r="AF129" s="48" t="n">
        <f aca="false">L129/(55.8452+15.9994)</f>
        <v>0.00556757223229025</v>
      </c>
      <c r="AG129" s="48" t="n">
        <f aca="false">2*M129/(2*55.845+3*15.999)</f>
        <v>0</v>
      </c>
      <c r="AH129" s="48" t="n">
        <f aca="false">2*N129/(2*55.845+3*15.999)</f>
        <v>0</v>
      </c>
      <c r="AI129" s="48" t="n">
        <f aca="false">O129/(95.94+2*15.9994)</f>
        <v>0</v>
      </c>
      <c r="AJ129" s="48" t="n">
        <f aca="false">P129/(95.94+2*15.9994)</f>
        <v>0</v>
      </c>
      <c r="AK129" s="48" t="n">
        <f aca="false">Q129/(15.9994+24.3051)</f>
        <v>0.592985894875262</v>
      </c>
      <c r="AL129" s="48" t="n">
        <f aca="false">R129/(15.9994+24.3051)</f>
        <v>0.00744333759257651</v>
      </c>
      <c r="AM129" s="48" t="n">
        <f aca="false">S129/(40.078+15.9994)</f>
        <v>0.1674471355662</v>
      </c>
      <c r="AN129" s="48" t="n">
        <f aca="false">T129/(40.078+15.9994)</f>
        <v>0.000178324958004472</v>
      </c>
      <c r="AO129" s="48" t="n">
        <f aca="false">U129/(22.989+0.5*15.9994)</f>
        <v>0.0329152239364672</v>
      </c>
      <c r="AP129" s="48" t="n">
        <f aca="false">V129/(22.989+0.5*15.9994)</f>
        <v>0.000322698273886933</v>
      </c>
      <c r="AQ129" s="48" t="n">
        <f aca="false">X129/(2*15.9994+186.207)</f>
        <v>0</v>
      </c>
      <c r="AR129" s="22" t="n">
        <v>6</v>
      </c>
      <c r="AS129" s="48" t="n">
        <f aca="false">AR129/(2*AA129+1.5*AC129+AE129+2*AI129+AK129+AM129+0.5*AO129+1.5*AG129+2*AQ129)</f>
        <v>2.16690701397209</v>
      </c>
      <c r="AT129" s="49" t="n">
        <f aca="false">$AS129*AA129</f>
        <v>1.96551232620633</v>
      </c>
      <c r="AU129" s="49" t="n">
        <f aca="false">$AS129*AB129</f>
        <v>0.00360644463524097</v>
      </c>
      <c r="AV129" s="48" t="n">
        <f aca="false">$AS129*AC129</f>
        <v>0.068007932945509</v>
      </c>
      <c r="AW129" s="48" t="n">
        <f aca="false">$AS129*AD129</f>
        <v>0.00850099161818862</v>
      </c>
      <c r="AX129" s="48" t="n">
        <f aca="false">$AS129*AE129</f>
        <v>0.283513666042231</v>
      </c>
      <c r="AY129" s="48" t="n">
        <f aca="false">$AS129*AF129</f>
        <v>0.012064411320946</v>
      </c>
      <c r="AZ129" s="48" t="n">
        <f aca="false">$AS129*AG129</f>
        <v>0</v>
      </c>
      <c r="BA129" s="48" t="n">
        <f aca="false">$AS129*AH129</f>
        <v>0</v>
      </c>
      <c r="BB129" s="48" t="n">
        <f aca="false">$AS129*AI129</f>
        <v>0</v>
      </c>
      <c r="BC129" s="48" t="n">
        <f aca="false">$AS129*AJ129</f>
        <v>0</v>
      </c>
      <c r="BD129" s="48" t="n">
        <f aca="false">$AS129*AK129</f>
        <v>1.28494529479172</v>
      </c>
      <c r="BE129" s="48" t="n">
        <f aca="false">$AS129*AL129</f>
        <v>0.0161290204367162</v>
      </c>
      <c r="BF129" s="48" t="n">
        <f aca="false">$AS129*AM129</f>
        <v>0.362842372527933</v>
      </c>
      <c r="BG129" s="48" t="n">
        <f aca="false">$AS129*AN129</f>
        <v>0.000386413602266169</v>
      </c>
      <c r="BH129" s="48" t="n">
        <f aca="false">$AS129*AO129</f>
        <v>0.0713242296143927</v>
      </c>
      <c r="BI129" s="48" t="n">
        <f aca="false">$AS129*AP129</f>
        <v>0.000699257153082281</v>
      </c>
      <c r="BJ129" s="48" t="n">
        <f aca="false">$AS129*AQ129</f>
        <v>0</v>
      </c>
      <c r="BK129" s="48" t="n">
        <f aca="false">SUM(AT129,AV129,AX129,AZ129,BB129,BD129,BF129,BH129,BJ129)</f>
        <v>4.03614582212811</v>
      </c>
      <c r="BL129" s="48" t="n">
        <f aca="false">SUM(AU129,AW129,AY129,BA129,BC129,BE129,BG129,BI129,BJ129)</f>
        <v>0.0413865387664402</v>
      </c>
      <c r="BP129" s="46"/>
      <c r="BQ129" s="46"/>
      <c r="BR129" s="46"/>
      <c r="BS129" s="46"/>
      <c r="BT129" s="46"/>
    </row>
    <row r="130" s="22" customFormat="true" ht="14.4" hidden="false" customHeight="false" outlineLevel="0" collapsed="false">
      <c r="A130" s="22" t="s">
        <v>73</v>
      </c>
      <c r="B130" s="22" t="s">
        <v>29</v>
      </c>
      <c r="C130" s="22" t="s">
        <v>84</v>
      </c>
      <c r="D130" s="22" t="n">
        <v>14</v>
      </c>
      <c r="E130" s="22" t="n">
        <v>1800</v>
      </c>
      <c r="F130" s="22" t="s">
        <v>29</v>
      </c>
      <c r="O130" s="22" t="n">
        <v>133.35</v>
      </c>
      <c r="AA130" s="48" t="n">
        <f aca="false">G130/(2*15.9994+28.0855)</f>
        <v>0</v>
      </c>
      <c r="AB130" s="48" t="n">
        <f aca="false">H130/(2*15.9994+28.0855)</f>
        <v>0</v>
      </c>
      <c r="AC130" s="48" t="n">
        <f aca="false">(2*I130)/(2*26.981+3*15.9994)</f>
        <v>0</v>
      </c>
      <c r="AD130" s="48" t="n">
        <f aca="false">(2*J130)/(2*26.981+3*15.9994)</f>
        <v>0</v>
      </c>
      <c r="AE130" s="48" t="n">
        <f aca="false">K130/(55.8452+15.9994)</f>
        <v>0</v>
      </c>
      <c r="AF130" s="48" t="n">
        <f aca="false">L130/(55.8452+15.9994)</f>
        <v>0</v>
      </c>
      <c r="AG130" s="48" t="n">
        <f aca="false">2*M130/(2*55.845+3*15.999)</f>
        <v>0</v>
      </c>
      <c r="AH130" s="48" t="n">
        <f aca="false">2*N130/(2*55.845+3*15.999)</f>
        <v>0</v>
      </c>
      <c r="AI130" s="48" t="n">
        <f aca="false">O130/(95.94+2*15.9994)</f>
        <v>1.04229522240321</v>
      </c>
      <c r="AJ130" s="48" t="n">
        <f aca="false">P130/(95.94+2*15.9994)</f>
        <v>0</v>
      </c>
      <c r="AK130" s="48" t="n">
        <f aca="false">Q130/(15.9994+24.3051)</f>
        <v>0</v>
      </c>
      <c r="AL130" s="48" t="n">
        <f aca="false">R130/(15.9994+24.3051)</f>
        <v>0</v>
      </c>
      <c r="AM130" s="48" t="n">
        <f aca="false">S130/(40.078+15.9994)</f>
        <v>0</v>
      </c>
      <c r="AN130" s="48" t="n">
        <f aca="false">T130/(40.078+15.9994)</f>
        <v>0</v>
      </c>
      <c r="AO130" s="48" t="n">
        <f aca="false">U130/(22.989+0.5*15.9994)</f>
        <v>0</v>
      </c>
      <c r="AP130" s="48" t="n">
        <f aca="false">V130/(22.989+0.5*15.9994)</f>
        <v>0</v>
      </c>
      <c r="AQ130" s="48" t="n">
        <f aca="false">X130/(2*15.9994+186.207)</f>
        <v>0</v>
      </c>
      <c r="AR130" s="22" t="n">
        <v>2</v>
      </c>
      <c r="AS130" s="48" t="n">
        <f aca="false">AR130/(2*AA130+1.5*AC130+AE130+2*AI130+AK130+AM130+0.5*AO130+1.5*AG130+2*AQ130)</f>
        <v>0.959421072365954</v>
      </c>
      <c r="AT130" s="49" t="n">
        <f aca="false">$AS130*AA130</f>
        <v>0</v>
      </c>
      <c r="AU130" s="49" t="n">
        <f aca="false">$AS130*AB130</f>
        <v>0</v>
      </c>
      <c r="AV130" s="48" t="n">
        <f aca="false">$AS130*AC130</f>
        <v>0</v>
      </c>
      <c r="AW130" s="48" t="n">
        <f aca="false">$AS130*AD130</f>
        <v>0</v>
      </c>
      <c r="AX130" s="48" t="n">
        <f aca="false">$AS130*AE130</f>
        <v>0</v>
      </c>
      <c r="AY130" s="48" t="n">
        <f aca="false">$AS130*AF130</f>
        <v>0</v>
      </c>
      <c r="AZ130" s="48" t="n">
        <f aca="false">$AS130*AG130</f>
        <v>0</v>
      </c>
      <c r="BA130" s="48" t="n">
        <f aca="false">$AS130*AH130</f>
        <v>0</v>
      </c>
      <c r="BB130" s="48" t="n">
        <f aca="false">$AS130*AI130</f>
        <v>1</v>
      </c>
      <c r="BC130" s="48" t="n">
        <f aca="false">$AS130*AJ130</f>
        <v>0</v>
      </c>
      <c r="BD130" s="48" t="n">
        <f aca="false">$AS130*AK130</f>
        <v>0</v>
      </c>
      <c r="BE130" s="48" t="n">
        <f aca="false">$AS130*AL130</f>
        <v>0</v>
      </c>
      <c r="BF130" s="48" t="n">
        <f aca="false">$AS130*AM130</f>
        <v>0</v>
      </c>
      <c r="BG130" s="48" t="n">
        <f aca="false">$AS130*AN130</f>
        <v>0</v>
      </c>
      <c r="BH130" s="48" t="n">
        <f aca="false">$AS130*AO130</f>
        <v>0</v>
      </c>
      <c r="BI130" s="48" t="n">
        <f aca="false">$AS130*AP130</f>
        <v>0</v>
      </c>
      <c r="BJ130" s="48" t="n">
        <f aca="false">$AS130*AQ130</f>
        <v>0</v>
      </c>
      <c r="BK130" s="48" t="n">
        <f aca="false">SUM(AT130,AV130,AX130,AZ130,BB130,BD130,BF130,BH130,BJ130)</f>
        <v>1</v>
      </c>
      <c r="BL130" s="48" t="n">
        <f aca="false">SUM(AU130,AW130,AY130,BA130,BC130,BE130,BG130,BI130,BJ130)</f>
        <v>0</v>
      </c>
      <c r="BP130" s="46"/>
      <c r="BQ130" s="46"/>
      <c r="BR130" s="46"/>
      <c r="BS130" s="46"/>
      <c r="BT130" s="46"/>
    </row>
    <row r="131" s="22" customFormat="true" ht="14.4" hidden="false" customHeight="false" outlineLevel="0" collapsed="false">
      <c r="A131" s="22" t="s">
        <v>73</v>
      </c>
      <c r="B131" s="22" t="s">
        <v>10</v>
      </c>
      <c r="C131" s="22" t="s">
        <v>84</v>
      </c>
      <c r="D131" s="22" t="n">
        <v>14</v>
      </c>
      <c r="E131" s="22" t="n">
        <v>1800</v>
      </c>
      <c r="F131" s="22" t="s">
        <v>29</v>
      </c>
      <c r="O131" s="22" t="n">
        <v>100</v>
      </c>
      <c r="AA131" s="48" t="n">
        <f aca="false">G131/(2*15.9994+28.0855)</f>
        <v>0</v>
      </c>
      <c r="AB131" s="48" t="n">
        <f aca="false">H131/(2*15.9994+28.0855)</f>
        <v>0</v>
      </c>
      <c r="AC131" s="48" t="n">
        <f aca="false">(2*I131)/(2*26.981+3*15.9994)</f>
        <v>0</v>
      </c>
      <c r="AD131" s="48" t="n">
        <f aca="false">(2*J131)/(2*26.981+3*15.9994)</f>
        <v>0</v>
      </c>
      <c r="AE131" s="48" t="n">
        <f aca="false">K131/(55.8452+15.9994)</f>
        <v>0</v>
      </c>
      <c r="AF131" s="48" t="n">
        <f aca="false">L131/(55.8452+15.9994)</f>
        <v>0</v>
      </c>
      <c r="AG131" s="48" t="n">
        <f aca="false">2*M131/(2*55.845+3*15.999)</f>
        <v>0</v>
      </c>
      <c r="AH131" s="48" t="n">
        <f aca="false">2*N131/(2*55.845+3*15.999)</f>
        <v>0</v>
      </c>
      <c r="AI131" s="48" t="n">
        <f aca="false">O131/(95.94+2*15.9994)</f>
        <v>0.781623713838179</v>
      </c>
      <c r="AJ131" s="48" t="n">
        <f aca="false">P131/(95.94+2*15.9994)</f>
        <v>0</v>
      </c>
      <c r="AK131" s="48" t="n">
        <f aca="false">Q131/(15.9994+24.3051)</f>
        <v>0</v>
      </c>
      <c r="AL131" s="48" t="n">
        <f aca="false">R131/(15.9994+24.3051)</f>
        <v>0</v>
      </c>
      <c r="AM131" s="48" t="n">
        <f aca="false">S131/(40.078+15.9994)</f>
        <v>0</v>
      </c>
      <c r="AN131" s="48" t="n">
        <f aca="false">T131/(40.078+15.9994)</f>
        <v>0</v>
      </c>
      <c r="AO131" s="48" t="n">
        <f aca="false">U131/(22.989+0.5*15.9994)</f>
        <v>0</v>
      </c>
      <c r="AP131" s="48" t="n">
        <f aca="false">V131/(22.989+0.5*15.9994)</f>
        <v>0</v>
      </c>
      <c r="AQ131" s="48" t="n">
        <f aca="false">X131/(2*15.9994+186.207)</f>
        <v>0</v>
      </c>
      <c r="AR131" s="22" t="n">
        <v>2</v>
      </c>
      <c r="AS131" s="48" t="n">
        <f aca="false">AR131/(2*AA131+1.5*AC131+AE131+2*AI131+AK131+AM131+0.5*AO131+1.5*AG131+2*AQ131)</f>
        <v>1.279388</v>
      </c>
      <c r="AT131" s="49" t="n">
        <f aca="false">$AS131*AA131</f>
        <v>0</v>
      </c>
      <c r="AU131" s="49" t="n">
        <f aca="false">$AS131*AB131</f>
        <v>0</v>
      </c>
      <c r="AV131" s="48" t="n">
        <f aca="false">$AS131*AC131</f>
        <v>0</v>
      </c>
      <c r="AW131" s="48" t="n">
        <f aca="false">$AS131*AD131</f>
        <v>0</v>
      </c>
      <c r="AX131" s="48" t="n">
        <f aca="false">$AS131*AE131</f>
        <v>0</v>
      </c>
      <c r="AY131" s="48" t="n">
        <f aca="false">$AS131*AF131</f>
        <v>0</v>
      </c>
      <c r="AZ131" s="48" t="n">
        <f aca="false">$AS131*AG131</f>
        <v>0</v>
      </c>
      <c r="BA131" s="48" t="n">
        <f aca="false">$AS131*AH131</f>
        <v>0</v>
      </c>
      <c r="BB131" s="48" t="n">
        <f aca="false">$AS131*AI131</f>
        <v>1</v>
      </c>
      <c r="BC131" s="48" t="n">
        <f aca="false">$AS131*AJ131</f>
        <v>0</v>
      </c>
      <c r="BD131" s="48" t="n">
        <f aca="false">$AS131*AK131</f>
        <v>0</v>
      </c>
      <c r="BE131" s="48" t="n">
        <f aca="false">$AS131*AL131</f>
        <v>0</v>
      </c>
      <c r="BF131" s="48" t="n">
        <f aca="false">$AS131*AM131</f>
        <v>0</v>
      </c>
      <c r="BG131" s="48" t="n">
        <f aca="false">$AS131*AN131</f>
        <v>0</v>
      </c>
      <c r="BH131" s="48" t="n">
        <f aca="false">$AS131*AO131</f>
        <v>0</v>
      </c>
      <c r="BI131" s="48" t="n">
        <f aca="false">$AS131*AP131</f>
        <v>0</v>
      </c>
      <c r="BJ131" s="48" t="n">
        <f aca="false">$AS131*AQ131</f>
        <v>0</v>
      </c>
      <c r="BK131" s="48" t="n">
        <f aca="false">SUM(AT131,AV131,AX131,AZ131,BB131,BD131,BF131,BH131,BJ131)</f>
        <v>1</v>
      </c>
      <c r="BL131" s="48" t="n">
        <f aca="false">SUM(AU131,AW131,AY131,BA131,BC131,BE131,BG131,BI131,BJ131)</f>
        <v>0</v>
      </c>
      <c r="BP131" s="46"/>
      <c r="BQ131" s="46"/>
      <c r="BR131" s="46"/>
      <c r="BS131" s="46"/>
      <c r="BT131" s="46"/>
    </row>
    <row r="132" customFormat="false" ht="14.4" hidden="false" customHeight="false" outlineLevel="0" collapsed="false">
      <c r="BP132" s="15"/>
      <c r="BQ132" s="15"/>
      <c r="BR132" s="15"/>
      <c r="BS132" s="15"/>
      <c r="BT132" s="15"/>
    </row>
    <row r="133" customFormat="false" ht="14.4" hidden="false" customHeight="false" outlineLevel="0" collapsed="false">
      <c r="Y133" s="59"/>
      <c r="BP133" s="15"/>
      <c r="BQ133" s="15"/>
      <c r="BR133" s="15"/>
      <c r="BS133" s="15"/>
      <c r="BT133" s="15"/>
    </row>
    <row r="134" customFormat="false" ht="14.4" hidden="false" customHeight="false" outlineLevel="0" collapsed="false">
      <c r="A134" s="60" t="s">
        <v>88</v>
      </c>
      <c r="BP134" s="15"/>
      <c r="BQ134" s="15"/>
      <c r="BR134" s="15"/>
      <c r="BS134" s="15"/>
      <c r="BT134" s="15"/>
    </row>
    <row r="135" customFormat="false" ht="14.4" hidden="false" customHeight="false" outlineLevel="0" collapsed="false">
      <c r="A135" s="60" t="s">
        <v>89</v>
      </c>
    </row>
    <row r="136" customFormat="false" ht="14.4" hidden="false" customHeight="false" outlineLevel="0" collapsed="false">
      <c r="A136" s="60" t="s">
        <v>90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Z1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56" activePane="bottomLeft" state="frozen"/>
      <selection pane="topLeft" activeCell="A1" activeCellId="0" sqref="A1"/>
      <selection pane="bottomLeft" activeCell="X83" activeCellId="0" sqref="X83:Y83"/>
    </sheetView>
  </sheetViews>
  <sheetFormatPr defaultColWidth="11.4609375" defaultRowHeight="13.8" zeroHeight="false" outlineLevelRow="0" outlineLevelCol="0"/>
  <cols>
    <col collapsed="false" customWidth="false" hidden="false" outlineLevel="0" max="1" min="1" style="1" width="11.45"/>
    <col collapsed="false" customWidth="true" hidden="false" outlineLevel="0" max="2" min="2" style="1" width="27.56"/>
    <col collapsed="false" customWidth="true" hidden="false" outlineLevel="0" max="3" min="3" style="1" width="12.44"/>
    <col collapsed="false" customWidth="false" hidden="false" outlineLevel="0" max="27" min="4" style="1" width="11.45"/>
    <col collapsed="false" customWidth="true" hidden="false" outlineLevel="0" max="28" min="28" style="1" width="14.66"/>
    <col collapsed="false" customWidth="true" hidden="false" outlineLevel="0" max="29" min="29" style="1" width="17.89"/>
    <col collapsed="false" customWidth="true" hidden="false" outlineLevel="0" max="30" min="30" style="1" width="11.56"/>
    <col collapsed="false" customWidth="false" hidden="false" outlineLevel="0" max="1024" min="31" style="1" width="11.45"/>
  </cols>
  <sheetData>
    <row r="1" s="61" customFormat="true" ht="13.8" hidden="false" customHeight="false" outlineLevel="0" collapsed="false">
      <c r="B1" s="61" t="s">
        <v>0</v>
      </c>
      <c r="C1" s="61" t="s">
        <v>1</v>
      </c>
      <c r="D1" s="61" t="s">
        <v>2</v>
      </c>
      <c r="E1" s="61" t="s">
        <v>3</v>
      </c>
      <c r="F1" s="61" t="s">
        <v>4</v>
      </c>
      <c r="G1" s="61" t="s">
        <v>91</v>
      </c>
      <c r="H1" s="61" t="s">
        <v>21</v>
      </c>
      <c r="I1" s="61" t="s">
        <v>22</v>
      </c>
      <c r="J1" s="61" t="s">
        <v>23</v>
      </c>
      <c r="K1" s="61" t="s">
        <v>24</v>
      </c>
      <c r="L1" s="61" t="s">
        <v>25</v>
      </c>
      <c r="M1" s="61" t="s">
        <v>26</v>
      </c>
      <c r="N1" s="61" t="s">
        <v>27</v>
      </c>
      <c r="O1" s="61" t="s">
        <v>28</v>
      </c>
      <c r="P1" s="61" t="s">
        <v>29</v>
      </c>
      <c r="Q1" s="61" t="s">
        <v>30</v>
      </c>
      <c r="R1" s="61" t="s">
        <v>31</v>
      </c>
      <c r="S1" s="61" t="s">
        <v>32</v>
      </c>
      <c r="T1" s="61" t="s">
        <v>33</v>
      </c>
      <c r="U1" s="61" t="s">
        <v>34</v>
      </c>
      <c r="V1" s="61" t="s">
        <v>35</v>
      </c>
      <c r="W1" s="61" t="s">
        <v>36</v>
      </c>
      <c r="X1" s="61" t="s">
        <v>18</v>
      </c>
      <c r="Y1" s="61" t="s">
        <v>37</v>
      </c>
      <c r="AA1" s="61" t="s">
        <v>38</v>
      </c>
      <c r="AB1" s="61" t="s">
        <v>39</v>
      </c>
      <c r="AC1" s="61" t="s">
        <v>40</v>
      </c>
      <c r="AD1" s="61" t="s">
        <v>41</v>
      </c>
      <c r="AE1" s="61" t="s">
        <v>42</v>
      </c>
      <c r="AF1" s="61" t="s">
        <v>43</v>
      </c>
      <c r="AG1" s="61" t="s">
        <v>44</v>
      </c>
    </row>
    <row r="2" customFormat="false" ht="13.8" hidden="false" customHeight="false" outlineLevel="0" collapsed="false">
      <c r="A2" s="1" t="s">
        <v>46</v>
      </c>
      <c r="B2" s="1" t="s">
        <v>47</v>
      </c>
      <c r="C2" s="1" t="s">
        <v>48</v>
      </c>
      <c r="D2" s="1" t="n">
        <v>20</v>
      </c>
      <c r="E2" s="1" t="n">
        <v>1600</v>
      </c>
      <c r="F2" s="1" t="s">
        <v>18</v>
      </c>
      <c r="G2" s="1" t="n">
        <v>12</v>
      </c>
      <c r="H2" s="62" t="n">
        <v>3.62491246734173</v>
      </c>
      <c r="I2" s="62" t="n">
        <v>0.0346549949076647</v>
      </c>
      <c r="J2" s="62" t="n">
        <v>0.563644467651539</v>
      </c>
      <c r="K2" s="62" t="n">
        <v>0.0163375208014939</v>
      </c>
      <c r="L2" s="62" t="n">
        <v>0.194760996132842</v>
      </c>
      <c r="M2" s="62" t="n">
        <v>0.00324601660221404</v>
      </c>
      <c r="N2" s="62" t="n">
        <v>0.153021521480151</v>
      </c>
      <c r="O2" s="62" t="n">
        <v>0.0193295667707338</v>
      </c>
      <c r="P2" s="62" t="n">
        <v>0</v>
      </c>
      <c r="Q2" s="62" t="n">
        <v>0</v>
      </c>
      <c r="R2" s="62" t="n">
        <v>3.26505413007316</v>
      </c>
      <c r="S2" s="62" t="n">
        <v>0.0206648995574251</v>
      </c>
      <c r="T2" s="62" t="n">
        <v>0.215360955413009</v>
      </c>
      <c r="U2" s="62" t="n">
        <v>0.0148524796836558</v>
      </c>
      <c r="V2" s="62" t="n">
        <v>0</v>
      </c>
      <c r="W2" s="62" t="n">
        <v>0</v>
      </c>
      <c r="X2" s="62" t="n">
        <v>0</v>
      </c>
      <c r="Y2" s="62" t="n">
        <v>8.01675453809243</v>
      </c>
      <c r="Z2" s="62"/>
      <c r="AA2" s="62" t="n">
        <v>0.347782517612993</v>
      </c>
      <c r="AB2" s="1" t="n">
        <v>6</v>
      </c>
      <c r="AC2" s="1" t="n">
        <v>0.1</v>
      </c>
      <c r="AD2" s="63" t="n">
        <v>0.394038921361581</v>
      </c>
      <c r="AE2" s="63" t="n">
        <v>0.362678921361581</v>
      </c>
      <c r="AF2" s="1" t="n">
        <v>0.44</v>
      </c>
      <c r="AG2" s="1" t="n">
        <v>0.06</v>
      </c>
    </row>
    <row r="3" customFormat="false" ht="13.8" hidden="false" customHeight="false" outlineLevel="0" collapsed="false">
      <c r="A3" s="1" t="s">
        <v>46</v>
      </c>
      <c r="B3" s="1" t="s">
        <v>49</v>
      </c>
      <c r="C3" s="1" t="s">
        <v>48</v>
      </c>
      <c r="D3" s="1" t="n">
        <v>20</v>
      </c>
      <c r="E3" s="1" t="n">
        <v>1600</v>
      </c>
      <c r="F3" s="1" t="s">
        <v>18</v>
      </c>
      <c r="G3" s="1" t="n">
        <v>4</v>
      </c>
      <c r="H3" s="62" t="n">
        <v>0.998972755623438</v>
      </c>
      <c r="I3" s="62" t="n">
        <v>0.00483764046306749</v>
      </c>
      <c r="J3" s="62" t="n">
        <v>0.00598664092300408</v>
      </c>
      <c r="K3" s="62" t="n">
        <v>0.000285078139190671</v>
      </c>
      <c r="L3" s="62" t="n">
        <v>0.14969323946933</v>
      </c>
      <c r="M3" s="62" t="n">
        <v>0.0020228816144504</v>
      </c>
      <c r="N3" s="62" t="n">
        <v>0</v>
      </c>
      <c r="O3" s="62" t="n">
        <v>0</v>
      </c>
      <c r="P3" s="62" t="n">
        <v>0</v>
      </c>
      <c r="Q3" s="62" t="n">
        <v>0</v>
      </c>
      <c r="R3" s="62" t="n">
        <v>1.84260379222133</v>
      </c>
      <c r="S3" s="62" t="n">
        <v>0.00360587826266405</v>
      </c>
      <c r="T3" s="62" t="n">
        <v>0.000777495677960514</v>
      </c>
      <c r="U3" s="62" t="n">
        <v>0.000259165225986838</v>
      </c>
      <c r="V3" s="62" t="n">
        <v>0</v>
      </c>
      <c r="W3" s="62" t="n">
        <v>0</v>
      </c>
      <c r="X3" s="62" t="n">
        <v>0</v>
      </c>
      <c r="Y3" s="62" t="n">
        <v>2.99803392391506</v>
      </c>
      <c r="Z3" s="62"/>
      <c r="AA3" s="62"/>
      <c r="AD3" s="63"/>
      <c r="AE3" s="63"/>
    </row>
    <row r="4" customFormat="false" ht="13.8" hidden="false" customHeight="false" outlineLevel="0" collapsed="false">
      <c r="A4" s="1" t="s">
        <v>46</v>
      </c>
      <c r="B4" s="1" t="s">
        <v>18</v>
      </c>
      <c r="C4" s="1" t="s">
        <v>48</v>
      </c>
      <c r="D4" s="1" t="n">
        <v>20</v>
      </c>
      <c r="E4" s="1" t="n">
        <v>1600</v>
      </c>
      <c r="F4" s="1" t="s">
        <v>18</v>
      </c>
      <c r="G4" s="1" t="n">
        <v>2</v>
      </c>
      <c r="H4" s="62" t="n">
        <v>0</v>
      </c>
      <c r="I4" s="62" t="n">
        <v>0</v>
      </c>
      <c r="J4" s="62" t="n">
        <v>0</v>
      </c>
      <c r="K4" s="62" t="n">
        <v>0</v>
      </c>
      <c r="L4" s="62" t="n">
        <v>0</v>
      </c>
      <c r="M4" s="62" t="n">
        <v>0</v>
      </c>
      <c r="N4" s="62" t="n">
        <v>0</v>
      </c>
      <c r="O4" s="62" t="n">
        <v>0</v>
      </c>
      <c r="P4" s="62" t="n">
        <v>0</v>
      </c>
      <c r="Q4" s="62" t="n">
        <v>0</v>
      </c>
      <c r="R4" s="62" t="n">
        <v>0</v>
      </c>
      <c r="S4" s="62" t="n">
        <v>0</v>
      </c>
      <c r="T4" s="62" t="n">
        <v>0</v>
      </c>
      <c r="U4" s="62" t="n">
        <v>0</v>
      </c>
      <c r="V4" s="62" t="n">
        <v>0</v>
      </c>
      <c r="W4" s="62" t="n">
        <v>0</v>
      </c>
      <c r="X4" s="62" t="n">
        <v>1</v>
      </c>
      <c r="Y4" s="62" t="n">
        <v>1</v>
      </c>
      <c r="Z4" s="62"/>
      <c r="AA4" s="62"/>
      <c r="AD4" s="63"/>
      <c r="AE4" s="63"/>
    </row>
    <row r="5" customFormat="false" ht="13.8" hidden="false" customHeight="false" outlineLevel="0" collapsed="false">
      <c r="A5" s="1" t="s">
        <v>46</v>
      </c>
      <c r="B5" s="1" t="s">
        <v>15</v>
      </c>
      <c r="C5" s="1" t="s">
        <v>48</v>
      </c>
      <c r="D5" s="1" t="n">
        <v>20</v>
      </c>
      <c r="E5" s="1" t="n">
        <v>1600</v>
      </c>
      <c r="F5" s="1" t="s">
        <v>18</v>
      </c>
      <c r="G5" s="1" t="n">
        <v>2</v>
      </c>
      <c r="H5" s="62" t="n">
        <v>0</v>
      </c>
      <c r="I5" s="62" t="n">
        <v>0</v>
      </c>
      <c r="J5" s="62" t="n">
        <v>0</v>
      </c>
      <c r="K5" s="62" t="n">
        <v>0</v>
      </c>
      <c r="L5" s="62" t="n">
        <v>0</v>
      </c>
      <c r="M5" s="62" t="n">
        <v>0</v>
      </c>
      <c r="N5" s="62" t="n">
        <v>0</v>
      </c>
      <c r="O5" s="62" t="n">
        <v>0</v>
      </c>
      <c r="P5" s="62" t="n">
        <v>0</v>
      </c>
      <c r="Q5" s="62" t="n">
        <v>0</v>
      </c>
      <c r="R5" s="62" t="n">
        <v>0</v>
      </c>
      <c r="S5" s="62" t="n">
        <v>0</v>
      </c>
      <c r="T5" s="62" t="n">
        <v>0</v>
      </c>
      <c r="U5" s="62" t="n">
        <v>0</v>
      </c>
      <c r="V5" s="62" t="n">
        <v>0</v>
      </c>
      <c r="W5" s="62" t="n">
        <v>0</v>
      </c>
      <c r="X5" s="62" t="n">
        <v>1</v>
      </c>
      <c r="Y5" s="62" t="n">
        <v>1</v>
      </c>
      <c r="Z5" s="62"/>
      <c r="AA5" s="62"/>
      <c r="AD5" s="63"/>
      <c r="AE5" s="63"/>
    </row>
    <row r="6" customFormat="false" ht="13.8" hidden="false" customHeight="false" outlineLevel="0" collapsed="false"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 t="e">
        <f aca="false">#DIV/0!</f>
        <v>#DIV/0!</v>
      </c>
      <c r="Y6" s="62" t="e">
        <f aca="false">#DIV/0!</f>
        <v>#DIV/0!</v>
      </c>
      <c r="Z6" s="62"/>
      <c r="AA6" s="62"/>
      <c r="AD6" s="63"/>
      <c r="AE6" s="63"/>
    </row>
    <row r="7" customFormat="false" ht="13.8" hidden="false" customHeight="false" outlineLevel="0" collapsed="false">
      <c r="A7" s="1" t="s">
        <v>50</v>
      </c>
      <c r="B7" s="1" t="s">
        <v>47</v>
      </c>
      <c r="C7" s="1" t="s">
        <v>48</v>
      </c>
      <c r="D7" s="1" t="n">
        <v>20</v>
      </c>
      <c r="E7" s="1" t="n">
        <v>1800</v>
      </c>
      <c r="F7" s="1" t="s">
        <v>18</v>
      </c>
      <c r="G7" s="1" t="n">
        <v>12</v>
      </c>
      <c r="H7" s="62" t="n">
        <v>3.61979996984899</v>
      </c>
      <c r="I7" s="62" t="n">
        <v>0.0139760616596486</v>
      </c>
      <c r="J7" s="62" t="n">
        <v>0.560046448979348</v>
      </c>
      <c r="K7" s="62" t="n">
        <v>0.0247079315726183</v>
      </c>
      <c r="L7" s="62" t="n">
        <v>0.170357103024893</v>
      </c>
      <c r="M7" s="62" t="n">
        <v>0.00929220561953961</v>
      </c>
      <c r="N7" s="62" t="n">
        <v>0.151066481335081</v>
      </c>
      <c r="O7" s="62" t="n">
        <v>0.0162514299426222</v>
      </c>
      <c r="P7" s="62" t="n">
        <v>0</v>
      </c>
      <c r="Q7" s="62" t="n">
        <v>0</v>
      </c>
      <c r="R7" s="62" t="n">
        <v>3.15649356917687</v>
      </c>
      <c r="S7" s="62" t="n">
        <v>0.0520873526266809</v>
      </c>
      <c r="T7" s="62" t="n">
        <v>0.36687999262862</v>
      </c>
      <c r="U7" s="62" t="n">
        <v>0.0224620403650176</v>
      </c>
      <c r="V7" s="62" t="n">
        <v>0</v>
      </c>
      <c r="W7" s="62" t="n">
        <v>0</v>
      </c>
      <c r="X7" s="62" t="n">
        <v>0</v>
      </c>
      <c r="Y7" s="62" t="n">
        <v>8.0246435649938</v>
      </c>
      <c r="Z7" s="62"/>
      <c r="AA7" s="62" t="n">
        <v>0.321423584359973</v>
      </c>
      <c r="AB7" s="1" t="n">
        <v>5.5</v>
      </c>
      <c r="AC7" s="1" t="n">
        <v>0.3</v>
      </c>
      <c r="AD7" s="63" t="n">
        <v>0.393310450426801</v>
      </c>
      <c r="AE7" s="63" t="n">
        <v>0.309040450426801</v>
      </c>
      <c r="AF7" s="1" t="n">
        <v>0.47</v>
      </c>
      <c r="AG7" s="1" t="n">
        <v>0.05</v>
      </c>
    </row>
    <row r="8" customFormat="false" ht="13.8" hidden="false" customHeight="false" outlineLevel="0" collapsed="false">
      <c r="A8" s="1" t="s">
        <v>50</v>
      </c>
      <c r="B8" s="1" t="s">
        <v>51</v>
      </c>
      <c r="C8" s="1" t="s">
        <v>48</v>
      </c>
      <c r="D8" s="1" t="n">
        <v>20</v>
      </c>
      <c r="E8" s="1" t="n">
        <v>1800</v>
      </c>
      <c r="F8" s="1" t="s">
        <v>18</v>
      </c>
      <c r="G8" s="1" t="n">
        <v>4</v>
      </c>
      <c r="H8" s="62" t="n">
        <v>0.990823915205097</v>
      </c>
      <c r="I8" s="62" t="n">
        <v>0.00482152756790801</v>
      </c>
      <c r="J8" s="62" t="n">
        <v>0.0113651447858461</v>
      </c>
      <c r="K8" s="62" t="n">
        <v>0.00284128619646152</v>
      </c>
      <c r="L8" s="62" t="n">
        <v>0.137097787458591</v>
      </c>
      <c r="M8" s="62" t="n">
        <v>0.00403228786642915</v>
      </c>
      <c r="N8" s="62" t="n">
        <v>0</v>
      </c>
      <c r="O8" s="62" t="n">
        <v>0</v>
      </c>
      <c r="P8" s="62" t="n">
        <v>0</v>
      </c>
      <c r="Q8" s="62" t="n">
        <v>0</v>
      </c>
      <c r="R8" s="62" t="n">
        <v>1.86162364479773</v>
      </c>
      <c r="S8" s="62" t="n">
        <v>0.0143754721606002</v>
      </c>
      <c r="T8" s="62" t="n">
        <v>0.00258302015471879</v>
      </c>
      <c r="U8" s="62" t="n">
        <v>0.00258302015471879</v>
      </c>
      <c r="V8" s="62" t="n">
        <v>0</v>
      </c>
      <c r="W8" s="62" t="n">
        <v>0</v>
      </c>
      <c r="X8" s="62" t="n">
        <v>0</v>
      </c>
      <c r="Y8" s="62" t="n">
        <v>3.00349351240198</v>
      </c>
      <c r="Z8" s="62"/>
      <c r="AA8" s="62"/>
      <c r="AD8" s="63"/>
      <c r="AE8" s="63"/>
    </row>
    <row r="9" customFormat="false" ht="13.8" hidden="false" customHeight="false" outlineLevel="0" collapsed="false">
      <c r="A9" s="1" t="s">
        <v>50</v>
      </c>
      <c r="B9" s="1" t="s">
        <v>18</v>
      </c>
      <c r="C9" s="1" t="s">
        <v>48</v>
      </c>
      <c r="D9" s="1" t="n">
        <v>20</v>
      </c>
      <c r="E9" s="1" t="n">
        <v>1800</v>
      </c>
      <c r="F9" s="1" t="s">
        <v>18</v>
      </c>
      <c r="G9" s="1" t="n">
        <v>2</v>
      </c>
      <c r="H9" s="62" t="n">
        <v>0</v>
      </c>
      <c r="I9" s="62" t="n">
        <v>0</v>
      </c>
      <c r="J9" s="62" t="n">
        <v>0</v>
      </c>
      <c r="K9" s="62" t="n">
        <v>0</v>
      </c>
      <c r="L9" s="62" t="n">
        <v>0</v>
      </c>
      <c r="M9" s="62" t="n">
        <v>0</v>
      </c>
      <c r="N9" s="62" t="n">
        <v>0</v>
      </c>
      <c r="O9" s="62" t="n">
        <v>0</v>
      </c>
      <c r="P9" s="62" t="n">
        <v>0</v>
      </c>
      <c r="Q9" s="62" t="n">
        <v>0</v>
      </c>
      <c r="R9" s="62" t="n">
        <v>0</v>
      </c>
      <c r="S9" s="62" t="n">
        <v>0</v>
      </c>
      <c r="T9" s="62" t="n">
        <v>0</v>
      </c>
      <c r="U9" s="62" t="n">
        <v>0</v>
      </c>
      <c r="V9" s="62" t="n">
        <v>0</v>
      </c>
      <c r="W9" s="62" t="n">
        <v>0</v>
      </c>
      <c r="X9" s="62" t="n">
        <v>1</v>
      </c>
      <c r="Y9" s="62" t="n">
        <v>1</v>
      </c>
      <c r="Z9" s="62"/>
      <c r="AA9" s="62"/>
      <c r="AD9" s="63"/>
      <c r="AE9" s="63"/>
    </row>
    <row r="10" customFormat="false" ht="13.8" hidden="false" customHeight="false" outlineLevel="0" collapsed="false">
      <c r="A10" s="1" t="s">
        <v>50</v>
      </c>
      <c r="B10" s="1" t="s">
        <v>15</v>
      </c>
      <c r="C10" s="1" t="s">
        <v>48</v>
      </c>
      <c r="D10" s="1" t="n">
        <v>20</v>
      </c>
      <c r="E10" s="1" t="n">
        <v>1800</v>
      </c>
      <c r="F10" s="1" t="s">
        <v>18</v>
      </c>
      <c r="G10" s="1" t="n">
        <v>2</v>
      </c>
      <c r="H10" s="62" t="n">
        <v>0</v>
      </c>
      <c r="I10" s="62" t="n">
        <v>0</v>
      </c>
      <c r="J10" s="62" t="n">
        <v>0</v>
      </c>
      <c r="K10" s="62" t="n">
        <v>0</v>
      </c>
      <c r="L10" s="62" t="n">
        <v>0</v>
      </c>
      <c r="M10" s="62" t="n">
        <v>0</v>
      </c>
      <c r="N10" s="62" t="n">
        <v>0</v>
      </c>
      <c r="O10" s="62" t="n">
        <v>0</v>
      </c>
      <c r="P10" s="62" t="n">
        <v>0</v>
      </c>
      <c r="Q10" s="62" t="n">
        <v>0</v>
      </c>
      <c r="R10" s="62" t="n">
        <v>0</v>
      </c>
      <c r="S10" s="62" t="n">
        <v>0</v>
      </c>
      <c r="T10" s="62" t="n">
        <v>0</v>
      </c>
      <c r="U10" s="62" t="n">
        <v>0</v>
      </c>
      <c r="V10" s="62" t="n">
        <v>0</v>
      </c>
      <c r="W10" s="62" t="n">
        <v>0</v>
      </c>
      <c r="X10" s="62" t="n">
        <v>1</v>
      </c>
      <c r="Y10" s="62" t="n">
        <v>1</v>
      </c>
      <c r="Z10" s="62"/>
      <c r="AA10" s="62"/>
      <c r="AD10" s="63"/>
      <c r="AE10" s="63"/>
    </row>
    <row r="11" customFormat="false" ht="13.8" hidden="false" customHeight="false" outlineLevel="0" collapsed="false"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 t="e">
        <f aca="false">#DIV/0!</f>
        <v>#DIV/0!</v>
      </c>
      <c r="Y11" s="62" t="e">
        <f aca="false">#DIV/0!</f>
        <v>#DIV/0!</v>
      </c>
      <c r="Z11" s="62"/>
      <c r="AA11" s="62"/>
      <c r="AD11" s="63"/>
      <c r="AE11" s="63"/>
    </row>
    <row r="12" customFormat="false" ht="13.8" hidden="false" customHeight="false" outlineLevel="0" collapsed="false">
      <c r="A12" s="1" t="s">
        <v>52</v>
      </c>
      <c r="B12" s="1" t="s">
        <v>47</v>
      </c>
      <c r="C12" s="1" t="s">
        <v>48</v>
      </c>
      <c r="D12" s="1" t="n">
        <v>20</v>
      </c>
      <c r="E12" s="1" t="n">
        <v>1800</v>
      </c>
      <c r="F12" s="1" t="s">
        <v>29</v>
      </c>
      <c r="G12" s="1" t="n">
        <v>12</v>
      </c>
      <c r="H12" s="62" t="n">
        <v>3.66748600156257</v>
      </c>
      <c r="I12" s="62" t="n">
        <v>0.035196602702136</v>
      </c>
      <c r="J12" s="62" t="n">
        <v>0.539267715531498</v>
      </c>
      <c r="K12" s="62" t="n">
        <v>0.0829642639279228</v>
      </c>
      <c r="L12" s="62" t="n">
        <v>0.262797846583467</v>
      </c>
      <c r="M12" s="62" t="n">
        <v>0.00656994616458668</v>
      </c>
      <c r="N12" s="62" t="n">
        <v>0.0197798399364118</v>
      </c>
      <c r="O12" s="62" t="n">
        <v>0.00763707746044277</v>
      </c>
      <c r="P12" s="62" t="n">
        <v>0</v>
      </c>
      <c r="Q12" s="62" t="n">
        <v>0</v>
      </c>
      <c r="R12" s="62" t="n">
        <v>3.04324002711075</v>
      </c>
      <c r="S12" s="62" t="n">
        <v>0.0419757245118724</v>
      </c>
      <c r="T12" s="62" t="n">
        <v>0.520418789978781</v>
      </c>
      <c r="U12" s="62" t="n">
        <v>0.00754230130404031</v>
      </c>
      <c r="V12" s="62" t="n">
        <v>0</v>
      </c>
      <c r="W12" s="62" t="n">
        <v>0</v>
      </c>
      <c r="X12" s="62" t="n">
        <v>0</v>
      </c>
      <c r="Y12" s="62" t="n">
        <v>8.05299022070347</v>
      </c>
      <c r="Z12" s="62"/>
      <c r="AA12" s="62" t="n">
        <v>0.282577686519879</v>
      </c>
      <c r="AB12" s="1" t="n">
        <v>4.8</v>
      </c>
      <c r="AC12" s="1" t="n">
        <v>0.12</v>
      </c>
      <c r="AD12" s="63" t="n">
        <v>0.248032791933712</v>
      </c>
      <c r="AE12" s="63" t="n">
        <v>0.144244791933712</v>
      </c>
      <c r="AF12" s="1" t="n">
        <v>0.07</v>
      </c>
      <c r="AG12" s="1" t="n">
        <v>0.03</v>
      </c>
    </row>
    <row r="13" customFormat="false" ht="13.8" hidden="false" customHeight="false" outlineLevel="0" collapsed="false">
      <c r="A13" s="1" t="s">
        <v>52</v>
      </c>
      <c r="B13" s="1" t="s">
        <v>49</v>
      </c>
      <c r="C13" s="1" t="s">
        <v>48</v>
      </c>
      <c r="D13" s="1" t="n">
        <v>20</v>
      </c>
      <c r="E13" s="1" t="n">
        <v>1800</v>
      </c>
      <c r="F13" s="1" t="s">
        <v>29</v>
      </c>
      <c r="G13" s="1" t="n">
        <v>4</v>
      </c>
      <c r="H13" s="62" t="n">
        <v>0.981845188739588</v>
      </c>
      <c r="I13" s="62" t="n">
        <v>0.00804591289505994</v>
      </c>
      <c r="J13" s="62" t="n">
        <v>0.00431035429119</v>
      </c>
      <c r="K13" s="62" t="n">
        <v>0.000287356952746</v>
      </c>
      <c r="L13" s="62" t="n">
        <v>0.195137258480928</v>
      </c>
      <c r="M13" s="62" t="n">
        <v>0.00142733626893051</v>
      </c>
      <c r="N13" s="62" t="n">
        <v>0</v>
      </c>
      <c r="O13" s="62" t="n">
        <v>0</v>
      </c>
      <c r="P13" s="62" t="n">
        <v>0</v>
      </c>
      <c r="Q13" s="62" t="n">
        <v>0</v>
      </c>
      <c r="R13" s="62" t="n">
        <v>1.83261693739589</v>
      </c>
      <c r="S13" s="62" t="n">
        <v>0.0134483987869195</v>
      </c>
      <c r="T13" s="62" t="n">
        <v>0.00208989520722235</v>
      </c>
      <c r="U13" s="62" t="n">
        <v>0.000261236900902794</v>
      </c>
      <c r="V13" s="62" t="n">
        <v>0</v>
      </c>
      <c r="W13" s="62" t="n">
        <v>0</v>
      </c>
      <c r="X13" s="62" t="n">
        <v>0</v>
      </c>
      <c r="Y13" s="62" t="n">
        <v>3.01599963411482</v>
      </c>
      <c r="Z13" s="62"/>
      <c r="AA13" s="62"/>
      <c r="AD13" s="63"/>
      <c r="AE13" s="63"/>
    </row>
    <row r="14" customFormat="false" ht="13.8" hidden="false" customHeight="false" outlineLevel="0" collapsed="false">
      <c r="A14" s="1" t="s">
        <v>52</v>
      </c>
      <c r="B14" s="1" t="s">
        <v>29</v>
      </c>
      <c r="C14" s="1" t="s">
        <v>48</v>
      </c>
      <c r="D14" s="1" t="n">
        <v>20</v>
      </c>
      <c r="E14" s="1" t="n">
        <v>1800</v>
      </c>
      <c r="F14" s="1" t="s">
        <v>29</v>
      </c>
      <c r="G14" s="1" t="n">
        <v>2</v>
      </c>
      <c r="H14" s="62" t="n">
        <v>0</v>
      </c>
      <c r="I14" s="62" t="n">
        <v>0</v>
      </c>
      <c r="J14" s="62" t="n">
        <v>0</v>
      </c>
      <c r="K14" s="62" t="n">
        <v>0</v>
      </c>
      <c r="L14" s="62" t="n">
        <v>0</v>
      </c>
      <c r="M14" s="62" t="n">
        <v>0</v>
      </c>
      <c r="N14" s="62" t="n">
        <v>0</v>
      </c>
      <c r="O14" s="62" t="n">
        <v>0</v>
      </c>
      <c r="P14" s="62" t="n">
        <v>1</v>
      </c>
      <c r="Q14" s="62" t="n">
        <v>0</v>
      </c>
      <c r="R14" s="62" t="n">
        <v>0</v>
      </c>
      <c r="S14" s="62" t="n">
        <v>0</v>
      </c>
      <c r="T14" s="62" t="n">
        <v>0</v>
      </c>
      <c r="U14" s="62" t="n">
        <v>0</v>
      </c>
      <c r="V14" s="62" t="n">
        <v>0</v>
      </c>
      <c r="W14" s="62" t="n">
        <v>0</v>
      </c>
      <c r="X14" s="62" t="n">
        <v>0</v>
      </c>
      <c r="Y14" s="62" t="n">
        <v>1</v>
      </c>
      <c r="Z14" s="62"/>
      <c r="AA14" s="62"/>
      <c r="AD14" s="63"/>
      <c r="AE14" s="63"/>
    </row>
    <row r="15" customFormat="false" ht="13.8" hidden="false" customHeight="false" outlineLevel="0" collapsed="false">
      <c r="A15" s="1" t="s">
        <v>52</v>
      </c>
      <c r="B15" s="1" t="s">
        <v>10</v>
      </c>
      <c r="C15" s="1" t="s">
        <v>48</v>
      </c>
      <c r="D15" s="1" t="n">
        <v>20</v>
      </c>
      <c r="E15" s="1" t="n">
        <v>1800</v>
      </c>
      <c r="F15" s="1" t="s">
        <v>29</v>
      </c>
      <c r="G15" s="1" t="n">
        <v>2</v>
      </c>
      <c r="H15" s="62" t="n">
        <v>0</v>
      </c>
      <c r="I15" s="62" t="n">
        <v>0</v>
      </c>
      <c r="J15" s="62" t="n">
        <v>0</v>
      </c>
      <c r="K15" s="62" t="n">
        <v>0</v>
      </c>
      <c r="L15" s="62" t="n">
        <v>0</v>
      </c>
      <c r="M15" s="62" t="n">
        <v>0</v>
      </c>
      <c r="N15" s="62" t="n">
        <v>0</v>
      </c>
      <c r="O15" s="62" t="n">
        <v>0</v>
      </c>
      <c r="P15" s="62" t="n">
        <v>1</v>
      </c>
      <c r="Q15" s="62" t="n">
        <v>0</v>
      </c>
      <c r="R15" s="62" t="n">
        <v>0</v>
      </c>
      <c r="S15" s="62" t="n">
        <v>0</v>
      </c>
      <c r="T15" s="62" t="n">
        <v>0</v>
      </c>
      <c r="U15" s="62" t="n">
        <v>0</v>
      </c>
      <c r="V15" s="62" t="n">
        <v>0</v>
      </c>
      <c r="W15" s="62" t="n">
        <v>0</v>
      </c>
      <c r="X15" s="62" t="n">
        <v>0</v>
      </c>
      <c r="Y15" s="62" t="n">
        <v>1</v>
      </c>
      <c r="Z15" s="62"/>
      <c r="AA15" s="62"/>
      <c r="AD15" s="63"/>
      <c r="AE15" s="63"/>
    </row>
    <row r="16" customFormat="false" ht="13.8" hidden="false" customHeight="false" outlineLevel="0" collapsed="false"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 t="e">
        <f aca="false">#DIV/0!</f>
        <v>#DIV/0!</v>
      </c>
      <c r="Y16" s="62" t="e">
        <f aca="false">#DIV/0!</f>
        <v>#DIV/0!</v>
      </c>
      <c r="Z16" s="62"/>
      <c r="AA16" s="62"/>
      <c r="AD16" s="63"/>
      <c r="AE16" s="63"/>
    </row>
    <row r="17" customFormat="false" ht="13.8" hidden="false" customHeight="false" outlineLevel="0" collapsed="false">
      <c r="A17" s="1" t="s">
        <v>53</v>
      </c>
      <c r="B17" s="1" t="s">
        <v>47</v>
      </c>
      <c r="C17" s="1" t="s">
        <v>48</v>
      </c>
      <c r="D17" s="1" t="n">
        <v>17</v>
      </c>
      <c r="E17" s="1" t="n">
        <v>1800</v>
      </c>
      <c r="F17" s="1" t="s">
        <v>54</v>
      </c>
      <c r="G17" s="1" t="n">
        <v>12</v>
      </c>
      <c r="H17" s="62" t="n">
        <v>3.59458646083028</v>
      </c>
      <c r="I17" s="62" t="n">
        <v>0.0348312641553321</v>
      </c>
      <c r="J17" s="62" t="n">
        <v>0.730717590256009</v>
      </c>
      <c r="K17" s="62" t="n">
        <v>0.032841240011506</v>
      </c>
      <c r="L17" s="62" t="n">
        <v>0.325670120736288</v>
      </c>
      <c r="M17" s="62" t="n">
        <v>0.0250515477489452</v>
      </c>
      <c r="N17" s="62" t="n">
        <v>0.0530143424096723</v>
      </c>
      <c r="O17" s="62" t="n">
        <v>0.0141152857814255</v>
      </c>
      <c r="P17" s="62" t="n">
        <v>0</v>
      </c>
      <c r="Q17" s="62" t="n">
        <v>0</v>
      </c>
      <c r="R17" s="62" t="n">
        <v>2.87664632283759</v>
      </c>
      <c r="S17" s="62" t="n">
        <v>0.0415400191023478</v>
      </c>
      <c r="T17" s="62" t="n">
        <v>0.432912735767054</v>
      </c>
      <c r="U17" s="62" t="n">
        <v>0.0223920380569166</v>
      </c>
      <c r="V17" s="62" t="n">
        <v>0</v>
      </c>
      <c r="W17" s="62" t="n">
        <v>0</v>
      </c>
      <c r="X17" s="62" t="n">
        <v>0</v>
      </c>
      <c r="Y17" s="62" t="n">
        <v>8.01354757283689</v>
      </c>
      <c r="Z17" s="62"/>
      <c r="AA17" s="62" t="n">
        <v>0.37868446314596</v>
      </c>
      <c r="AB17" s="1" t="n">
        <v>6.5</v>
      </c>
      <c r="AC17" s="1" t="n">
        <v>0.5</v>
      </c>
      <c r="AD17" s="63" t="n">
        <v>0.639058240356725</v>
      </c>
      <c r="AE17" s="63" t="n">
        <v>0.269258240356725</v>
      </c>
      <c r="AF17" s="1" t="n">
        <v>0.14</v>
      </c>
      <c r="AG17" s="1" t="n">
        <v>0.04</v>
      </c>
    </row>
    <row r="18" customFormat="false" ht="13.8" hidden="false" customHeight="false" outlineLevel="0" collapsed="false">
      <c r="A18" s="1" t="s">
        <v>53</v>
      </c>
      <c r="B18" s="1" t="s">
        <v>55</v>
      </c>
      <c r="C18" s="1" t="s">
        <v>48</v>
      </c>
      <c r="D18" s="1" t="n">
        <v>17</v>
      </c>
      <c r="E18" s="1" t="n">
        <v>1800</v>
      </c>
      <c r="F18" s="1" t="s">
        <v>54</v>
      </c>
      <c r="G18" s="1" t="n">
        <v>4</v>
      </c>
      <c r="H18" s="62" t="n">
        <v>0.989500643007594</v>
      </c>
      <c r="I18" s="62" t="n">
        <v>0.00725795092670607</v>
      </c>
      <c r="J18" s="62" t="n">
        <v>0.00228109347694746</v>
      </c>
      <c r="K18" s="62" t="n">
        <v>0.00199595679232903</v>
      </c>
      <c r="L18" s="62" t="n">
        <v>0.171980248914863</v>
      </c>
      <c r="M18" s="62" t="n">
        <v>0.0101164852302861</v>
      </c>
      <c r="N18" s="62" t="n">
        <v>0</v>
      </c>
      <c r="O18" s="62" t="n">
        <v>0</v>
      </c>
      <c r="P18" s="62" t="n">
        <v>0</v>
      </c>
      <c r="Q18" s="62" t="n">
        <v>0</v>
      </c>
      <c r="R18" s="62" t="n">
        <v>1.83937558205988</v>
      </c>
      <c r="S18" s="62" t="n">
        <v>0.0180330939417636</v>
      </c>
      <c r="T18" s="62" t="n">
        <v>0.00622124279464434</v>
      </c>
      <c r="U18" s="62" t="n">
        <v>0.00181452914843793</v>
      </c>
      <c r="V18" s="62" t="n">
        <v>0</v>
      </c>
      <c r="W18" s="62" t="n">
        <v>0</v>
      </c>
      <c r="X18" s="62" t="n">
        <v>0</v>
      </c>
      <c r="Y18" s="62" t="n">
        <v>3.00935881025393</v>
      </c>
      <c r="Z18" s="62"/>
      <c r="AA18" s="62"/>
      <c r="AD18" s="63"/>
      <c r="AE18" s="63"/>
    </row>
    <row r="19" customFormat="false" ht="13.8" hidden="false" customHeight="false" outlineLevel="0" collapsed="false">
      <c r="A19" s="1" t="s">
        <v>53</v>
      </c>
      <c r="B19" s="1" t="s">
        <v>56</v>
      </c>
      <c r="C19" s="1" t="s">
        <v>48</v>
      </c>
      <c r="D19" s="1" t="n">
        <v>17</v>
      </c>
      <c r="E19" s="1" t="n">
        <v>1800</v>
      </c>
      <c r="F19" s="1" t="s">
        <v>54</v>
      </c>
      <c r="G19" s="1" t="n">
        <v>1</v>
      </c>
      <c r="H19" s="62" t="n">
        <v>0</v>
      </c>
      <c r="I19" s="62" t="n">
        <v>0</v>
      </c>
      <c r="J19" s="62" t="n">
        <v>0</v>
      </c>
      <c r="K19" s="62" t="n">
        <v>0</v>
      </c>
      <c r="L19" s="62" t="n">
        <v>1</v>
      </c>
      <c r="M19" s="62" t="n">
        <v>0</v>
      </c>
      <c r="N19" s="62" t="n">
        <v>0</v>
      </c>
      <c r="O19" s="62" t="n">
        <v>0</v>
      </c>
      <c r="P19" s="62" t="n">
        <v>0</v>
      </c>
      <c r="Q19" s="62" t="n">
        <v>0</v>
      </c>
      <c r="R19" s="62" t="n">
        <v>0</v>
      </c>
      <c r="S19" s="62" t="n">
        <v>0</v>
      </c>
      <c r="T19" s="62" t="n">
        <v>0</v>
      </c>
      <c r="U19" s="62" t="n">
        <v>0</v>
      </c>
      <c r="V19" s="62" t="n">
        <v>0</v>
      </c>
      <c r="W19" s="62" t="n">
        <v>0</v>
      </c>
      <c r="X19" s="62" t="n">
        <v>0</v>
      </c>
      <c r="Y19" s="62" t="n">
        <v>1</v>
      </c>
      <c r="Z19" s="62"/>
      <c r="AA19" s="62"/>
      <c r="AD19" s="63"/>
      <c r="AE19" s="63"/>
    </row>
    <row r="20" customFormat="false" ht="13.8" hidden="false" customHeight="false" outlineLevel="0" collapsed="false"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 t="e">
        <f aca="false">#DIV/0!</f>
        <v>#DIV/0!</v>
      </c>
      <c r="Y20" s="62" t="e">
        <f aca="false">#DIV/0!</f>
        <v>#DIV/0!</v>
      </c>
      <c r="Z20" s="62"/>
      <c r="AA20" s="62"/>
      <c r="AD20" s="63"/>
      <c r="AE20" s="63"/>
    </row>
    <row r="21" customFormat="false" ht="13.8" hidden="false" customHeight="false" outlineLevel="0" collapsed="false">
      <c r="A21" s="1" t="s">
        <v>57</v>
      </c>
      <c r="B21" s="1" t="s">
        <v>47</v>
      </c>
      <c r="C21" s="1" t="s">
        <v>48</v>
      </c>
      <c r="D21" s="1" t="n">
        <v>14</v>
      </c>
      <c r="E21" s="1" t="n">
        <v>1800</v>
      </c>
      <c r="F21" s="1" t="s">
        <v>18</v>
      </c>
      <c r="G21" s="1" t="n">
        <v>12</v>
      </c>
      <c r="H21" s="62" t="n">
        <v>3.29767450551495</v>
      </c>
      <c r="I21" s="62" t="n">
        <v>0.0347123632159468</v>
      </c>
      <c r="J21" s="62" t="n">
        <v>1.22734246020069</v>
      </c>
      <c r="K21" s="62" t="n">
        <v>0.0490936984080277</v>
      </c>
      <c r="L21" s="62" t="n">
        <v>0.226726398822234</v>
      </c>
      <c r="M21" s="62" t="n">
        <v>0.0123668944812128</v>
      </c>
      <c r="N21" s="62" t="n">
        <v>0.0926035462692233</v>
      </c>
      <c r="O21" s="62" t="n">
        <v>0.0123597415750075</v>
      </c>
      <c r="P21" s="62" t="n">
        <v>0</v>
      </c>
      <c r="Q21" s="62" t="n">
        <v>0</v>
      </c>
      <c r="R21" s="62" t="n">
        <v>2.95997251383995</v>
      </c>
      <c r="S21" s="62" t="n">
        <v>0.0310486627325869</v>
      </c>
      <c r="T21" s="62" t="n">
        <v>0.238033066603049</v>
      </c>
      <c r="U21" s="62" t="n">
        <v>0.00743853333134529</v>
      </c>
      <c r="V21" s="62" t="n">
        <v>0</v>
      </c>
      <c r="W21" s="62" t="n">
        <v>0</v>
      </c>
      <c r="X21" s="62" t="n">
        <v>0</v>
      </c>
      <c r="Y21" s="62" t="n">
        <v>8.0423524912501</v>
      </c>
      <c r="Z21" s="62"/>
      <c r="AA21" s="62" t="n">
        <v>0.319329945091457</v>
      </c>
      <c r="AB21" s="1" t="n">
        <v>5.5</v>
      </c>
      <c r="AC21" s="1" t="n">
        <v>0.3</v>
      </c>
      <c r="AD21" s="63" t="n">
        <v>0.387807682802077</v>
      </c>
      <c r="AE21" s="63" t="n">
        <v>0.236577682802077</v>
      </c>
      <c r="AF21" s="1" t="n">
        <v>0.29</v>
      </c>
      <c r="AG21" s="1" t="n">
        <v>0.04</v>
      </c>
    </row>
    <row r="22" customFormat="false" ht="13.8" hidden="false" customHeight="false" outlineLevel="0" collapsed="false">
      <c r="A22" s="1" t="s">
        <v>57</v>
      </c>
      <c r="B22" s="1" t="s">
        <v>58</v>
      </c>
      <c r="C22" s="1" t="s">
        <v>48</v>
      </c>
      <c r="D22" s="1" t="n">
        <v>14</v>
      </c>
      <c r="E22" s="1" t="n">
        <v>1800</v>
      </c>
      <c r="F22" s="1" t="s">
        <v>18</v>
      </c>
      <c r="G22" s="1" t="n">
        <v>4</v>
      </c>
      <c r="H22" s="62" t="n">
        <v>0.991059735026898</v>
      </c>
      <c r="I22" s="62" t="n">
        <v>0.00478772818853574</v>
      </c>
      <c r="J22" s="62" t="n">
        <v>0.00225709480207719</v>
      </c>
      <c r="K22" s="62" t="n">
        <v>0.00112854740103859</v>
      </c>
      <c r="L22" s="62" t="n">
        <v>0.112112591765509</v>
      </c>
      <c r="M22" s="62" t="n">
        <v>0.00400402113448245</v>
      </c>
      <c r="N22" s="62" t="n">
        <v>0</v>
      </c>
      <c r="O22" s="62" t="n">
        <v>0</v>
      </c>
      <c r="P22" s="62" t="n">
        <v>0</v>
      </c>
      <c r="Q22" s="62" t="n">
        <v>0</v>
      </c>
      <c r="R22" s="62" t="n">
        <v>1.89853492658102</v>
      </c>
      <c r="S22" s="62" t="n">
        <v>0.0107060240220734</v>
      </c>
      <c r="T22" s="62" t="n">
        <v>0.00384736939656312</v>
      </c>
      <c r="U22" s="62" t="n">
        <v>0.000256491293104208</v>
      </c>
      <c r="V22" s="62" t="n">
        <v>0</v>
      </c>
      <c r="W22" s="62" t="n">
        <v>0</v>
      </c>
      <c r="X22" s="62" t="n">
        <v>0</v>
      </c>
      <c r="Y22" s="62" t="n">
        <v>3.00781171757206</v>
      </c>
      <c r="Z22" s="62"/>
      <c r="AA22" s="62"/>
      <c r="AD22" s="63"/>
      <c r="AE22" s="63"/>
    </row>
    <row r="23" customFormat="false" ht="13.8" hidden="false" customHeight="false" outlineLevel="0" collapsed="false">
      <c r="A23" s="1" t="s">
        <v>57</v>
      </c>
      <c r="B23" s="1" t="s">
        <v>59</v>
      </c>
      <c r="C23" s="1" t="s">
        <v>48</v>
      </c>
      <c r="D23" s="1" t="n">
        <v>14</v>
      </c>
      <c r="E23" s="1" t="n">
        <v>1800</v>
      </c>
      <c r="F23" s="1" t="s">
        <v>18</v>
      </c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D23" s="63"/>
      <c r="AE23" s="63"/>
    </row>
    <row r="24" customFormat="false" ht="13.8" hidden="false" customHeight="false" outlineLevel="0" collapsed="false">
      <c r="A24" s="1" t="s">
        <v>57</v>
      </c>
      <c r="B24" s="1" t="s">
        <v>18</v>
      </c>
      <c r="C24" s="1" t="s">
        <v>48</v>
      </c>
      <c r="D24" s="1" t="n">
        <v>14</v>
      </c>
      <c r="E24" s="1" t="n">
        <v>1800</v>
      </c>
      <c r="F24" s="1" t="s">
        <v>18</v>
      </c>
      <c r="G24" s="1" t="n">
        <v>2</v>
      </c>
      <c r="H24" s="62" t="n">
        <v>0</v>
      </c>
      <c r="I24" s="62" t="n">
        <v>0</v>
      </c>
      <c r="J24" s="62" t="n">
        <v>0</v>
      </c>
      <c r="K24" s="62" t="n">
        <v>0</v>
      </c>
      <c r="L24" s="62" t="n">
        <v>0</v>
      </c>
      <c r="M24" s="62" t="n">
        <v>0</v>
      </c>
      <c r="N24" s="62" t="n">
        <v>0</v>
      </c>
      <c r="O24" s="62" t="n">
        <v>0</v>
      </c>
      <c r="P24" s="62" t="n">
        <v>0</v>
      </c>
      <c r="Q24" s="62" t="n">
        <v>0</v>
      </c>
      <c r="R24" s="62" t="n">
        <v>0</v>
      </c>
      <c r="S24" s="62" t="n">
        <v>0</v>
      </c>
      <c r="T24" s="62" t="n">
        <v>0</v>
      </c>
      <c r="U24" s="62" t="n">
        <v>0</v>
      </c>
      <c r="V24" s="62" t="n">
        <v>0</v>
      </c>
      <c r="W24" s="62" t="n">
        <v>0</v>
      </c>
      <c r="X24" s="62" t="n">
        <v>1</v>
      </c>
      <c r="Y24" s="62" t="n">
        <v>1</v>
      </c>
      <c r="Z24" s="62"/>
      <c r="AA24" s="62"/>
      <c r="AD24" s="63"/>
      <c r="AE24" s="63"/>
    </row>
    <row r="25" customFormat="false" ht="13.8" hidden="false" customHeight="false" outlineLevel="0" collapsed="false">
      <c r="A25" s="1" t="s">
        <v>57</v>
      </c>
      <c r="B25" s="1" t="s">
        <v>15</v>
      </c>
      <c r="C25" s="1" t="s">
        <v>48</v>
      </c>
      <c r="D25" s="1" t="n">
        <v>14</v>
      </c>
      <c r="E25" s="1" t="n">
        <v>1800</v>
      </c>
      <c r="F25" s="1" t="s">
        <v>18</v>
      </c>
      <c r="G25" s="1" t="n">
        <v>2</v>
      </c>
      <c r="H25" s="62" t="n">
        <v>0</v>
      </c>
      <c r="I25" s="62" t="n">
        <v>0</v>
      </c>
      <c r="J25" s="62" t="n">
        <v>0</v>
      </c>
      <c r="K25" s="62" t="n">
        <v>0</v>
      </c>
      <c r="L25" s="62" t="n">
        <v>0</v>
      </c>
      <c r="M25" s="62" t="n">
        <v>0</v>
      </c>
      <c r="N25" s="62" t="n">
        <v>0</v>
      </c>
      <c r="O25" s="62" t="n">
        <v>0</v>
      </c>
      <c r="P25" s="62" t="n">
        <v>0</v>
      </c>
      <c r="Q25" s="62" t="n">
        <v>0</v>
      </c>
      <c r="R25" s="62" t="n">
        <v>0</v>
      </c>
      <c r="S25" s="62" t="n">
        <v>0</v>
      </c>
      <c r="T25" s="62" t="n">
        <v>0</v>
      </c>
      <c r="U25" s="62" t="n">
        <v>0</v>
      </c>
      <c r="V25" s="62" t="n">
        <v>0</v>
      </c>
      <c r="W25" s="62" t="n">
        <v>0</v>
      </c>
      <c r="X25" s="62" t="n">
        <v>1</v>
      </c>
      <c r="Y25" s="62" t="n">
        <v>1</v>
      </c>
      <c r="Z25" s="62"/>
      <c r="AA25" s="62"/>
      <c r="AD25" s="63"/>
      <c r="AE25" s="63"/>
    </row>
    <row r="26" customFormat="false" ht="13.8" hidden="false" customHeight="false" outlineLevel="0" collapsed="false"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 t="e">
        <f aca="false">#DIV/0!</f>
        <v>#DIV/0!</v>
      </c>
      <c r="Y26" s="62" t="e">
        <f aca="false">#DIV/0!</f>
        <v>#DIV/0!</v>
      </c>
      <c r="Z26" s="62"/>
      <c r="AA26" s="62"/>
      <c r="AD26" s="63"/>
      <c r="AE26" s="63"/>
    </row>
    <row r="27" customFormat="false" ht="13.8" hidden="false" customHeight="false" outlineLevel="0" collapsed="false">
      <c r="A27" s="1" t="s">
        <v>60</v>
      </c>
      <c r="B27" s="1" t="s">
        <v>47</v>
      </c>
      <c r="C27" s="1" t="s">
        <v>48</v>
      </c>
      <c r="D27" s="1" t="n">
        <v>14</v>
      </c>
      <c r="E27" s="1" t="n">
        <v>1600</v>
      </c>
      <c r="F27" s="1" t="s">
        <v>54</v>
      </c>
      <c r="G27" s="1" t="n">
        <v>12</v>
      </c>
      <c r="H27" s="62" t="n">
        <v>3.57420842741803</v>
      </c>
      <c r="I27" s="62" t="n">
        <v>0.0355996855320521</v>
      </c>
      <c r="J27" s="62" t="n">
        <v>0.738446697108817</v>
      </c>
      <c r="K27" s="62" t="n">
        <v>0.0251743192196187</v>
      </c>
      <c r="L27" s="62" t="n">
        <v>0.378942401460134</v>
      </c>
      <c r="M27" s="62" t="n">
        <v>0.0256042163148739</v>
      </c>
      <c r="N27" s="62" t="n">
        <v>0.0616862921877272</v>
      </c>
      <c r="O27" s="62" t="n">
        <v>0.0162969382737091</v>
      </c>
      <c r="P27" s="62" t="n">
        <v>0</v>
      </c>
      <c r="Q27" s="62" t="n">
        <v>0</v>
      </c>
      <c r="R27" s="62" t="n">
        <v>2.4943160866512</v>
      </c>
      <c r="S27" s="62" t="n">
        <v>0.212282220140528</v>
      </c>
      <c r="T27" s="62" t="n">
        <v>0.778125173107792</v>
      </c>
      <c r="U27" s="62" t="n">
        <v>0.0762867816772345</v>
      </c>
      <c r="V27" s="62" t="n">
        <v>0</v>
      </c>
      <c r="W27" s="62" t="n">
        <v>0</v>
      </c>
      <c r="X27" s="62" t="n">
        <v>0</v>
      </c>
      <c r="Y27" s="62" t="n">
        <v>8.0257250779337</v>
      </c>
      <c r="Z27" s="62"/>
      <c r="AA27" s="62" t="n">
        <v>0.440628693647861</v>
      </c>
      <c r="AB27" s="1" t="n">
        <v>7.4</v>
      </c>
      <c r="AC27" s="1" t="n">
        <v>0.5</v>
      </c>
      <c r="AD27" s="63" t="n">
        <v>0.673964429215515</v>
      </c>
      <c r="AE27" s="63" t="n">
        <v>0.304164429215515</v>
      </c>
      <c r="AF27" s="1" t="n">
        <v>0.14</v>
      </c>
      <c r="AG27" s="1" t="n">
        <v>0.04</v>
      </c>
    </row>
    <row r="28" customFormat="false" ht="13.8" hidden="false" customHeight="false" outlineLevel="0" collapsed="false">
      <c r="A28" s="1" t="s">
        <v>60</v>
      </c>
      <c r="B28" s="1" t="s">
        <v>58</v>
      </c>
      <c r="C28" s="1" t="s">
        <v>48</v>
      </c>
      <c r="D28" s="1" t="n">
        <v>14</v>
      </c>
      <c r="E28" s="1" t="n">
        <v>1600</v>
      </c>
      <c r="F28" s="1" t="s">
        <v>54</v>
      </c>
      <c r="G28" s="1" t="n">
        <v>4</v>
      </c>
      <c r="H28" s="62" t="n">
        <v>0.992577966362208</v>
      </c>
      <c r="I28" s="62" t="n">
        <v>0.0242684099355063</v>
      </c>
      <c r="J28" s="62" t="n">
        <v>0.0314625798183357</v>
      </c>
      <c r="K28" s="62" t="n">
        <v>0.00858070358681883</v>
      </c>
      <c r="L28" s="62" t="n">
        <v>0.168455924476299</v>
      </c>
      <c r="M28" s="62" t="n">
        <v>0.0202958945152168</v>
      </c>
      <c r="N28" s="62" t="n">
        <v>0</v>
      </c>
      <c r="O28" s="62" t="n">
        <v>0</v>
      </c>
      <c r="P28" s="62" t="n">
        <v>0</v>
      </c>
      <c r="Q28" s="62" t="n">
        <v>0</v>
      </c>
      <c r="R28" s="62" t="n">
        <v>1.7835927962941</v>
      </c>
      <c r="S28" s="62" t="n">
        <v>0.0723567057320122</v>
      </c>
      <c r="T28" s="62" t="n">
        <v>0.0156014767776817</v>
      </c>
      <c r="U28" s="62" t="n">
        <v>0.00780073838884083</v>
      </c>
      <c r="V28" s="62" t="n">
        <v>0</v>
      </c>
      <c r="W28" s="62" t="n">
        <v>0</v>
      </c>
      <c r="X28" s="62" t="n">
        <v>0</v>
      </c>
      <c r="Y28" s="62" t="n">
        <v>2.99169074372862</v>
      </c>
      <c r="Z28" s="62"/>
      <c r="AA28" s="62"/>
      <c r="AD28" s="63"/>
      <c r="AE28" s="63"/>
    </row>
    <row r="29" customFormat="false" ht="13.8" hidden="false" customHeight="false" outlineLevel="0" collapsed="false">
      <c r="A29" s="1" t="s">
        <v>60</v>
      </c>
      <c r="B29" s="1" t="s">
        <v>61</v>
      </c>
      <c r="C29" s="1" t="s">
        <v>48</v>
      </c>
      <c r="D29" s="1" t="n">
        <v>14</v>
      </c>
      <c r="E29" s="1" t="n">
        <v>1600</v>
      </c>
      <c r="F29" s="1" t="s">
        <v>54</v>
      </c>
      <c r="G29" s="1" t="n">
        <v>6</v>
      </c>
      <c r="H29" s="62" t="e">
        <f aca="false">#DIV/0!</f>
        <v>#DIV/0!</v>
      </c>
      <c r="I29" s="62" t="e">
        <f aca="false">#DIV/0!</f>
        <v>#DIV/0!</v>
      </c>
      <c r="J29" s="62" t="e">
        <f aca="false">#DIV/0!</f>
        <v>#DIV/0!</v>
      </c>
      <c r="K29" s="62" t="e">
        <f aca="false">#DIV/0!</f>
        <v>#DIV/0!</v>
      </c>
      <c r="L29" s="62" t="e">
        <f aca="false">#DIV/0!</f>
        <v>#DIV/0!</v>
      </c>
      <c r="M29" s="62" t="e">
        <f aca="false">#DIV/0!</f>
        <v>#DIV/0!</v>
      </c>
      <c r="N29" s="62" t="e">
        <f aca="false">#DIV/0!</f>
        <v>#DIV/0!</v>
      </c>
      <c r="O29" s="62" t="e">
        <f aca="false">#DIV/0!</f>
        <v>#DIV/0!</v>
      </c>
      <c r="P29" s="62" t="e">
        <f aca="false">#DIV/0!</f>
        <v>#DIV/0!</v>
      </c>
      <c r="Q29" s="62" t="e">
        <f aca="false">#DIV/0!</f>
        <v>#DIV/0!</v>
      </c>
      <c r="R29" s="62" t="e">
        <f aca="false">#DIV/0!</f>
        <v>#DIV/0!</v>
      </c>
      <c r="S29" s="62" t="e">
        <f aca="false">#DIV/0!</f>
        <v>#DIV/0!</v>
      </c>
      <c r="T29" s="62" t="e">
        <f aca="false">#DIV/0!</f>
        <v>#DIV/0!</v>
      </c>
      <c r="U29" s="62" t="e">
        <f aca="false">#DIV/0!</f>
        <v>#DIV/0!</v>
      </c>
      <c r="V29" s="62" t="e">
        <f aca="false">#DIV/0!</f>
        <v>#DIV/0!</v>
      </c>
      <c r="W29" s="62" t="e">
        <f aca="false">#DIV/0!</f>
        <v>#DIV/0!</v>
      </c>
      <c r="X29" s="62" t="e">
        <f aca="false">#DIV/0!</f>
        <v>#DIV/0!</v>
      </c>
      <c r="Y29" s="62" t="e">
        <f aca="false">#DIV/0!</f>
        <v>#DIV/0!</v>
      </c>
      <c r="Z29" s="62"/>
      <c r="AA29" s="62"/>
      <c r="AD29" s="63"/>
      <c r="AE29" s="63"/>
    </row>
    <row r="30" customFormat="false" ht="13.8" hidden="false" customHeight="false" outlineLevel="0" collapsed="false">
      <c r="A30" s="1" t="s">
        <v>60</v>
      </c>
      <c r="B30" s="1" t="s">
        <v>56</v>
      </c>
      <c r="C30" s="1" t="s">
        <v>48</v>
      </c>
      <c r="D30" s="1" t="n">
        <v>14</v>
      </c>
      <c r="E30" s="1" t="n">
        <v>1600</v>
      </c>
      <c r="F30" s="1" t="s">
        <v>54</v>
      </c>
      <c r="G30" s="1" t="n">
        <v>1</v>
      </c>
      <c r="H30" s="62" t="n">
        <v>0</v>
      </c>
      <c r="I30" s="62" t="n">
        <v>0</v>
      </c>
      <c r="J30" s="62" t="n">
        <v>0</v>
      </c>
      <c r="K30" s="62" t="n">
        <v>0</v>
      </c>
      <c r="L30" s="62" t="n">
        <v>1</v>
      </c>
      <c r="M30" s="62" t="n">
        <v>0</v>
      </c>
      <c r="N30" s="62" t="n">
        <v>0</v>
      </c>
      <c r="O30" s="62" t="n">
        <v>0</v>
      </c>
      <c r="P30" s="62" t="n">
        <v>0</v>
      </c>
      <c r="Q30" s="62" t="n">
        <v>0</v>
      </c>
      <c r="R30" s="62" t="n">
        <v>0</v>
      </c>
      <c r="S30" s="62" t="n">
        <v>0</v>
      </c>
      <c r="T30" s="62" t="n">
        <v>0</v>
      </c>
      <c r="U30" s="62" t="n">
        <v>0</v>
      </c>
      <c r="V30" s="62" t="n">
        <v>0</v>
      </c>
      <c r="W30" s="62" t="n">
        <v>0</v>
      </c>
      <c r="X30" s="62" t="n">
        <v>0</v>
      </c>
      <c r="Y30" s="62" t="n">
        <v>1</v>
      </c>
      <c r="Z30" s="62"/>
      <c r="AA30" s="62"/>
      <c r="AD30" s="63"/>
      <c r="AE30" s="63"/>
    </row>
    <row r="31" customFormat="false" ht="13.8" hidden="false" customHeight="false" outlineLevel="0" collapsed="false"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D31" s="63"/>
      <c r="AE31" s="63"/>
    </row>
    <row r="32" customFormat="false" ht="13.8" hidden="false" customHeight="false" outlineLevel="0" collapsed="false">
      <c r="A32" s="1" t="s">
        <v>62</v>
      </c>
      <c r="B32" s="1" t="s">
        <v>47</v>
      </c>
      <c r="C32" s="1" t="s">
        <v>63</v>
      </c>
      <c r="D32" s="1" t="n">
        <v>10</v>
      </c>
      <c r="E32" s="1" t="n">
        <v>1310</v>
      </c>
      <c r="F32" s="1" t="s">
        <v>18</v>
      </c>
      <c r="G32" s="1" t="n">
        <v>12</v>
      </c>
      <c r="H32" s="62" t="n">
        <v>3.15161366303257</v>
      </c>
      <c r="I32" s="62" t="n">
        <v>0.0210107577535504</v>
      </c>
      <c r="J32" s="62" t="n">
        <v>1.70864220302282</v>
      </c>
      <c r="K32" s="62" t="n">
        <v>0.0330172406381222</v>
      </c>
      <c r="L32" s="62" t="n">
        <v>0.428081532060766</v>
      </c>
      <c r="M32" s="62" t="n">
        <v>0.0326829714423975</v>
      </c>
      <c r="N32" s="62" t="n">
        <v>0.0287762728738946</v>
      </c>
      <c r="O32" s="62" t="n">
        <v>0.0165919051538601</v>
      </c>
      <c r="P32" s="62" t="n">
        <v>0</v>
      </c>
      <c r="Q32" s="62" t="n">
        <v>0</v>
      </c>
      <c r="R32" s="62" t="n">
        <v>2.40135166529031</v>
      </c>
      <c r="S32" s="62" t="n">
        <v>0.0522032970715284</v>
      </c>
      <c r="T32" s="62" t="n">
        <v>0.247632440038378</v>
      </c>
      <c r="U32" s="62" t="n">
        <v>0.0150080266689926</v>
      </c>
      <c r="V32" s="62" t="n">
        <v>0.0271586454006708</v>
      </c>
      <c r="W32" s="62" t="n">
        <v>0.00407379681010062</v>
      </c>
      <c r="X32" s="62" t="n">
        <v>0</v>
      </c>
      <c r="Y32" s="62" t="n">
        <v>7.99325642171941</v>
      </c>
      <c r="Z32" s="62"/>
      <c r="AA32" s="62" t="n">
        <v>0.456857804934661</v>
      </c>
      <c r="AB32" s="1" t="n">
        <v>7.8</v>
      </c>
      <c r="AC32" s="1" t="n">
        <v>0.6</v>
      </c>
      <c r="AD32" s="63" t="n">
        <v>0.833754230936278</v>
      </c>
      <c r="AE32" s="63" t="n">
        <v>0.314814230936278</v>
      </c>
      <c r="AF32" s="1" t="n">
        <v>0.07</v>
      </c>
      <c r="AG32" s="1" t="n">
        <v>0.04</v>
      </c>
    </row>
    <row r="33" customFormat="false" ht="13.8" hidden="false" customHeight="false" outlineLevel="0" collapsed="false">
      <c r="A33" s="1" t="s">
        <v>62</v>
      </c>
      <c r="B33" s="1" t="s">
        <v>64</v>
      </c>
      <c r="C33" s="1" t="s">
        <v>63</v>
      </c>
      <c r="D33" s="1" t="n">
        <v>10</v>
      </c>
      <c r="E33" s="1" t="n">
        <v>1310</v>
      </c>
      <c r="F33" s="1" t="s">
        <v>18</v>
      </c>
      <c r="G33" s="1" t="n">
        <v>6</v>
      </c>
      <c r="H33" s="62" t="n">
        <v>2.00770029219758</v>
      </c>
      <c r="I33" s="62" t="n">
        <v>0.0136346369588969</v>
      </c>
      <c r="J33" s="62" t="n">
        <v>0.0100434730589663</v>
      </c>
      <c r="K33" s="62" t="n">
        <v>0.00200869461179326</v>
      </c>
      <c r="L33" s="62" t="n">
        <v>0.136833268041765</v>
      </c>
      <c r="M33" s="62" t="n">
        <v>0.0057013861684069</v>
      </c>
      <c r="N33" s="62" t="n">
        <v>0</v>
      </c>
      <c r="O33" s="62" t="n">
        <v>0</v>
      </c>
      <c r="P33" s="62" t="n">
        <v>0</v>
      </c>
      <c r="Q33" s="62" t="n">
        <v>0</v>
      </c>
      <c r="R33" s="62" t="n">
        <v>1.81409184720263</v>
      </c>
      <c r="S33" s="62" t="n">
        <v>0.0508148976807461</v>
      </c>
      <c r="T33" s="62" t="n">
        <v>0.0149740948736066</v>
      </c>
      <c r="U33" s="62" t="n">
        <v>0.00146088730474211</v>
      </c>
      <c r="V33" s="62" t="n">
        <v>0.00726999179678719</v>
      </c>
      <c r="W33" s="62" t="n">
        <v>0.00198272503548742</v>
      </c>
      <c r="X33" s="62" t="n">
        <v>0</v>
      </c>
      <c r="Y33" s="62" t="n">
        <v>3.99091296717134</v>
      </c>
      <c r="Z33" s="62"/>
      <c r="AA33" s="62"/>
      <c r="AD33" s="63"/>
      <c r="AE33" s="63"/>
    </row>
    <row r="34" customFormat="false" ht="13.8" hidden="false" customHeight="false" outlineLevel="0" collapsed="false">
      <c r="A34" s="1" t="s">
        <v>62</v>
      </c>
      <c r="B34" s="1" t="s">
        <v>65</v>
      </c>
      <c r="C34" s="1" t="s">
        <v>63</v>
      </c>
      <c r="D34" s="1" t="n">
        <v>10</v>
      </c>
      <c r="E34" s="1" t="n">
        <v>1310</v>
      </c>
      <c r="F34" s="1" t="s">
        <v>18</v>
      </c>
      <c r="G34" s="1" t="n">
        <v>6</v>
      </c>
      <c r="H34" s="62" t="n">
        <v>2.01567662853836</v>
      </c>
      <c r="I34" s="62" t="n">
        <v>0.0142199409420696</v>
      </c>
      <c r="J34" s="62" t="n">
        <v>0.138264938274957</v>
      </c>
      <c r="K34" s="62" t="n">
        <v>0.0125695398431779</v>
      </c>
      <c r="L34" s="62" t="n">
        <v>0.124868808152995</v>
      </c>
      <c r="M34" s="62" t="n">
        <v>0.0118922674431424</v>
      </c>
      <c r="N34" s="62" t="n">
        <v>0</v>
      </c>
      <c r="O34" s="62" t="n">
        <v>0</v>
      </c>
      <c r="P34" s="62" t="n">
        <v>0</v>
      </c>
      <c r="Q34" s="62" t="n">
        <v>0</v>
      </c>
      <c r="R34" s="62" t="n">
        <v>1.03872680915863</v>
      </c>
      <c r="S34" s="62" t="n">
        <v>0.0264981328866997</v>
      </c>
      <c r="T34" s="62" t="n">
        <v>0.521832957946276</v>
      </c>
      <c r="U34" s="62" t="n">
        <v>0.0342809972373466</v>
      </c>
      <c r="V34" s="62" t="n">
        <v>0.151641520505886</v>
      </c>
      <c r="W34" s="62" t="n">
        <v>0.00689279638663118</v>
      </c>
      <c r="X34" s="62" t="n">
        <v>0</v>
      </c>
      <c r="Y34" s="62" t="n">
        <v>3.9910116625771</v>
      </c>
      <c r="Z34" s="62"/>
      <c r="AA34" s="62"/>
      <c r="AD34" s="63"/>
      <c r="AE34" s="63"/>
    </row>
    <row r="35" customFormat="false" ht="13.8" hidden="false" customHeight="false" outlineLevel="0" collapsed="false">
      <c r="A35" s="1" t="s">
        <v>62</v>
      </c>
      <c r="B35" s="1" t="s">
        <v>18</v>
      </c>
      <c r="C35" s="1" t="s">
        <v>63</v>
      </c>
      <c r="D35" s="1" t="n">
        <v>10</v>
      </c>
      <c r="E35" s="1" t="n">
        <v>1310</v>
      </c>
      <c r="F35" s="1" t="s">
        <v>18</v>
      </c>
      <c r="G35" s="1" t="n">
        <v>2</v>
      </c>
      <c r="H35" s="62" t="n">
        <v>0</v>
      </c>
      <c r="I35" s="62" t="n">
        <v>0</v>
      </c>
      <c r="J35" s="62" t="n">
        <v>0</v>
      </c>
      <c r="K35" s="62" t="n">
        <v>0</v>
      </c>
      <c r="L35" s="62" t="n">
        <v>0</v>
      </c>
      <c r="M35" s="62" t="n">
        <v>0</v>
      </c>
      <c r="N35" s="62" t="n">
        <v>0</v>
      </c>
      <c r="O35" s="62" t="n">
        <v>0</v>
      </c>
      <c r="P35" s="62" t="n">
        <v>0</v>
      </c>
      <c r="Q35" s="62" t="n">
        <v>0</v>
      </c>
      <c r="R35" s="62" t="n">
        <v>0</v>
      </c>
      <c r="S35" s="62" t="n">
        <v>0</v>
      </c>
      <c r="T35" s="62" t="n">
        <v>0</v>
      </c>
      <c r="U35" s="62" t="n">
        <v>0</v>
      </c>
      <c r="V35" s="62" t="n">
        <v>0</v>
      </c>
      <c r="W35" s="62" t="n">
        <v>0</v>
      </c>
      <c r="X35" s="62" t="n">
        <v>1</v>
      </c>
      <c r="Y35" s="62" t="n">
        <v>1</v>
      </c>
      <c r="Z35" s="62"/>
      <c r="AA35" s="62"/>
      <c r="AD35" s="63"/>
      <c r="AE35" s="63"/>
    </row>
    <row r="36" customFormat="false" ht="13.8" hidden="false" customHeight="false" outlineLevel="0" collapsed="false">
      <c r="A36" s="1" t="s">
        <v>62</v>
      </c>
      <c r="B36" s="1" t="s">
        <v>15</v>
      </c>
      <c r="C36" s="1" t="s">
        <v>63</v>
      </c>
      <c r="D36" s="1" t="n">
        <v>10</v>
      </c>
      <c r="E36" s="1" t="n">
        <v>1310</v>
      </c>
      <c r="F36" s="1" t="s">
        <v>18</v>
      </c>
      <c r="G36" s="1" t="n">
        <v>2</v>
      </c>
      <c r="H36" s="62" t="n">
        <v>0</v>
      </c>
      <c r="I36" s="62" t="n">
        <v>0</v>
      </c>
      <c r="J36" s="62" t="n">
        <v>0</v>
      </c>
      <c r="K36" s="62" t="n">
        <v>0</v>
      </c>
      <c r="L36" s="62" t="n">
        <v>0</v>
      </c>
      <c r="M36" s="62" t="n">
        <v>0</v>
      </c>
      <c r="N36" s="62" t="n">
        <v>0</v>
      </c>
      <c r="O36" s="62" t="n">
        <v>0</v>
      </c>
      <c r="P36" s="62" t="n">
        <v>0</v>
      </c>
      <c r="Q36" s="62" t="n">
        <v>0</v>
      </c>
      <c r="R36" s="62" t="n">
        <v>0</v>
      </c>
      <c r="S36" s="62" t="n">
        <v>0</v>
      </c>
      <c r="T36" s="62" t="n">
        <v>0</v>
      </c>
      <c r="U36" s="62" t="n">
        <v>0</v>
      </c>
      <c r="V36" s="62" t="n">
        <v>0</v>
      </c>
      <c r="W36" s="62" t="n">
        <v>0</v>
      </c>
      <c r="X36" s="62" t="n">
        <v>1</v>
      </c>
      <c r="Y36" s="62" t="n">
        <v>1</v>
      </c>
      <c r="Z36" s="62"/>
      <c r="AA36" s="62"/>
      <c r="AD36" s="63"/>
      <c r="AE36" s="63"/>
    </row>
    <row r="37" customFormat="false" ht="13.8" hidden="false" customHeight="false" outlineLevel="0" collapsed="false"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D37" s="63"/>
      <c r="AE37" s="63"/>
    </row>
    <row r="38" customFormat="false" ht="13.8" hidden="false" customHeight="false" outlineLevel="0" collapsed="false">
      <c r="A38" s="1" t="s">
        <v>66</v>
      </c>
      <c r="B38" s="1" t="s">
        <v>47</v>
      </c>
      <c r="C38" s="1" t="s">
        <v>63</v>
      </c>
      <c r="D38" s="1" t="n">
        <v>10.4</v>
      </c>
      <c r="E38" s="1" t="n">
        <v>1310</v>
      </c>
      <c r="F38" s="1" t="s">
        <v>29</v>
      </c>
      <c r="G38" s="1" t="n">
        <v>12</v>
      </c>
      <c r="H38" s="62" t="n">
        <v>3.04548410111086</v>
      </c>
      <c r="I38" s="62" t="n">
        <v>0.0344511776143762</v>
      </c>
      <c r="J38" s="62" t="n">
        <v>1.8109199500323</v>
      </c>
      <c r="K38" s="62" t="n">
        <v>0.0812071726471884</v>
      </c>
      <c r="L38" s="62" t="n">
        <v>0.443702286928818</v>
      </c>
      <c r="M38" s="62" t="n">
        <v>0.0403365715389834</v>
      </c>
      <c r="N38" s="62" t="n">
        <v>0</v>
      </c>
      <c r="O38" s="62" t="n">
        <v>0</v>
      </c>
      <c r="P38" s="62" t="n">
        <v>0</v>
      </c>
      <c r="Q38" s="62" t="n">
        <v>0</v>
      </c>
      <c r="R38" s="62" t="n">
        <v>2.42411678253282</v>
      </c>
      <c r="S38" s="62" t="n">
        <v>0.102716812819187</v>
      </c>
      <c r="T38" s="62" t="n">
        <v>0.324832803268199</v>
      </c>
      <c r="U38" s="62" t="n">
        <v>0.0442953822638453</v>
      </c>
      <c r="V38" s="62" t="n">
        <v>0</v>
      </c>
      <c r="W38" s="62" t="n">
        <v>0</v>
      </c>
      <c r="X38" s="62" t="n">
        <v>0</v>
      </c>
      <c r="Y38" s="62" t="n">
        <v>8.04905592387299</v>
      </c>
      <c r="Z38" s="62"/>
      <c r="AA38" s="62" t="n">
        <v>0.443702286928818</v>
      </c>
      <c r="AB38" s="1" t="n">
        <v>7.7</v>
      </c>
      <c r="AC38" s="1" t="n">
        <v>0.7</v>
      </c>
      <c r="AD38" s="63" t="n">
        <v>0.7</v>
      </c>
      <c r="AE38" s="63" t="n">
        <v>0</v>
      </c>
      <c r="AF38" s="1" t="n">
        <v>0</v>
      </c>
      <c r="AG38" s="1" t="n">
        <v>0.03</v>
      </c>
    </row>
    <row r="39" customFormat="false" ht="13.8" hidden="false" customHeight="false" outlineLevel="0" collapsed="false">
      <c r="A39" s="1" t="s">
        <v>66</v>
      </c>
      <c r="B39" s="1" t="s">
        <v>58</v>
      </c>
      <c r="C39" s="1" t="s">
        <v>63</v>
      </c>
      <c r="D39" s="1" t="n">
        <v>10.4</v>
      </c>
      <c r="E39" s="1" t="n">
        <v>1310</v>
      </c>
      <c r="F39" s="1" t="s">
        <v>29</v>
      </c>
      <c r="G39" s="1" t="n">
        <v>4</v>
      </c>
      <c r="H39" s="62" t="n">
        <v>0.993563704073342</v>
      </c>
      <c r="I39" s="62" t="n">
        <v>0.00239412940740564</v>
      </c>
      <c r="J39" s="62" t="n">
        <v>0</v>
      </c>
      <c r="K39" s="62" t="n">
        <v>0</v>
      </c>
      <c r="L39" s="62" t="n">
        <v>0.114127249710386</v>
      </c>
      <c r="M39" s="62" t="n">
        <v>0.0200223245105941</v>
      </c>
      <c r="N39" s="62" t="n">
        <v>0</v>
      </c>
      <c r="O39" s="62" t="n">
        <v>0</v>
      </c>
      <c r="P39" s="62" t="n">
        <v>0</v>
      </c>
      <c r="Q39" s="62" t="n">
        <v>0</v>
      </c>
      <c r="R39" s="62" t="n">
        <v>1.89874534214293</v>
      </c>
      <c r="S39" s="62" t="n">
        <v>0.0178453509599899</v>
      </c>
      <c r="T39" s="62" t="n">
        <v>0</v>
      </c>
      <c r="U39" s="62" t="n">
        <v>0</v>
      </c>
      <c r="V39" s="62" t="n">
        <v>0</v>
      </c>
      <c r="W39" s="62" t="n">
        <v>0</v>
      </c>
      <c r="X39" s="62" t="n">
        <v>0</v>
      </c>
      <c r="Y39" s="62" t="n">
        <v>3.00643629592666</v>
      </c>
      <c r="Z39" s="62"/>
      <c r="AA39" s="62"/>
      <c r="AD39" s="63"/>
      <c r="AE39" s="63"/>
    </row>
    <row r="40" customFormat="false" ht="13.8" hidden="false" customHeight="false" outlineLevel="0" collapsed="false">
      <c r="A40" s="1" t="s">
        <v>66</v>
      </c>
      <c r="B40" s="1" t="s">
        <v>64</v>
      </c>
      <c r="C40" s="1" t="s">
        <v>63</v>
      </c>
      <c r="D40" s="1" t="n">
        <v>10.4</v>
      </c>
      <c r="E40" s="1" t="n">
        <v>1310</v>
      </c>
      <c r="F40" s="1" t="s">
        <v>29</v>
      </c>
      <c r="G40" s="1" t="n">
        <v>6</v>
      </c>
      <c r="H40" s="62" t="n">
        <v>1.98458399118086</v>
      </c>
      <c r="I40" s="62" t="n">
        <v>0.0102122675360936</v>
      </c>
      <c r="J40" s="62" t="n">
        <v>0.0120360090764614</v>
      </c>
      <c r="K40" s="62" t="n">
        <v>0.00401200302548713</v>
      </c>
      <c r="L40" s="62" t="n">
        <v>0.105334230704417</v>
      </c>
      <c r="M40" s="62" t="n">
        <v>0.00854061330035812</v>
      </c>
      <c r="N40" s="62" t="n">
        <v>0</v>
      </c>
      <c r="O40" s="62" t="n">
        <v>0</v>
      </c>
      <c r="P40" s="62" t="n">
        <v>0</v>
      </c>
      <c r="Q40" s="62" t="n">
        <v>0</v>
      </c>
      <c r="R40" s="62" t="n">
        <v>1.89285448669465</v>
      </c>
      <c r="S40" s="62" t="n">
        <v>0.0202987076321142</v>
      </c>
      <c r="T40" s="62" t="n">
        <v>0.0145892866245323</v>
      </c>
      <c r="U40" s="62" t="n">
        <v>0.00364732165613306</v>
      </c>
      <c r="V40" s="62" t="n">
        <v>0</v>
      </c>
      <c r="W40" s="62" t="n">
        <v>0</v>
      </c>
      <c r="X40" s="62" t="n">
        <v>0</v>
      </c>
      <c r="Y40" s="62" t="n">
        <v>4.00939800428091</v>
      </c>
      <c r="Z40" s="62"/>
      <c r="AA40" s="62"/>
      <c r="AD40" s="63"/>
      <c r="AE40" s="63"/>
    </row>
    <row r="41" customFormat="false" ht="13.8" hidden="false" customHeight="false" outlineLevel="0" collapsed="false">
      <c r="A41" s="1" t="s">
        <v>66</v>
      </c>
      <c r="B41" s="1" t="s">
        <v>29</v>
      </c>
      <c r="C41" s="1" t="s">
        <v>63</v>
      </c>
      <c r="D41" s="1" t="n">
        <v>10.4</v>
      </c>
      <c r="E41" s="1" t="n">
        <v>1310</v>
      </c>
      <c r="F41" s="1" t="s">
        <v>29</v>
      </c>
      <c r="G41" s="1" t="n">
        <v>2</v>
      </c>
      <c r="H41" s="62" t="n">
        <v>0</v>
      </c>
      <c r="I41" s="62" t="n">
        <v>0</v>
      </c>
      <c r="J41" s="62" t="n">
        <v>0</v>
      </c>
      <c r="K41" s="62" t="n">
        <v>0</v>
      </c>
      <c r="L41" s="62" t="n">
        <v>0</v>
      </c>
      <c r="M41" s="62" t="n">
        <v>0</v>
      </c>
      <c r="N41" s="62" t="n">
        <v>0</v>
      </c>
      <c r="O41" s="62" t="n">
        <v>0</v>
      </c>
      <c r="P41" s="62" t="n">
        <v>1</v>
      </c>
      <c r="Q41" s="62" t="n">
        <v>0</v>
      </c>
      <c r="R41" s="62" t="n">
        <v>0</v>
      </c>
      <c r="S41" s="62" t="n">
        <v>0</v>
      </c>
      <c r="T41" s="62" t="n">
        <v>0</v>
      </c>
      <c r="U41" s="62" t="n">
        <v>0</v>
      </c>
      <c r="V41" s="62" t="n">
        <v>0</v>
      </c>
      <c r="W41" s="62" t="n">
        <v>0</v>
      </c>
      <c r="X41" s="62" t="n">
        <v>0</v>
      </c>
      <c r="Y41" s="62" t="n">
        <v>1</v>
      </c>
      <c r="Z41" s="62"/>
      <c r="AA41" s="62"/>
      <c r="AD41" s="63"/>
      <c r="AE41" s="63"/>
    </row>
    <row r="42" customFormat="false" ht="13.8" hidden="false" customHeight="false" outlineLevel="0" collapsed="false">
      <c r="A42" s="1" t="s">
        <v>66</v>
      </c>
      <c r="B42" s="1" t="s">
        <v>10</v>
      </c>
      <c r="C42" s="1" t="s">
        <v>63</v>
      </c>
      <c r="D42" s="1" t="n">
        <v>10.4</v>
      </c>
      <c r="E42" s="1" t="n">
        <v>1310</v>
      </c>
      <c r="F42" s="1" t="s">
        <v>29</v>
      </c>
      <c r="G42" s="1" t="n">
        <v>2</v>
      </c>
      <c r="H42" s="62" t="n">
        <v>0</v>
      </c>
      <c r="I42" s="62" t="n">
        <v>0</v>
      </c>
      <c r="J42" s="62" t="n">
        <v>0</v>
      </c>
      <c r="K42" s="62" t="n">
        <v>0</v>
      </c>
      <c r="L42" s="62" t="n">
        <v>0</v>
      </c>
      <c r="M42" s="62" t="n">
        <v>0</v>
      </c>
      <c r="N42" s="62" t="n">
        <v>0</v>
      </c>
      <c r="O42" s="62" t="n">
        <v>0</v>
      </c>
      <c r="P42" s="62" t="n">
        <v>1</v>
      </c>
      <c r="Q42" s="62" t="n">
        <v>0</v>
      </c>
      <c r="R42" s="62" t="n">
        <v>0</v>
      </c>
      <c r="S42" s="62" t="n">
        <v>0</v>
      </c>
      <c r="T42" s="62" t="n">
        <v>0</v>
      </c>
      <c r="U42" s="62" t="n">
        <v>0</v>
      </c>
      <c r="V42" s="62" t="n">
        <v>0</v>
      </c>
      <c r="W42" s="62" t="n">
        <v>0</v>
      </c>
      <c r="X42" s="62" t="n">
        <v>0</v>
      </c>
      <c r="Y42" s="62" t="n">
        <v>1</v>
      </c>
      <c r="Z42" s="62"/>
      <c r="AA42" s="62"/>
      <c r="AD42" s="63"/>
      <c r="AE42" s="63"/>
    </row>
    <row r="43" customFormat="false" ht="13.8" hidden="false" customHeight="false" outlineLevel="0" collapsed="false"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D43" s="63"/>
      <c r="AE43" s="63"/>
    </row>
    <row r="44" customFormat="false" ht="13.8" hidden="false" customHeight="false" outlineLevel="0" collapsed="false">
      <c r="A44" s="1" t="s">
        <v>67</v>
      </c>
      <c r="B44" s="1" t="s">
        <v>47</v>
      </c>
      <c r="C44" s="1" t="s">
        <v>63</v>
      </c>
      <c r="D44" s="1" t="n">
        <v>14</v>
      </c>
      <c r="E44" s="1" t="n">
        <v>1500</v>
      </c>
      <c r="F44" s="1" t="s">
        <v>54</v>
      </c>
      <c r="G44" s="1" t="n">
        <v>12</v>
      </c>
      <c r="H44" s="62" t="n">
        <v>3.19389719204587</v>
      </c>
      <c r="I44" s="62" t="n">
        <v>0.0438521353598976</v>
      </c>
      <c r="J44" s="62" t="n">
        <v>1.4557490758361</v>
      </c>
      <c r="K44" s="62" t="n">
        <v>0.111980698141239</v>
      </c>
      <c r="L44" s="62" t="n">
        <v>0.788489801836198</v>
      </c>
      <c r="M44" s="62" t="n">
        <v>0.0488985923619348</v>
      </c>
      <c r="N44" s="62" t="n">
        <v>0</v>
      </c>
      <c r="O44" s="62" t="n">
        <v>0</v>
      </c>
      <c r="P44" s="62" t="n">
        <v>0</v>
      </c>
      <c r="Q44" s="62" t="n">
        <v>0</v>
      </c>
      <c r="R44" s="62" t="n">
        <v>1.8413386460825</v>
      </c>
      <c r="S44" s="62" t="n">
        <v>0.0762684646306362</v>
      </c>
      <c r="T44" s="62" t="n">
        <v>0.798753554235392</v>
      </c>
      <c r="U44" s="62" t="n">
        <v>0.0313236687935448</v>
      </c>
      <c r="V44" s="62" t="n">
        <v>0</v>
      </c>
      <c r="W44" s="62" t="n">
        <v>0</v>
      </c>
      <c r="X44" s="62" t="n">
        <v>0</v>
      </c>
      <c r="Y44" s="62" t="n">
        <v>8.07822827003607</v>
      </c>
      <c r="Z44" s="62"/>
      <c r="AA44" s="62" t="n">
        <v>0.788489801836198</v>
      </c>
      <c r="AB44" s="1" t="n">
        <v>12.9</v>
      </c>
      <c r="AC44" s="1" t="n">
        <v>0.8</v>
      </c>
      <c r="AD44" s="63" t="n">
        <v>0.8</v>
      </c>
      <c r="AE44" s="63" t="n">
        <v>0</v>
      </c>
      <c r="AF44" s="1" t="n">
        <v>0</v>
      </c>
      <c r="AG44" s="1" t="n">
        <v>0.04</v>
      </c>
    </row>
    <row r="45" customFormat="false" ht="13.8" hidden="false" customHeight="false" outlineLevel="0" collapsed="false">
      <c r="A45" s="1" t="s">
        <v>67</v>
      </c>
      <c r="B45" s="1" t="s">
        <v>49</v>
      </c>
      <c r="C45" s="1" t="s">
        <v>63</v>
      </c>
      <c r="D45" s="1" t="n">
        <v>14</v>
      </c>
      <c r="E45" s="1" t="n">
        <v>1500</v>
      </c>
      <c r="F45" s="1" t="s">
        <v>54</v>
      </c>
      <c r="G45" s="1" t="n">
        <v>4</v>
      </c>
      <c r="H45" s="62" t="n">
        <v>0.98090039837569</v>
      </c>
      <c r="I45" s="62" t="n">
        <v>0.00883694052590711</v>
      </c>
      <c r="J45" s="62" t="n">
        <v>0.00312452144448968</v>
      </c>
      <c r="K45" s="62" t="n">
        <v>0.000347169049387742</v>
      </c>
      <c r="L45" s="62" t="n">
        <v>1.19478370462437</v>
      </c>
      <c r="M45" s="62" t="n">
        <v>0.0246347155592654</v>
      </c>
      <c r="N45" s="62" t="n">
        <v>0</v>
      </c>
      <c r="O45" s="62" t="n">
        <v>0</v>
      </c>
      <c r="P45" s="62" t="n">
        <v>0</v>
      </c>
      <c r="Q45" s="62" t="n">
        <v>0</v>
      </c>
      <c r="R45" s="62" t="n">
        <v>0.838728716457512</v>
      </c>
      <c r="S45" s="62" t="n">
        <v>0.0219562491219244</v>
      </c>
      <c r="T45" s="62" t="n">
        <v>0</v>
      </c>
      <c r="U45" s="62" t="n">
        <v>0</v>
      </c>
      <c r="V45" s="62" t="n">
        <v>0</v>
      </c>
      <c r="W45" s="62" t="n">
        <v>0</v>
      </c>
      <c r="X45" s="62" t="n">
        <v>0</v>
      </c>
      <c r="Y45" s="62" t="n">
        <v>3.01753734090207</v>
      </c>
      <c r="Z45" s="62"/>
      <c r="AA45" s="62"/>
      <c r="AD45" s="63"/>
      <c r="AE45" s="63"/>
    </row>
    <row r="46" customFormat="false" ht="13.8" hidden="false" customHeight="false" outlineLevel="0" collapsed="false">
      <c r="A46" s="1" t="s">
        <v>67</v>
      </c>
      <c r="B46" s="1" t="s">
        <v>58</v>
      </c>
      <c r="C46" s="1" t="s">
        <v>63</v>
      </c>
      <c r="D46" s="1" t="n">
        <v>14</v>
      </c>
      <c r="E46" s="1" t="n">
        <v>1500</v>
      </c>
      <c r="F46" s="1" t="s">
        <v>54</v>
      </c>
      <c r="G46" s="1" t="n">
        <v>4</v>
      </c>
      <c r="H46" s="62" t="n">
        <v>0.982586940263981</v>
      </c>
      <c r="I46" s="62" t="n">
        <v>0.0105089512327699</v>
      </c>
      <c r="J46" s="62" t="n">
        <v>0.000928925666909903</v>
      </c>
      <c r="K46" s="62" t="n">
        <v>0.000309641888969968</v>
      </c>
      <c r="L46" s="62" t="n">
        <v>0.595436634028291</v>
      </c>
      <c r="M46" s="62" t="n">
        <v>0.0329577472709386</v>
      </c>
      <c r="N46" s="62" t="n">
        <v>0</v>
      </c>
      <c r="O46" s="62" t="n">
        <v>0</v>
      </c>
      <c r="P46" s="62" t="n">
        <v>0</v>
      </c>
      <c r="Q46" s="62" t="n">
        <v>0</v>
      </c>
      <c r="R46" s="62" t="n">
        <v>1.42955121123334</v>
      </c>
      <c r="S46" s="62" t="n">
        <v>0.0430823652700459</v>
      </c>
      <c r="T46" s="62" t="n">
        <v>0.00844488571004246</v>
      </c>
      <c r="U46" s="62" t="n">
        <v>0.00281496190334749</v>
      </c>
      <c r="V46" s="62" t="n">
        <v>0</v>
      </c>
      <c r="W46" s="62" t="n">
        <v>0</v>
      </c>
      <c r="X46" s="62" t="n">
        <v>0</v>
      </c>
      <c r="Y46" s="62" t="n">
        <v>3.01694859690256</v>
      </c>
      <c r="Z46" s="62"/>
      <c r="AA46" s="62"/>
      <c r="AD46" s="63"/>
      <c r="AE46" s="63"/>
    </row>
    <row r="47" customFormat="false" ht="13.8" hidden="false" customHeight="false" outlineLevel="0" collapsed="false">
      <c r="A47" s="1" t="s">
        <v>67</v>
      </c>
      <c r="B47" s="1" t="s">
        <v>65</v>
      </c>
      <c r="C47" s="1" t="s">
        <v>63</v>
      </c>
      <c r="D47" s="1" t="n">
        <v>14</v>
      </c>
      <c r="E47" s="1" t="n">
        <v>1500</v>
      </c>
      <c r="F47" s="1" t="s">
        <v>54</v>
      </c>
      <c r="G47" s="1" t="n">
        <v>6</v>
      </c>
      <c r="H47" s="62" t="n">
        <v>1.96592633919433</v>
      </c>
      <c r="I47" s="62" t="n">
        <v>0.029287543228221</v>
      </c>
      <c r="J47" s="62" t="n">
        <v>0.018984796881</v>
      </c>
      <c r="K47" s="62" t="n">
        <v>0.0151015429735227</v>
      </c>
      <c r="L47" s="62" t="n">
        <v>0.156145691904745</v>
      </c>
      <c r="M47" s="62" t="n">
        <v>0.0275551221008374</v>
      </c>
      <c r="N47" s="62" t="n">
        <v>0</v>
      </c>
      <c r="O47" s="62" t="n">
        <v>0</v>
      </c>
      <c r="P47" s="62" t="n">
        <v>0</v>
      </c>
      <c r="Q47" s="62" t="n">
        <v>0</v>
      </c>
      <c r="R47" s="62" t="n">
        <v>1.02056819579961</v>
      </c>
      <c r="S47" s="62" t="n">
        <v>0.0382030875433009</v>
      </c>
      <c r="T47" s="62" t="n">
        <v>0.86295623858548</v>
      </c>
      <c r="U47" s="62" t="n">
        <v>0.0235351701432404</v>
      </c>
      <c r="V47" s="62" t="n">
        <v>0</v>
      </c>
      <c r="W47" s="62" t="n">
        <v>0</v>
      </c>
      <c r="X47" s="62" t="n">
        <v>0</v>
      </c>
      <c r="Y47" s="62" t="n">
        <v>4.02458126236517</v>
      </c>
      <c r="Z47" s="62"/>
      <c r="AA47" s="62"/>
      <c r="AD47" s="63"/>
      <c r="AE47" s="63"/>
    </row>
    <row r="48" customFormat="false" ht="13.8" hidden="false" customHeight="false" outlineLevel="0" collapsed="false">
      <c r="A48" s="1" t="s">
        <v>67</v>
      </c>
      <c r="B48" s="1" t="s">
        <v>68</v>
      </c>
      <c r="C48" s="1" t="s">
        <v>63</v>
      </c>
      <c r="D48" s="1" t="n">
        <v>14</v>
      </c>
      <c r="E48" s="1" t="n">
        <v>1500</v>
      </c>
      <c r="F48" s="1" t="s">
        <v>54</v>
      </c>
      <c r="G48" s="1" t="n">
        <v>1</v>
      </c>
      <c r="H48" s="62" t="n">
        <v>0</v>
      </c>
      <c r="I48" s="62" t="n">
        <v>0</v>
      </c>
      <c r="J48" s="62" t="n">
        <v>0</v>
      </c>
      <c r="K48" s="62" t="n">
        <v>0</v>
      </c>
      <c r="L48" s="62" t="n">
        <v>0.938459499316528</v>
      </c>
      <c r="M48" s="62" t="n">
        <v>0.0138095785058139</v>
      </c>
      <c r="N48" s="62" t="n">
        <v>0</v>
      </c>
      <c r="O48" s="62" t="n">
        <v>0</v>
      </c>
      <c r="P48" s="62" t="n">
        <v>0</v>
      </c>
      <c r="Q48" s="62" t="n">
        <v>0</v>
      </c>
      <c r="R48" s="62" t="n">
        <v>0.0615405006834721</v>
      </c>
      <c r="S48" s="62" t="n">
        <v>0.0123081001366944</v>
      </c>
      <c r="T48" s="62" t="n">
        <v>0</v>
      </c>
      <c r="U48" s="62" t="n">
        <v>0</v>
      </c>
      <c r="V48" s="62" t="n">
        <v>0</v>
      </c>
      <c r="W48" s="62" t="n">
        <v>0</v>
      </c>
      <c r="X48" s="62" t="n">
        <v>0</v>
      </c>
      <c r="Y48" s="62" t="n">
        <v>1</v>
      </c>
      <c r="Z48" s="62"/>
      <c r="AA48" s="62"/>
      <c r="AD48" s="63"/>
      <c r="AE48" s="63"/>
    </row>
    <row r="49" customFormat="false" ht="13.8" hidden="false" customHeight="false" outlineLevel="0" collapsed="false">
      <c r="A49" s="1" t="s">
        <v>67</v>
      </c>
      <c r="B49" s="1" t="s">
        <v>54</v>
      </c>
      <c r="C49" s="1" t="s">
        <v>63</v>
      </c>
      <c r="D49" s="1" t="n">
        <v>14</v>
      </c>
      <c r="E49" s="1" t="n">
        <v>1500</v>
      </c>
      <c r="F49" s="1" t="s">
        <v>54</v>
      </c>
      <c r="G49" s="1" t="n">
        <v>1</v>
      </c>
      <c r="H49" s="62" t="n">
        <v>0</v>
      </c>
      <c r="I49" s="62" t="n">
        <v>0</v>
      </c>
      <c r="J49" s="62" t="n">
        <v>0</v>
      </c>
      <c r="K49" s="62" t="n">
        <v>0</v>
      </c>
      <c r="L49" s="62" t="n">
        <v>1</v>
      </c>
      <c r="M49" s="62" t="n">
        <v>0</v>
      </c>
      <c r="N49" s="62" t="n">
        <v>0</v>
      </c>
      <c r="O49" s="62" t="n">
        <v>0</v>
      </c>
      <c r="P49" s="62" t="n">
        <v>0</v>
      </c>
      <c r="Q49" s="62" t="n">
        <v>0</v>
      </c>
      <c r="R49" s="62" t="n">
        <v>0</v>
      </c>
      <c r="S49" s="62" t="n">
        <v>0</v>
      </c>
      <c r="T49" s="62" t="n">
        <v>0</v>
      </c>
      <c r="U49" s="62" t="n">
        <v>0</v>
      </c>
      <c r="V49" s="62" t="n">
        <v>0</v>
      </c>
      <c r="W49" s="62" t="n">
        <v>0</v>
      </c>
      <c r="X49" s="62" t="n">
        <v>0</v>
      </c>
      <c r="Y49" s="62" t="n">
        <v>1</v>
      </c>
      <c r="Z49" s="62"/>
      <c r="AA49" s="62"/>
      <c r="AD49" s="63"/>
      <c r="AE49" s="63"/>
    </row>
    <row r="50" customFormat="false" ht="13.8" hidden="false" customHeight="false" outlineLevel="0" collapsed="false"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D50" s="63"/>
      <c r="AE50" s="63"/>
    </row>
    <row r="51" customFormat="false" ht="13.8" hidden="false" customHeight="false" outlineLevel="0" collapsed="false">
      <c r="A51" s="1" t="s">
        <v>46</v>
      </c>
      <c r="B51" s="1" t="s">
        <v>47</v>
      </c>
      <c r="C51" s="1" t="s">
        <v>69</v>
      </c>
      <c r="D51" s="1" t="n">
        <v>20</v>
      </c>
      <c r="E51" s="1" t="n">
        <v>1600</v>
      </c>
      <c r="F51" s="1" t="s">
        <v>18</v>
      </c>
      <c r="G51" s="1" t="n">
        <v>12</v>
      </c>
      <c r="H51" s="62" t="n">
        <v>3.32333935557369</v>
      </c>
      <c r="I51" s="62" t="n">
        <v>0.0368441170240985</v>
      </c>
      <c r="J51" s="62" t="n">
        <v>1.50246572928814</v>
      </c>
      <c r="K51" s="62" t="n">
        <v>0.0607934110116586</v>
      </c>
      <c r="L51" s="62" t="n">
        <v>0.525794295736081</v>
      </c>
      <c r="M51" s="62" t="n">
        <v>0.00973693140252001</v>
      </c>
      <c r="N51" s="62" t="n">
        <v>0.139763559529947</v>
      </c>
      <c r="O51" s="62" t="n">
        <v>0.0181168708130125</v>
      </c>
      <c r="P51" s="62" t="n">
        <v>0</v>
      </c>
      <c r="Q51" s="62" t="n">
        <v>0</v>
      </c>
      <c r="R51" s="62" t="n">
        <v>1.21935059775819</v>
      </c>
      <c r="S51" s="62" t="n">
        <v>0.0109851405203441</v>
      </c>
      <c r="T51" s="62" t="n">
        <v>0.994813866350406</v>
      </c>
      <c r="U51" s="62" t="n">
        <v>0.00789534814563814</v>
      </c>
      <c r="V51" s="62" t="n">
        <v>0.300037191561646</v>
      </c>
      <c r="W51" s="62" t="n">
        <v>0.0142874853124593</v>
      </c>
      <c r="X51" s="62" t="n">
        <v>0</v>
      </c>
      <c r="Y51" s="62" t="n">
        <v>8.0055645957981</v>
      </c>
      <c r="Z51" s="62"/>
      <c r="AA51" s="62" t="n">
        <v>0.665557855266028</v>
      </c>
      <c r="AB51" s="1" t="n">
        <v>10.8</v>
      </c>
      <c r="AC51" s="1" t="n">
        <v>0.2</v>
      </c>
      <c r="AD51" s="63" t="n">
        <v>0.451530881361488</v>
      </c>
      <c r="AE51" s="63" t="n">
        <v>0.326710881361488</v>
      </c>
      <c r="AF51" s="1" t="n">
        <v>0.21</v>
      </c>
      <c r="AG51" s="1" t="n">
        <v>0.03</v>
      </c>
    </row>
    <row r="52" customFormat="false" ht="13.8" hidden="false" customHeight="false" outlineLevel="0" collapsed="false">
      <c r="A52" s="1" t="s">
        <v>46</v>
      </c>
      <c r="B52" s="1" t="s">
        <v>70</v>
      </c>
      <c r="C52" s="1" t="s">
        <v>69</v>
      </c>
      <c r="D52" s="1" t="n">
        <v>20</v>
      </c>
      <c r="E52" s="1" t="n">
        <v>1600</v>
      </c>
      <c r="F52" s="1" t="s">
        <v>18</v>
      </c>
      <c r="G52" s="1" t="n">
        <v>2</v>
      </c>
      <c r="H52" s="62" t="n">
        <v>0.98798388188639</v>
      </c>
      <c r="I52" s="62" t="n">
        <v>0.00910118212587257</v>
      </c>
      <c r="J52" s="62" t="n">
        <v>0.0119183358300715</v>
      </c>
      <c r="K52" s="62" t="n">
        <v>0.0023836671660143</v>
      </c>
      <c r="L52" s="62" t="n">
        <v>0.00228342070471086</v>
      </c>
      <c r="M52" s="62" t="n">
        <v>0.000338284548846053</v>
      </c>
      <c r="N52" s="62" t="n">
        <v>0</v>
      </c>
      <c r="O52" s="62" t="n">
        <v>0</v>
      </c>
      <c r="P52" s="62" t="n">
        <v>0</v>
      </c>
      <c r="Q52" s="62" t="n">
        <v>0</v>
      </c>
      <c r="R52" s="62" t="n">
        <v>0.000904511336129655</v>
      </c>
      <c r="S52" s="62" t="n">
        <v>0.000150751889354943</v>
      </c>
      <c r="T52" s="62" t="n">
        <v>0.00130019855225234</v>
      </c>
      <c r="U52" s="62" t="n">
        <v>0.000325049638063085</v>
      </c>
      <c r="V52" s="62" t="n">
        <v>0.00333320377804189</v>
      </c>
      <c r="W52" s="62" t="n">
        <v>0.00392141620946105</v>
      </c>
      <c r="X52" s="62" t="n">
        <v>0</v>
      </c>
      <c r="Y52" s="62" t="n">
        <v>1.0077235520876</v>
      </c>
      <c r="Z52" s="62"/>
      <c r="AA52" s="62"/>
      <c r="AD52" s="63"/>
      <c r="AE52" s="63"/>
    </row>
    <row r="53" customFormat="false" ht="13.8" hidden="false" customHeight="false" outlineLevel="0" collapsed="false">
      <c r="A53" s="1" t="s">
        <v>46</v>
      </c>
      <c r="B53" s="1" t="s">
        <v>18</v>
      </c>
      <c r="C53" s="1" t="s">
        <v>69</v>
      </c>
      <c r="D53" s="1" t="n">
        <v>20</v>
      </c>
      <c r="E53" s="1" t="n">
        <v>1600</v>
      </c>
      <c r="F53" s="1" t="s">
        <v>18</v>
      </c>
      <c r="G53" s="1" t="n">
        <v>2</v>
      </c>
      <c r="H53" s="62" t="n">
        <v>0</v>
      </c>
      <c r="I53" s="62" t="n">
        <v>0</v>
      </c>
      <c r="J53" s="62" t="n">
        <v>0</v>
      </c>
      <c r="K53" s="62" t="n">
        <v>0</v>
      </c>
      <c r="L53" s="62" t="n">
        <v>0</v>
      </c>
      <c r="M53" s="62" t="n">
        <v>0</v>
      </c>
      <c r="N53" s="62" t="n">
        <v>0</v>
      </c>
      <c r="O53" s="62" t="n">
        <v>0</v>
      </c>
      <c r="P53" s="62" t="n">
        <v>0</v>
      </c>
      <c r="Q53" s="62" t="n">
        <v>0</v>
      </c>
      <c r="R53" s="62" t="n">
        <v>0</v>
      </c>
      <c r="S53" s="62" t="n">
        <v>0</v>
      </c>
      <c r="T53" s="62" t="n">
        <v>0</v>
      </c>
      <c r="U53" s="62" t="n">
        <v>0</v>
      </c>
      <c r="V53" s="62" t="n">
        <v>0</v>
      </c>
      <c r="W53" s="62" t="n">
        <v>0</v>
      </c>
      <c r="X53" s="62" t="n">
        <v>1</v>
      </c>
      <c r="Y53" s="62" t="n">
        <v>1</v>
      </c>
      <c r="Z53" s="62"/>
      <c r="AA53" s="62"/>
      <c r="AD53" s="63"/>
      <c r="AE53" s="63"/>
    </row>
    <row r="54" customFormat="false" ht="13.8" hidden="false" customHeight="false" outlineLevel="0" collapsed="false">
      <c r="A54" s="1" t="s">
        <v>46</v>
      </c>
      <c r="B54" s="1" t="s">
        <v>15</v>
      </c>
      <c r="C54" s="1" t="s">
        <v>69</v>
      </c>
      <c r="D54" s="1" t="n">
        <v>20</v>
      </c>
      <c r="E54" s="1" t="n">
        <v>1600</v>
      </c>
      <c r="F54" s="1" t="s">
        <v>18</v>
      </c>
      <c r="G54" s="1" t="n">
        <v>2</v>
      </c>
      <c r="H54" s="62" t="n">
        <v>0</v>
      </c>
      <c r="I54" s="62" t="n">
        <v>0</v>
      </c>
      <c r="J54" s="62" t="n">
        <v>0</v>
      </c>
      <c r="K54" s="62" t="n">
        <v>0</v>
      </c>
      <c r="L54" s="62" t="n">
        <v>0</v>
      </c>
      <c r="M54" s="62" t="n">
        <v>0</v>
      </c>
      <c r="N54" s="62" t="n">
        <v>0</v>
      </c>
      <c r="O54" s="62" t="n">
        <v>0</v>
      </c>
      <c r="P54" s="62" t="n">
        <v>0</v>
      </c>
      <c r="Q54" s="62" t="n">
        <v>0</v>
      </c>
      <c r="R54" s="62" t="n">
        <v>0</v>
      </c>
      <c r="S54" s="62" t="n">
        <v>0</v>
      </c>
      <c r="T54" s="62" t="n">
        <v>0</v>
      </c>
      <c r="U54" s="62" t="n">
        <v>0</v>
      </c>
      <c r="V54" s="62" t="n">
        <v>0</v>
      </c>
      <c r="W54" s="62" t="n">
        <v>0</v>
      </c>
      <c r="X54" s="62" t="n">
        <v>1</v>
      </c>
      <c r="Y54" s="62" t="n">
        <v>1</v>
      </c>
      <c r="Z54" s="62"/>
      <c r="AA54" s="62"/>
      <c r="AD54" s="63"/>
      <c r="AE54" s="63"/>
    </row>
    <row r="55" customFormat="false" ht="13.8" hidden="false" customHeight="false" outlineLevel="0" collapsed="false"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 t="e">
        <f aca="false">#DIV/0!</f>
        <v>#DIV/0!</v>
      </c>
      <c r="Y55" s="62" t="e">
        <f aca="false">#DIV/0!</f>
        <v>#DIV/0!</v>
      </c>
      <c r="Z55" s="62"/>
      <c r="AA55" s="62"/>
      <c r="AD55" s="63"/>
      <c r="AE55" s="63"/>
    </row>
    <row r="56" customFormat="false" ht="13.8" hidden="false" customHeight="false" outlineLevel="0" collapsed="false">
      <c r="A56" s="1" t="s">
        <v>50</v>
      </c>
      <c r="B56" s="1" t="s">
        <v>47</v>
      </c>
      <c r="C56" s="1" t="s">
        <v>69</v>
      </c>
      <c r="D56" s="1" t="n">
        <v>20</v>
      </c>
      <c r="E56" s="1" t="n">
        <v>1800</v>
      </c>
      <c r="F56" s="1" t="s">
        <v>18</v>
      </c>
      <c r="G56" s="1" t="n">
        <v>12</v>
      </c>
      <c r="H56" s="62" t="n">
        <v>3.36656544841278</v>
      </c>
      <c r="I56" s="62" t="n">
        <v>0.0594536944532059</v>
      </c>
      <c r="J56" s="62" t="n">
        <v>1.55908281669462</v>
      </c>
      <c r="K56" s="62" t="n">
        <v>0.0262766766858644</v>
      </c>
      <c r="L56" s="62" t="n">
        <v>0.565273254983814</v>
      </c>
      <c r="M56" s="62" t="n">
        <v>0.0105658552333423</v>
      </c>
      <c r="N56" s="62" t="n">
        <v>0.0997508604301829</v>
      </c>
      <c r="O56" s="62" t="n">
        <v>0.0120850969717832</v>
      </c>
      <c r="P56" s="62" t="n">
        <v>0</v>
      </c>
      <c r="Q56" s="62" t="n">
        <v>0</v>
      </c>
      <c r="R56" s="62" t="n">
        <v>0.974942494013878</v>
      </c>
      <c r="S56" s="62" t="n">
        <v>0.0110788919774304</v>
      </c>
      <c r="T56" s="62" t="n">
        <v>1.05108037507041</v>
      </c>
      <c r="U56" s="62" t="n">
        <v>0.0159254602283396</v>
      </c>
      <c r="V56" s="62" t="n">
        <v>0.374644926838265</v>
      </c>
      <c r="W56" s="62" t="n">
        <v>0.0144094202630102</v>
      </c>
      <c r="X56" s="62" t="n">
        <v>0</v>
      </c>
      <c r="Y56" s="62" t="n">
        <v>7.99134017644395</v>
      </c>
      <c r="Z56" s="62"/>
      <c r="AA56" s="62" t="n">
        <v>0.665024115413997</v>
      </c>
      <c r="AB56" s="1" t="n">
        <v>10.7</v>
      </c>
      <c r="AC56" s="1" t="n">
        <v>0.2</v>
      </c>
      <c r="AD56" s="63" t="n">
        <v>0.360592572755289</v>
      </c>
      <c r="AE56" s="63" t="n">
        <v>0.216092572755289</v>
      </c>
      <c r="AF56" s="1" t="n">
        <v>0.15</v>
      </c>
      <c r="AG56" s="1" t="n">
        <v>0.02</v>
      </c>
    </row>
    <row r="57" customFormat="false" ht="13.8" hidden="false" customHeight="false" outlineLevel="0" collapsed="false">
      <c r="A57" s="1" t="s">
        <v>50</v>
      </c>
      <c r="B57" s="1" t="s">
        <v>65</v>
      </c>
      <c r="C57" s="1" t="s">
        <v>69</v>
      </c>
      <c r="D57" s="1" t="n">
        <v>20</v>
      </c>
      <c r="E57" s="1" t="n">
        <v>1800</v>
      </c>
      <c r="F57" s="1" t="s">
        <v>18</v>
      </c>
      <c r="G57" s="1" t="n">
        <v>6</v>
      </c>
      <c r="H57" s="62" t="n">
        <v>2.00708847248096</v>
      </c>
      <c r="I57" s="62" t="n">
        <v>0.0352120784645782</v>
      </c>
      <c r="J57" s="62" t="n">
        <v>0.701356277349563</v>
      </c>
      <c r="K57" s="62" t="n">
        <v>0.0207501857204013</v>
      </c>
      <c r="L57" s="62" t="n">
        <v>0.11484792226205</v>
      </c>
      <c r="M57" s="62" t="n">
        <v>0.00883445555861926</v>
      </c>
      <c r="N57" s="62" t="n">
        <v>0</v>
      </c>
      <c r="O57" s="62" t="n">
        <v>0</v>
      </c>
      <c r="P57" s="62" t="n">
        <v>0</v>
      </c>
      <c r="Q57" s="62" t="n">
        <v>0</v>
      </c>
      <c r="R57" s="62" t="n">
        <v>0.246715813485331</v>
      </c>
      <c r="S57" s="62" t="n">
        <v>0.00524927262734747</v>
      </c>
      <c r="T57" s="62" t="n">
        <v>0.237686954858148</v>
      </c>
      <c r="U57" s="62" t="n">
        <v>0.0113184264218166</v>
      </c>
      <c r="V57" s="62" t="n">
        <v>0.669075896816412</v>
      </c>
      <c r="W57" s="62" t="n">
        <v>0.0341365253477761</v>
      </c>
      <c r="X57" s="62" t="n">
        <v>0</v>
      </c>
      <c r="Y57" s="62" t="n">
        <v>3.97677133725246</v>
      </c>
      <c r="Z57" s="62"/>
      <c r="AA57" s="62"/>
      <c r="AD57" s="63"/>
      <c r="AE57" s="63"/>
    </row>
    <row r="58" customFormat="false" ht="13.8" hidden="false" customHeight="false" outlineLevel="0" collapsed="false">
      <c r="A58" s="1" t="s">
        <v>50</v>
      </c>
      <c r="B58" s="1" t="s">
        <v>70</v>
      </c>
      <c r="C58" s="1" t="s">
        <v>69</v>
      </c>
      <c r="D58" s="1" t="n">
        <v>20</v>
      </c>
      <c r="E58" s="1" t="n">
        <v>1800</v>
      </c>
      <c r="F58" s="1" t="s">
        <v>18</v>
      </c>
      <c r="G58" s="1" t="n">
        <v>2</v>
      </c>
      <c r="H58" s="62" t="n">
        <v>0.982280116620025</v>
      </c>
      <c r="I58" s="62" t="n">
        <v>0.0200465329922454</v>
      </c>
      <c r="J58" s="62" t="n">
        <v>0.0236265111733004</v>
      </c>
      <c r="K58" s="62" t="n">
        <v>0.0236265111733004</v>
      </c>
      <c r="L58" s="62" t="n">
        <v>0</v>
      </c>
      <c r="M58" s="62" t="n">
        <v>0</v>
      </c>
      <c r="N58" s="62" t="n">
        <v>0</v>
      </c>
      <c r="O58" s="62" t="n">
        <v>0</v>
      </c>
      <c r="P58" s="62" t="n">
        <v>0</v>
      </c>
      <c r="Q58" s="62" t="n">
        <v>0</v>
      </c>
      <c r="R58" s="62" t="n">
        <v>0</v>
      </c>
      <c r="S58" s="62" t="n">
        <v>0</v>
      </c>
      <c r="T58" s="62" t="n">
        <v>0</v>
      </c>
      <c r="U58" s="62" t="n">
        <v>0</v>
      </c>
      <c r="V58" s="62" t="n">
        <v>0</v>
      </c>
      <c r="W58" s="62" t="n">
        <v>0</v>
      </c>
      <c r="X58" s="62" t="n">
        <v>0</v>
      </c>
      <c r="Y58" s="62" t="n">
        <v>1.00590662779333</v>
      </c>
      <c r="Z58" s="62"/>
      <c r="AA58" s="62"/>
      <c r="AD58" s="63"/>
      <c r="AE58" s="63"/>
    </row>
    <row r="59" customFormat="false" ht="13.8" hidden="false" customHeight="false" outlineLevel="0" collapsed="false">
      <c r="A59" s="1" t="s">
        <v>50</v>
      </c>
      <c r="B59" s="1" t="s">
        <v>18</v>
      </c>
      <c r="C59" s="1" t="s">
        <v>69</v>
      </c>
      <c r="D59" s="1" t="n">
        <v>20</v>
      </c>
      <c r="E59" s="1" t="n">
        <v>1800</v>
      </c>
      <c r="F59" s="1" t="s">
        <v>18</v>
      </c>
      <c r="G59" s="1" t="n">
        <v>2</v>
      </c>
      <c r="H59" s="62" t="n">
        <v>0</v>
      </c>
      <c r="I59" s="62" t="n">
        <v>0</v>
      </c>
      <c r="J59" s="62" t="n">
        <v>0</v>
      </c>
      <c r="K59" s="62" t="n">
        <v>0</v>
      </c>
      <c r="L59" s="62" t="n">
        <v>0</v>
      </c>
      <c r="M59" s="62" t="n">
        <v>0</v>
      </c>
      <c r="N59" s="62" t="n">
        <v>0</v>
      </c>
      <c r="O59" s="62" t="n">
        <v>0</v>
      </c>
      <c r="P59" s="62" t="n">
        <v>0</v>
      </c>
      <c r="Q59" s="62" t="n">
        <v>0</v>
      </c>
      <c r="R59" s="62" t="n">
        <v>0</v>
      </c>
      <c r="S59" s="62" t="n">
        <v>0</v>
      </c>
      <c r="T59" s="62" t="n">
        <v>0</v>
      </c>
      <c r="U59" s="62" t="n">
        <v>0</v>
      </c>
      <c r="V59" s="62" t="n">
        <v>0</v>
      </c>
      <c r="W59" s="62" t="n">
        <v>0</v>
      </c>
      <c r="X59" s="62" t="n">
        <v>1</v>
      </c>
      <c r="Y59" s="62" t="n">
        <v>1</v>
      </c>
      <c r="Z59" s="62"/>
      <c r="AA59" s="62"/>
      <c r="AD59" s="63"/>
      <c r="AE59" s="63"/>
    </row>
    <row r="60" customFormat="false" ht="13.8" hidden="false" customHeight="false" outlineLevel="0" collapsed="false">
      <c r="A60" s="1" t="s">
        <v>50</v>
      </c>
      <c r="B60" s="1" t="s">
        <v>15</v>
      </c>
      <c r="C60" s="1" t="s">
        <v>69</v>
      </c>
      <c r="D60" s="1" t="n">
        <v>20</v>
      </c>
      <c r="E60" s="1" t="n">
        <v>1800</v>
      </c>
      <c r="F60" s="1" t="s">
        <v>18</v>
      </c>
      <c r="G60" s="1" t="n">
        <v>2</v>
      </c>
      <c r="H60" s="62" t="n">
        <v>0</v>
      </c>
      <c r="I60" s="62" t="n">
        <v>0</v>
      </c>
      <c r="J60" s="62" t="n">
        <v>0</v>
      </c>
      <c r="K60" s="62" t="n">
        <v>0</v>
      </c>
      <c r="L60" s="62" t="n">
        <v>0</v>
      </c>
      <c r="M60" s="62" t="n">
        <v>0</v>
      </c>
      <c r="N60" s="62" t="n">
        <v>0</v>
      </c>
      <c r="O60" s="62" t="n">
        <v>0</v>
      </c>
      <c r="P60" s="62" t="n">
        <v>0</v>
      </c>
      <c r="Q60" s="62" t="n">
        <v>0</v>
      </c>
      <c r="R60" s="62" t="n">
        <v>0</v>
      </c>
      <c r="S60" s="62" t="n">
        <v>0</v>
      </c>
      <c r="T60" s="62" t="n">
        <v>0</v>
      </c>
      <c r="U60" s="62" t="n">
        <v>0</v>
      </c>
      <c r="V60" s="62" t="n">
        <v>0</v>
      </c>
      <c r="W60" s="62" t="n">
        <v>0</v>
      </c>
      <c r="X60" s="62" t="n">
        <v>1</v>
      </c>
      <c r="Y60" s="62" t="n">
        <v>1</v>
      </c>
      <c r="Z60" s="62"/>
      <c r="AA60" s="62"/>
      <c r="AD60" s="63"/>
      <c r="AE60" s="63"/>
      <c r="BP60" s="0" t="str">
        <f aca="false">A62</f>
        <v># Z1785</v>
      </c>
    </row>
    <row r="61" customFormat="false" ht="13.8" hidden="false" customHeight="false" outlineLevel="0" collapsed="false"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D61" s="63"/>
      <c r="AE61" s="63"/>
      <c r="AJ61" s="1" t="s">
        <v>92</v>
      </c>
      <c r="AK61" s="1" t="s">
        <v>93</v>
      </c>
      <c r="AL61" s="1" t="s">
        <v>94</v>
      </c>
      <c r="AN61" s="1" t="str">
        <f aca="false">H1</f>
        <v>Si</v>
      </c>
      <c r="AO61" s="1" t="str">
        <f aca="false">I1</f>
        <v>Si unc</v>
      </c>
      <c r="AP61" s="1" t="str">
        <f aca="false">J1</f>
        <v>Al</v>
      </c>
      <c r="AQ61" s="1" t="str">
        <f aca="false">K1</f>
        <v>Al unc</v>
      </c>
      <c r="AR61" s="1" t="str">
        <f aca="false">L1</f>
        <v>Fe2</v>
      </c>
      <c r="AS61" s="1" t="str">
        <f aca="false">M1</f>
        <v>Fe2 unc</v>
      </c>
      <c r="AT61" s="1" t="str">
        <f aca="false">N1</f>
        <v>Fe3</v>
      </c>
      <c r="AU61" s="1" t="str">
        <f aca="false">O1</f>
        <v>Fe3 unc</v>
      </c>
      <c r="AV61" s="1" t="str">
        <f aca="false">P1</f>
        <v>Mo</v>
      </c>
      <c r="AW61" s="1" t="str">
        <f aca="false">Q1</f>
        <v>Mo unc</v>
      </c>
      <c r="AX61" s="1" t="str">
        <f aca="false">R1</f>
        <v>Mg</v>
      </c>
      <c r="AY61" s="1" t="str">
        <f aca="false">S1</f>
        <v>Mg unc</v>
      </c>
      <c r="AZ61" s="1" t="str">
        <f aca="false">T1</f>
        <v>Ca</v>
      </c>
      <c r="BA61" s="1" t="str">
        <f aca="false">U1</f>
        <v>Ca unc</v>
      </c>
      <c r="BB61" s="1" t="str">
        <f aca="false">V1</f>
        <v>Na</v>
      </c>
      <c r="BC61" s="1" t="str">
        <f aca="false">W1</f>
        <v>Na unc</v>
      </c>
      <c r="BE61" s="1" t="s">
        <v>95</v>
      </c>
      <c r="BF61" s="1" t="s">
        <v>96</v>
      </c>
      <c r="BP61" s="1" t="s">
        <v>97</v>
      </c>
      <c r="BQ61" s="1" t="s">
        <v>98</v>
      </c>
      <c r="BR61" s="1" t="s">
        <v>99</v>
      </c>
      <c r="BS61" s="1" t="s">
        <v>100</v>
      </c>
      <c r="BT61" s="1" t="s">
        <v>101</v>
      </c>
      <c r="BU61" s="0"/>
      <c r="BV61" s="1" t="s">
        <v>102</v>
      </c>
      <c r="BW61" s="1" t="s">
        <v>103</v>
      </c>
      <c r="BX61" s="64" t="s">
        <v>104</v>
      </c>
      <c r="BY61" s="1" t="s">
        <v>105</v>
      </c>
    </row>
    <row r="62" customFormat="false" ht="13.8" hidden="false" customHeight="false" outlineLevel="0" collapsed="false">
      <c r="A62" s="1" t="s">
        <v>106</v>
      </c>
      <c r="B62" s="1" t="s">
        <v>47</v>
      </c>
      <c r="C62" s="1" t="s">
        <v>69</v>
      </c>
      <c r="D62" s="1" t="n">
        <v>20</v>
      </c>
      <c r="E62" s="1" t="n">
        <v>1800</v>
      </c>
      <c r="F62" s="1" t="s">
        <v>29</v>
      </c>
      <c r="G62" s="1" t="n">
        <v>12</v>
      </c>
      <c r="H62" s="62" t="n">
        <v>3.68463133693368</v>
      </c>
      <c r="I62" s="62" t="n">
        <v>0.144495346546419</v>
      </c>
      <c r="J62" s="62" t="n">
        <v>1.3964585074194</v>
      </c>
      <c r="K62" s="62" t="n">
        <v>0.0596049362922915</v>
      </c>
      <c r="L62" s="62" t="n">
        <v>0.546426917755912</v>
      </c>
      <c r="M62" s="62" t="n">
        <v>0.00555876823759829</v>
      </c>
      <c r="N62" s="62" t="n">
        <v>0.0475138392443665</v>
      </c>
      <c r="O62" s="62" t="n">
        <v>0.0214482714969601</v>
      </c>
      <c r="P62" s="62" t="n">
        <v>0</v>
      </c>
      <c r="Q62" s="62" t="n">
        <v>0</v>
      </c>
      <c r="R62" s="62" t="n">
        <v>0.850860621381509</v>
      </c>
      <c r="S62" s="62" t="n">
        <v>0.0430815504496967</v>
      </c>
      <c r="T62" s="62" t="n">
        <v>0.905696862558163</v>
      </c>
      <c r="U62" s="62" t="n">
        <v>0.0387049941264172</v>
      </c>
      <c r="V62" s="62" t="n">
        <v>0.323588808882797</v>
      </c>
      <c r="W62" s="62" t="n">
        <v>0.0238138950260067</v>
      </c>
      <c r="X62" s="62" t="n">
        <v>0</v>
      </c>
      <c r="Y62" s="62" t="n">
        <v>7.75517689417583</v>
      </c>
      <c r="Z62" s="62"/>
      <c r="AA62" s="62" t="n">
        <v>0.593940757000278</v>
      </c>
      <c r="AB62" s="1" t="n">
        <v>9.83</v>
      </c>
      <c r="AC62" s="1" t="n">
        <v>0.1</v>
      </c>
      <c r="AD62" s="63" t="n">
        <v>0.477921375099305</v>
      </c>
      <c r="AE62" s="63" t="n">
        <v>0.393281375099305</v>
      </c>
      <c r="AF62" s="1" t="n">
        <v>0.08</v>
      </c>
      <c r="AG62" s="1" t="n">
        <v>0.04</v>
      </c>
      <c r="AI62" s="1" t="n">
        <v>0</v>
      </c>
      <c r="AJ62" s="1" t="n">
        <f aca="false">4-Y62/2+AI62</f>
        <v>0.122411552912084</v>
      </c>
      <c r="AK62" s="1" t="n">
        <f aca="false">1/(1-AJ62)</f>
        <v>1.13948628576217</v>
      </c>
      <c r="AL62" s="1" t="n">
        <f aca="false">AJ62/(1-AJ62)*6</f>
        <v>0.836917714573017</v>
      </c>
      <c r="AN62" s="62" t="n">
        <f aca="false">H62*$AK62 - AL62</f>
        <v>3.36166916195244</v>
      </c>
      <c r="AO62" s="62" t="n">
        <f aca="false">I62*$AK62</f>
        <v>0.164650465746096</v>
      </c>
      <c r="AP62" s="62" t="n">
        <f aca="false">J62*$AK62</f>
        <v>1.59124531784032</v>
      </c>
      <c r="AQ62" s="62" t="n">
        <f aca="false">K62*$AK62</f>
        <v>0.067919007468794</v>
      </c>
      <c r="AR62" s="62" t="n">
        <f aca="false">L62*$AK62</f>
        <v>0.622645978954154</v>
      </c>
      <c r="AS62" s="62" t="n">
        <f aca="false">M62*$AK62</f>
        <v>0.00633414017247359</v>
      </c>
      <c r="AT62" s="62" t="n">
        <f aca="false">N62*$AK62</f>
        <v>0.054141368202864</v>
      </c>
      <c r="AU62" s="62" t="n">
        <f aca="false">O62*$AK62</f>
        <v>0.0244400112240897</v>
      </c>
      <c r="AV62" s="62" t="n">
        <f aca="false">P62*$AK62</f>
        <v>0</v>
      </c>
      <c r="AW62" s="62" t="n">
        <f aca="false">Q62*$AK62</f>
        <v>0</v>
      </c>
      <c r="AX62" s="62" t="n">
        <f aca="false">R62*$AK62</f>
        <v>0.969544009159308</v>
      </c>
      <c r="AY62" s="62" t="n">
        <f aca="false">S62*$AK62</f>
        <v>0.0490908359068004</v>
      </c>
      <c r="AZ62" s="62" t="n">
        <f aca="false">T62*$AK62</f>
        <v>1.03202915394285</v>
      </c>
      <c r="BA62" s="62" t="n">
        <f aca="false">U62*$AK62</f>
        <v>0.0441038099975578</v>
      </c>
      <c r="BB62" s="62" t="n">
        <f aca="false">V62*$AK62</f>
        <v>0.368725009948063</v>
      </c>
      <c r="BC62" s="62" t="n">
        <f aca="false">W62*$AK62</f>
        <v>0.0271356067927146</v>
      </c>
      <c r="BD62" s="62" t="n">
        <v>0</v>
      </c>
      <c r="BE62" s="62" t="n">
        <f aca="false">AN62+AP62+AR62+AT62+AX62+AZ62+BB62</f>
        <v>8</v>
      </c>
      <c r="BF62" s="62" t="n">
        <f aca="false">AN62*2+AP62*1.5+AR62+AT62*1.5 + AX62 + AZ62 + BB62/2</f>
        <v>12</v>
      </c>
      <c r="BG62" s="62"/>
      <c r="BH62" s="62" t="n">
        <f aca="false">AA62</f>
        <v>0.593940757000278</v>
      </c>
      <c r="BI62" s="62" t="n">
        <f aca="false">AB62</f>
        <v>9.83</v>
      </c>
      <c r="BJ62" s="62" t="n">
        <f aca="false">AC62</f>
        <v>0.1</v>
      </c>
      <c r="BK62" s="62" t="n">
        <f aca="false">AD62</f>
        <v>0.477921375099305</v>
      </c>
      <c r="BL62" s="62" t="n">
        <f aca="false">AE62</f>
        <v>0.393281375099305</v>
      </c>
      <c r="BM62" s="62" t="n">
        <f aca="false">AF62</f>
        <v>0.08</v>
      </c>
      <c r="BN62" s="62" t="n">
        <f aca="false">AG62</f>
        <v>0.04</v>
      </c>
      <c r="BO62" s="62"/>
      <c r="BP62" s="62" t="n">
        <f aca="false">BB62</f>
        <v>0.368725009948063</v>
      </c>
      <c r="BQ62" s="62" t="n">
        <f aca="false">AR62</f>
        <v>0.622645978954154</v>
      </c>
      <c r="BR62" s="62" t="n">
        <f aca="false">AX62</f>
        <v>0.969544009159308</v>
      </c>
      <c r="BS62" s="62" t="n">
        <f aca="false">AZ62</f>
        <v>1.03202915394285</v>
      </c>
      <c r="BT62" s="65" t="n">
        <f aca="false">SUM(BP62:BS62)</f>
        <v>2.99294415200438</v>
      </c>
      <c r="BU62" s="0"/>
      <c r="BV62" s="62" t="n">
        <f aca="false">AN62-3</f>
        <v>0.361669161952442</v>
      </c>
      <c r="BW62" s="62" t="n">
        <f aca="false">AP62</f>
        <v>1.59124531784032</v>
      </c>
      <c r="BX62" s="62" t="n">
        <f aca="false">AT62</f>
        <v>0.054141368202864</v>
      </c>
      <c r="BY62" s="65" t="n">
        <f aca="false">SUM(BV62:BX62)</f>
        <v>2.00705584799562</v>
      </c>
    </row>
    <row r="63" customFormat="false" ht="13.8" hidden="false" customHeight="false" outlineLevel="0" collapsed="false">
      <c r="A63" s="1" t="s">
        <v>52</v>
      </c>
      <c r="B63" s="1" t="s">
        <v>47</v>
      </c>
      <c r="C63" s="1" t="s">
        <v>69</v>
      </c>
      <c r="D63" s="1" t="n">
        <v>20</v>
      </c>
      <c r="E63" s="1" t="n">
        <v>1800</v>
      </c>
      <c r="F63" s="1" t="s">
        <v>29</v>
      </c>
      <c r="G63" s="1" t="n">
        <v>12</v>
      </c>
      <c r="H63" s="62" t="n">
        <f aca="false">AN62</f>
        <v>3.36166916195244</v>
      </c>
      <c r="I63" s="62" t="n">
        <f aca="false">AO62</f>
        <v>0.164650465746096</v>
      </c>
      <c r="J63" s="62" t="n">
        <f aca="false">AP62</f>
        <v>1.59124531784032</v>
      </c>
      <c r="K63" s="62" t="n">
        <f aca="false">AQ62</f>
        <v>0.067919007468794</v>
      </c>
      <c r="L63" s="62" t="n">
        <f aca="false">AR62</f>
        <v>0.622645978954154</v>
      </c>
      <c r="M63" s="62" t="n">
        <f aca="false">AS62</f>
        <v>0.00633414017247359</v>
      </c>
      <c r="N63" s="62" t="n">
        <f aca="false">AT62</f>
        <v>0.054141368202864</v>
      </c>
      <c r="O63" s="62" t="n">
        <f aca="false">AU62</f>
        <v>0.0244400112240897</v>
      </c>
      <c r="P63" s="62" t="n">
        <f aca="false">AV62</f>
        <v>0</v>
      </c>
      <c r="Q63" s="62" t="n">
        <f aca="false">AW62</f>
        <v>0</v>
      </c>
      <c r="R63" s="62" t="n">
        <f aca="false">AX62</f>
        <v>0.969544009159308</v>
      </c>
      <c r="S63" s="62" t="n">
        <f aca="false">AY62</f>
        <v>0.0490908359068004</v>
      </c>
      <c r="T63" s="62" t="n">
        <f aca="false">AZ62</f>
        <v>1.03202915394285</v>
      </c>
      <c r="U63" s="62" t="n">
        <f aca="false">BA62</f>
        <v>0.0441038099975578</v>
      </c>
      <c r="V63" s="62" t="n">
        <f aca="false">BB62</f>
        <v>0.368725009948063</v>
      </c>
      <c r="W63" s="62" t="n">
        <f aca="false">BC62</f>
        <v>0.0271356067927146</v>
      </c>
      <c r="X63" s="62"/>
      <c r="Y63" s="62" t="n">
        <f aca="false">BE62</f>
        <v>8</v>
      </c>
      <c r="Z63" s="62"/>
      <c r="AA63" s="62"/>
      <c r="AD63" s="63"/>
      <c r="AE63" s="63"/>
      <c r="AN63" s="62"/>
      <c r="AO63" s="62"/>
      <c r="AP63" s="62"/>
      <c r="AQ63" s="62"/>
      <c r="AR63" s="62"/>
      <c r="AS63" s="62"/>
      <c r="AT63" s="62"/>
      <c r="AU63" s="62"/>
      <c r="AV63" s="62"/>
      <c r="AW63" s="62"/>
      <c r="AX63" s="62"/>
      <c r="AY63" s="62"/>
      <c r="AZ63" s="62"/>
      <c r="BA63" s="62"/>
      <c r="BB63" s="62"/>
      <c r="BC63" s="62"/>
      <c r="BD63" s="62"/>
      <c r="BE63" s="62"/>
      <c r="BF63" s="62"/>
      <c r="BG63" s="62"/>
      <c r="BH63" s="62"/>
      <c r="BI63" s="62"/>
      <c r="BJ63" s="62"/>
      <c r="BK63" s="62"/>
      <c r="BL63" s="62"/>
      <c r="BM63" s="62"/>
      <c r="BN63" s="62"/>
      <c r="BO63" s="62"/>
      <c r="BP63" s="62"/>
      <c r="BQ63" s="62"/>
      <c r="BR63" s="62"/>
      <c r="BS63" s="62"/>
      <c r="BT63" s="65"/>
      <c r="BU63" s="0"/>
      <c r="BV63" s="62"/>
      <c r="BW63" s="62"/>
      <c r="BX63" s="62"/>
      <c r="BY63" s="65"/>
    </row>
    <row r="64" customFormat="false" ht="13.8" hidden="false" customHeight="false" outlineLevel="0" collapsed="false">
      <c r="A64" s="1" t="s">
        <v>52</v>
      </c>
      <c r="B64" s="1" t="s">
        <v>70</v>
      </c>
      <c r="C64" s="1" t="s">
        <v>69</v>
      </c>
      <c r="D64" s="1" t="n">
        <v>20</v>
      </c>
      <c r="E64" s="1" t="n">
        <v>1800</v>
      </c>
      <c r="F64" s="1" t="s">
        <v>29</v>
      </c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D64" s="63"/>
      <c r="AE64" s="63"/>
    </row>
    <row r="65" customFormat="false" ht="13.8" hidden="false" customHeight="false" outlineLevel="0" collapsed="false">
      <c r="A65" s="1" t="s">
        <v>52</v>
      </c>
      <c r="B65" s="1" t="s">
        <v>29</v>
      </c>
      <c r="C65" s="1" t="s">
        <v>69</v>
      </c>
      <c r="D65" s="1" t="n">
        <v>20</v>
      </c>
      <c r="E65" s="1" t="n">
        <v>1800</v>
      </c>
      <c r="F65" s="1" t="s">
        <v>29</v>
      </c>
      <c r="G65" s="1" t="n">
        <v>2</v>
      </c>
      <c r="H65" s="62" t="n">
        <v>0</v>
      </c>
      <c r="I65" s="62" t="n">
        <v>0</v>
      </c>
      <c r="J65" s="62" t="n">
        <v>0</v>
      </c>
      <c r="K65" s="62" t="n">
        <v>0</v>
      </c>
      <c r="L65" s="62" t="n">
        <v>0</v>
      </c>
      <c r="M65" s="62" t="n">
        <v>0</v>
      </c>
      <c r="N65" s="62" t="n">
        <v>0</v>
      </c>
      <c r="O65" s="62" t="n">
        <v>0</v>
      </c>
      <c r="P65" s="62" t="n">
        <v>1</v>
      </c>
      <c r="Q65" s="62" t="n">
        <v>0</v>
      </c>
      <c r="R65" s="62" t="n">
        <v>0</v>
      </c>
      <c r="S65" s="62" t="n">
        <v>0</v>
      </c>
      <c r="T65" s="62" t="n">
        <v>0</v>
      </c>
      <c r="U65" s="62" t="n">
        <v>0</v>
      </c>
      <c r="V65" s="62" t="n">
        <v>0</v>
      </c>
      <c r="W65" s="62" t="n">
        <v>0</v>
      </c>
      <c r="X65" s="62" t="n">
        <v>0</v>
      </c>
      <c r="Y65" s="62" t="n">
        <v>1</v>
      </c>
      <c r="Z65" s="62"/>
      <c r="AA65" s="62"/>
      <c r="AD65" s="63"/>
      <c r="AE65" s="63"/>
      <c r="AN65" s="0"/>
      <c r="AO65" s="0"/>
      <c r="AP65" s="0"/>
      <c r="AQ65" s="0"/>
      <c r="AR65" s="0"/>
      <c r="AS65" s="0"/>
    </row>
    <row r="66" customFormat="false" ht="13.8" hidden="false" customHeight="false" outlineLevel="0" collapsed="false">
      <c r="A66" s="1" t="s">
        <v>52</v>
      </c>
      <c r="B66" s="1" t="s">
        <v>10</v>
      </c>
      <c r="C66" s="1" t="s">
        <v>69</v>
      </c>
      <c r="D66" s="1" t="n">
        <v>20</v>
      </c>
      <c r="E66" s="1" t="n">
        <v>1800</v>
      </c>
      <c r="F66" s="1" t="s">
        <v>29</v>
      </c>
      <c r="G66" s="1" t="n">
        <v>2</v>
      </c>
      <c r="H66" s="62" t="n">
        <v>0</v>
      </c>
      <c r="I66" s="62" t="n">
        <v>0</v>
      </c>
      <c r="J66" s="62" t="n">
        <v>0</v>
      </c>
      <c r="K66" s="62" t="n">
        <v>0</v>
      </c>
      <c r="L66" s="62" t="n">
        <v>0</v>
      </c>
      <c r="M66" s="62" t="n">
        <v>0</v>
      </c>
      <c r="N66" s="62" t="n">
        <v>0</v>
      </c>
      <c r="O66" s="62" t="n">
        <v>0</v>
      </c>
      <c r="P66" s="62" t="n">
        <v>1</v>
      </c>
      <c r="Q66" s="62" t="n">
        <v>0</v>
      </c>
      <c r="R66" s="62" t="n">
        <v>0</v>
      </c>
      <c r="S66" s="62" t="n">
        <v>0</v>
      </c>
      <c r="T66" s="62" t="n">
        <v>0</v>
      </c>
      <c r="U66" s="62" t="n">
        <v>0</v>
      </c>
      <c r="V66" s="62" t="n">
        <v>0</v>
      </c>
      <c r="W66" s="62" t="n">
        <v>0</v>
      </c>
      <c r="X66" s="62" t="n">
        <v>0</v>
      </c>
      <c r="Y66" s="62" t="n">
        <v>1</v>
      </c>
      <c r="Z66" s="62"/>
      <c r="AA66" s="62"/>
      <c r="AD66" s="63"/>
      <c r="AE66" s="63"/>
      <c r="AN66" s="0"/>
      <c r="AO66" s="0"/>
      <c r="AP66" s="0"/>
      <c r="AQ66" s="0"/>
      <c r="AR66" s="0"/>
      <c r="AS66" s="0"/>
      <c r="AT66" s="0"/>
      <c r="AU66" s="0"/>
      <c r="AV66" s="0"/>
      <c r="AW66" s="0"/>
      <c r="AY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 t="str">
        <f aca="false">A68</f>
        <v># Z1786</v>
      </c>
      <c r="BQ66" s="0"/>
      <c r="BR66" s="0"/>
      <c r="BS66" s="0"/>
    </row>
    <row r="67" customFormat="false" ht="13.8" hidden="false" customHeight="false" outlineLevel="0" collapsed="false"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D67" s="63"/>
      <c r="AE67" s="63"/>
      <c r="AJ67" s="1" t="s">
        <v>92</v>
      </c>
      <c r="AK67" s="1" t="s">
        <v>93</v>
      </c>
      <c r="AL67" s="1" t="s">
        <v>94</v>
      </c>
      <c r="BE67" s="1" t="s">
        <v>95</v>
      </c>
      <c r="BF67" s="1" t="s">
        <v>96</v>
      </c>
      <c r="BP67" s="1" t="s">
        <v>97</v>
      </c>
      <c r="BQ67" s="1" t="s">
        <v>98</v>
      </c>
      <c r="BR67" s="1" t="s">
        <v>99</v>
      </c>
      <c r="BS67" s="1" t="s">
        <v>100</v>
      </c>
      <c r="BT67" s="1" t="s">
        <v>101</v>
      </c>
      <c r="BU67" s="0"/>
      <c r="BV67" s="1" t="s">
        <v>102</v>
      </c>
      <c r="BW67" s="1" t="s">
        <v>103</v>
      </c>
      <c r="BX67" s="64" t="s">
        <v>104</v>
      </c>
      <c r="BY67" s="1" t="s">
        <v>105</v>
      </c>
    </row>
    <row r="68" customFormat="false" ht="13.8" hidden="false" customHeight="false" outlineLevel="0" collapsed="false">
      <c r="A68" s="1" t="s">
        <v>107</v>
      </c>
      <c r="B68" s="1" t="s">
        <v>47</v>
      </c>
      <c r="C68" s="1" t="s">
        <v>69</v>
      </c>
      <c r="D68" s="1" t="n">
        <v>20</v>
      </c>
      <c r="E68" s="1" t="n">
        <v>1800</v>
      </c>
      <c r="F68" s="1" t="s">
        <v>54</v>
      </c>
      <c r="G68" s="1" t="n">
        <v>12</v>
      </c>
      <c r="H68" s="62" t="n">
        <v>3.67423312088304</v>
      </c>
      <c r="I68" s="62" t="n">
        <v>0.0800328006528979</v>
      </c>
      <c r="J68" s="62" t="n">
        <v>1.38915487396341</v>
      </c>
      <c r="K68" s="62" t="n">
        <v>0.0600252106033573</v>
      </c>
      <c r="L68" s="62" t="n">
        <v>0.538834372434689</v>
      </c>
      <c r="M68" s="62" t="n">
        <v>0.0270771041424467</v>
      </c>
      <c r="N68" s="62" t="n">
        <v>0.0665953413637193</v>
      </c>
      <c r="O68" s="62" t="n">
        <v>0.0328509565310018</v>
      </c>
      <c r="P68" s="62" t="n">
        <v>0</v>
      </c>
      <c r="Q68" s="62" t="n">
        <v>0</v>
      </c>
      <c r="R68" s="62" t="n">
        <v>0.824321049475498</v>
      </c>
      <c r="S68" s="62" t="n">
        <v>0.0433853183934473</v>
      </c>
      <c r="T68" s="62" t="n">
        <v>0.935469671483715</v>
      </c>
      <c r="U68" s="62" t="n">
        <v>0.0467734835741857</v>
      </c>
      <c r="V68" s="62" t="n">
        <v>0.338566683698644</v>
      </c>
      <c r="W68" s="62" t="n">
        <v>0.0352673628852754</v>
      </c>
      <c r="X68" s="62" t="n">
        <v>0</v>
      </c>
      <c r="Y68" s="62" t="n">
        <v>7.76717511330272</v>
      </c>
      <c r="Z68" s="62"/>
      <c r="AA68" s="62" t="n">
        <v>0.605429713798408</v>
      </c>
      <c r="AB68" s="1" t="n">
        <v>9.95</v>
      </c>
      <c r="AC68" s="1" t="n">
        <v>0.5</v>
      </c>
      <c r="AD68" s="63" t="n">
        <v>0.995578147796248</v>
      </c>
      <c r="AE68" s="63" t="n">
        <v>0.599528147796248</v>
      </c>
      <c r="AF68" s="1" t="n">
        <v>0.11</v>
      </c>
      <c r="AG68" s="1" t="n">
        <v>0.06</v>
      </c>
      <c r="AI68" s="1" t="n">
        <v>-0.0045</v>
      </c>
      <c r="AJ68" s="1" t="n">
        <f aca="false">4-Y68/2+AI68</f>
        <v>0.111912443348642</v>
      </c>
      <c r="AK68" s="1" t="n">
        <f aca="false">1/(1-AJ68)</f>
        <v>1.12601510122563</v>
      </c>
      <c r="AL68" s="1" t="n">
        <f aca="false">AJ68/(1-AJ68)*6</f>
        <v>0.756090607353769</v>
      </c>
      <c r="AN68" s="62" t="n">
        <f aca="false">H68*$AK68 - AL68</f>
        <v>3.3811513721839</v>
      </c>
      <c r="AO68" s="62" t="n">
        <f aca="false">I68*$AK68</f>
        <v>0.0901181421285434</v>
      </c>
      <c r="AP68" s="62" t="n">
        <f aca="false">J68*$AK68</f>
        <v>1.56420936602399</v>
      </c>
      <c r="AQ68" s="62" t="n">
        <f aca="false">K68*$AK68</f>
        <v>0.0675892935936291</v>
      </c>
      <c r="AR68" s="62" t="n">
        <f aca="false">L68*$AK68</f>
        <v>0.606735640420894</v>
      </c>
      <c r="AS68" s="62" t="n">
        <f aca="false">M68*$AK68</f>
        <v>0.030489228161854</v>
      </c>
      <c r="AT68" s="62" t="n">
        <f aca="false">N68*$AK68</f>
        <v>0.0749873600468237</v>
      </c>
      <c r="AU68" s="62" t="n">
        <f aca="false">O68*$AK68</f>
        <v>0.0369906731436147</v>
      </c>
      <c r="AV68" s="62" t="n">
        <f aca="false">P68*$AK68</f>
        <v>0</v>
      </c>
      <c r="AW68" s="62" t="n">
        <f aca="false">Q68*$AK68</f>
        <v>0</v>
      </c>
      <c r="AX68" s="62" t="n">
        <f aca="false">R68*$AK68</f>
        <v>0.928197949967569</v>
      </c>
      <c r="AY68" s="62" t="n">
        <f aca="false">S68*$AK68</f>
        <v>0.0488525236825037</v>
      </c>
      <c r="AZ68" s="62" t="n">
        <f aca="false">T68*$AK68</f>
        <v>1.05335297682924</v>
      </c>
      <c r="BA68" s="62" t="n">
        <f aca="false">U68*$AK68</f>
        <v>0.052667648841462</v>
      </c>
      <c r="BB68" s="62" t="n">
        <f aca="false">V68*$AK68</f>
        <v>0.381231198616554</v>
      </c>
      <c r="BC68" s="62" t="n">
        <f aca="false">W68*$AK68</f>
        <v>0.0397115831892244</v>
      </c>
      <c r="BD68" s="62" t="n">
        <v>0</v>
      </c>
      <c r="BE68" s="62" t="n">
        <f aca="false">AN68+AP68+AR68+AT68+AX68+AZ68+BB68</f>
        <v>7.98986586408897</v>
      </c>
      <c r="BF68" s="62"/>
      <c r="BG68" s="62"/>
      <c r="BH68" s="62" t="n">
        <f aca="false">AA68</f>
        <v>0.605429713798408</v>
      </c>
      <c r="BI68" s="62" t="n">
        <f aca="false">AB68</f>
        <v>9.95</v>
      </c>
      <c r="BJ68" s="62" t="n">
        <f aca="false">AC68</f>
        <v>0.5</v>
      </c>
      <c r="BK68" s="62" t="n">
        <f aca="false">AD68</f>
        <v>0.995578147796248</v>
      </c>
      <c r="BL68" s="62" t="n">
        <f aca="false">AE68</f>
        <v>0.599528147796248</v>
      </c>
      <c r="BM68" s="62" t="n">
        <f aca="false">AF68</f>
        <v>0.11</v>
      </c>
      <c r="BN68" s="62" t="n">
        <f aca="false">AG68</f>
        <v>0.06</v>
      </c>
      <c r="BO68" s="62"/>
      <c r="BP68" s="62" t="n">
        <f aca="false">BB68</f>
        <v>0.381231198616554</v>
      </c>
      <c r="BQ68" s="62" t="n">
        <f aca="false">AR68</f>
        <v>0.606735640420894</v>
      </c>
      <c r="BR68" s="62" t="n">
        <f aca="false">AX68</f>
        <v>0.928197949967569</v>
      </c>
      <c r="BS68" s="62" t="n">
        <f aca="false">AZ68</f>
        <v>1.05335297682924</v>
      </c>
      <c r="BT68" s="65" t="n">
        <f aca="false">SUM(BP68:BS68)</f>
        <v>2.96951776583426</v>
      </c>
      <c r="BU68" s="0"/>
      <c r="BV68" s="62" t="n">
        <f aca="false">AN68-3</f>
        <v>0.381151372183902</v>
      </c>
      <c r="BW68" s="62" t="n">
        <f aca="false">AP68</f>
        <v>1.56420936602399</v>
      </c>
      <c r="BX68" s="62" t="n">
        <f aca="false">AT68</f>
        <v>0.0749873600468237</v>
      </c>
      <c r="BY68" s="65" t="n">
        <f aca="false">SUM(BV68:BX68)</f>
        <v>2.02034809825471</v>
      </c>
    </row>
    <row r="69" customFormat="false" ht="13.8" hidden="false" customHeight="false" outlineLevel="0" collapsed="false">
      <c r="A69" s="1" t="s">
        <v>71</v>
      </c>
      <c r="B69" s="1" t="s">
        <v>47</v>
      </c>
      <c r="C69" s="1" t="s">
        <v>69</v>
      </c>
      <c r="D69" s="1" t="n">
        <v>20</v>
      </c>
      <c r="E69" s="1" t="n">
        <v>1800</v>
      </c>
      <c r="F69" s="1" t="s">
        <v>54</v>
      </c>
      <c r="G69" s="1" t="n">
        <v>12</v>
      </c>
      <c r="H69" s="62" t="n">
        <f aca="false">AN68</f>
        <v>3.3811513721839</v>
      </c>
      <c r="I69" s="62" t="n">
        <f aca="false">AO68</f>
        <v>0.0901181421285434</v>
      </c>
      <c r="J69" s="62" t="n">
        <f aca="false">AP68</f>
        <v>1.56420936602399</v>
      </c>
      <c r="K69" s="62" t="n">
        <f aca="false">AQ68</f>
        <v>0.0675892935936291</v>
      </c>
      <c r="L69" s="62" t="n">
        <f aca="false">AR68</f>
        <v>0.606735640420894</v>
      </c>
      <c r="M69" s="62" t="n">
        <f aca="false">AS68</f>
        <v>0.030489228161854</v>
      </c>
      <c r="N69" s="62" t="n">
        <f aca="false">AT68</f>
        <v>0.0749873600468237</v>
      </c>
      <c r="O69" s="62" t="n">
        <f aca="false">AU68</f>
        <v>0.0369906731436147</v>
      </c>
      <c r="P69" s="62" t="n">
        <f aca="false">AV68</f>
        <v>0</v>
      </c>
      <c r="Q69" s="62" t="n">
        <f aca="false">AW68</f>
        <v>0</v>
      </c>
      <c r="R69" s="62" t="n">
        <f aca="false">AX68</f>
        <v>0.928197949967569</v>
      </c>
      <c r="S69" s="62" t="n">
        <f aca="false">AY68</f>
        <v>0.0488525236825037</v>
      </c>
      <c r="T69" s="62" t="n">
        <f aca="false">AZ68</f>
        <v>1.05335297682924</v>
      </c>
      <c r="U69" s="62" t="n">
        <f aca="false">BA68</f>
        <v>0.052667648841462</v>
      </c>
      <c r="V69" s="62" t="n">
        <f aca="false">BB68</f>
        <v>0.381231198616554</v>
      </c>
      <c r="W69" s="62" t="n">
        <f aca="false">BC68</f>
        <v>0.0397115831892244</v>
      </c>
      <c r="X69" s="62" t="n">
        <f aca="false">BD68</f>
        <v>0</v>
      </c>
      <c r="Y69" s="62" t="n">
        <f aca="false">BE68</f>
        <v>7.98986586408897</v>
      </c>
      <c r="Z69" s="62"/>
      <c r="AA69" s="62"/>
      <c r="AD69" s="63"/>
      <c r="AE69" s="63"/>
      <c r="AN69" s="62"/>
      <c r="AO69" s="62"/>
      <c r="AP69" s="62"/>
      <c r="AQ69" s="62"/>
      <c r="AR69" s="62"/>
      <c r="AS69" s="62"/>
      <c r="AT69" s="62"/>
      <c r="AU69" s="62"/>
      <c r="AV69" s="62"/>
      <c r="AW69" s="62"/>
      <c r="AX69" s="62"/>
      <c r="AY69" s="62"/>
      <c r="AZ69" s="62"/>
      <c r="BA69" s="62"/>
      <c r="BB69" s="62"/>
      <c r="BC69" s="62"/>
      <c r="BD69" s="62"/>
      <c r="BE69" s="62"/>
      <c r="BF69" s="62"/>
      <c r="BG69" s="62"/>
      <c r="BH69" s="62"/>
      <c r="BI69" s="62"/>
      <c r="BJ69" s="62"/>
      <c r="BK69" s="62"/>
      <c r="BL69" s="62"/>
      <c r="BM69" s="62"/>
      <c r="BN69" s="62"/>
      <c r="BO69" s="62"/>
      <c r="BP69" s="62"/>
      <c r="BQ69" s="62"/>
      <c r="BR69" s="62"/>
      <c r="BS69" s="62"/>
      <c r="BT69" s="65"/>
      <c r="BU69" s="0"/>
      <c r="BV69" s="62"/>
      <c r="BW69" s="62"/>
      <c r="BX69" s="62"/>
      <c r="BY69" s="65"/>
    </row>
    <row r="70" customFormat="false" ht="13.8" hidden="false" customHeight="false" outlineLevel="0" collapsed="false">
      <c r="A70" s="1" t="s">
        <v>71</v>
      </c>
      <c r="B70" s="1" t="s">
        <v>70</v>
      </c>
      <c r="C70" s="1" t="s">
        <v>69</v>
      </c>
      <c r="D70" s="1" t="n">
        <v>20</v>
      </c>
      <c r="E70" s="1" t="n">
        <v>1800</v>
      </c>
      <c r="F70" s="1" t="s">
        <v>54</v>
      </c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D70" s="63"/>
      <c r="AE70" s="63"/>
      <c r="AN70" s="0"/>
      <c r="AO70" s="0"/>
      <c r="AP70" s="0"/>
      <c r="AQ70" s="0"/>
      <c r="AR70" s="0"/>
      <c r="AS70" s="0"/>
    </row>
    <row r="71" customFormat="false" ht="13.8" hidden="false" customHeight="false" outlineLevel="0" collapsed="false">
      <c r="A71" s="1" t="s">
        <v>71</v>
      </c>
      <c r="B71" s="1" t="s">
        <v>72</v>
      </c>
      <c r="C71" s="1" t="s">
        <v>69</v>
      </c>
      <c r="D71" s="1" t="n">
        <v>20</v>
      </c>
      <c r="E71" s="1" t="n">
        <v>1800</v>
      </c>
      <c r="F71" s="1" t="s">
        <v>54</v>
      </c>
      <c r="G71" s="1" t="n">
        <v>1</v>
      </c>
      <c r="H71" s="62" t="n">
        <v>0</v>
      </c>
      <c r="I71" s="62" t="n">
        <v>0</v>
      </c>
      <c r="J71" s="62" t="n">
        <v>0</v>
      </c>
      <c r="K71" s="62" t="n">
        <v>0</v>
      </c>
      <c r="L71" s="62" t="n">
        <v>1</v>
      </c>
      <c r="M71" s="62" t="n">
        <v>0</v>
      </c>
      <c r="N71" s="62" t="n">
        <v>0</v>
      </c>
      <c r="O71" s="62" t="n">
        <v>0</v>
      </c>
      <c r="P71" s="62" t="n">
        <v>0</v>
      </c>
      <c r="Q71" s="62" t="n">
        <v>0</v>
      </c>
      <c r="R71" s="62" t="n">
        <v>0</v>
      </c>
      <c r="S71" s="62" t="n">
        <v>0</v>
      </c>
      <c r="T71" s="62" t="n">
        <v>0</v>
      </c>
      <c r="U71" s="62" t="n">
        <v>0</v>
      </c>
      <c r="V71" s="62" t="n">
        <v>0</v>
      </c>
      <c r="W71" s="62" t="n">
        <v>0</v>
      </c>
      <c r="X71" s="62" t="n">
        <v>0</v>
      </c>
      <c r="Y71" s="62" t="n">
        <v>1</v>
      </c>
      <c r="Z71" s="62"/>
      <c r="AA71" s="62"/>
      <c r="AD71" s="63"/>
      <c r="AE71" s="63"/>
      <c r="AN71" s="0"/>
      <c r="AO71" s="0"/>
      <c r="AP71" s="0"/>
      <c r="AQ71" s="0"/>
      <c r="AR71" s="0"/>
      <c r="AS71" s="0"/>
      <c r="BP71" s="0" t="str">
        <f aca="false">A73</f>
        <v># Z1700</v>
      </c>
    </row>
    <row r="72" customFormat="false" ht="13.8" hidden="false" customHeight="false" outlineLevel="0" collapsed="false"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D72" s="63"/>
      <c r="AE72" s="63"/>
      <c r="AJ72" s="1" t="s">
        <v>92</v>
      </c>
      <c r="AK72" s="1" t="s">
        <v>93</v>
      </c>
      <c r="AL72" s="1" t="s">
        <v>94</v>
      </c>
      <c r="BE72" s="1" t="s">
        <v>95</v>
      </c>
      <c r="BF72" s="1" t="s">
        <v>96</v>
      </c>
      <c r="BP72" s="1" t="s">
        <v>97</v>
      </c>
      <c r="BQ72" s="1" t="s">
        <v>98</v>
      </c>
      <c r="BR72" s="1" t="s">
        <v>99</v>
      </c>
      <c r="BS72" s="1" t="s">
        <v>100</v>
      </c>
      <c r="BT72" s="1" t="s">
        <v>101</v>
      </c>
      <c r="BU72" s="0"/>
      <c r="BV72" s="1" t="s">
        <v>102</v>
      </c>
      <c r="BW72" s="1" t="s">
        <v>103</v>
      </c>
      <c r="BX72" s="64" t="s">
        <v>104</v>
      </c>
      <c r="BY72" s="64" t="s">
        <v>108</v>
      </c>
      <c r="BZ72" s="1" t="s">
        <v>105</v>
      </c>
    </row>
    <row r="73" customFormat="false" ht="13.8" hidden="false" customHeight="false" outlineLevel="0" collapsed="false">
      <c r="A73" s="1" t="s">
        <v>109</v>
      </c>
      <c r="B73" s="1" t="s">
        <v>47</v>
      </c>
      <c r="C73" s="1" t="s">
        <v>69</v>
      </c>
      <c r="D73" s="1" t="n">
        <v>17</v>
      </c>
      <c r="E73" s="1" t="n">
        <v>1800</v>
      </c>
      <c r="F73" s="1" t="s">
        <v>54</v>
      </c>
      <c r="G73" s="1" t="n">
        <v>12</v>
      </c>
      <c r="H73" s="62" t="n">
        <v>3.68869264815181</v>
      </c>
      <c r="I73" s="62" t="n">
        <v>0.0723273068265061</v>
      </c>
      <c r="J73" s="62" t="n">
        <v>1.37242459675538</v>
      </c>
      <c r="K73" s="62" t="n">
        <v>0.0511462582641757</v>
      </c>
      <c r="L73" s="62" t="n">
        <v>0.586733523954363</v>
      </c>
      <c r="M73" s="62" t="n">
        <v>0.0528060171558927</v>
      </c>
      <c r="N73" s="62" t="n">
        <v>0.018145807638727</v>
      </c>
      <c r="O73" s="62" t="n">
        <v>0.00544281701272594</v>
      </c>
      <c r="P73" s="62" t="n">
        <v>0</v>
      </c>
      <c r="Q73" s="62" t="n">
        <v>0</v>
      </c>
      <c r="R73" s="62" t="n">
        <v>0.851798465488745</v>
      </c>
      <c r="S73" s="62" t="n">
        <v>0.0539112952840978</v>
      </c>
      <c r="T73" s="62" t="n">
        <v>0.929943742375182</v>
      </c>
      <c r="U73" s="62" t="n">
        <v>0.0697457806781387</v>
      </c>
      <c r="V73" s="62" t="n">
        <v>0.336566730573855</v>
      </c>
      <c r="W73" s="62" t="n">
        <v>0.0981652964173743</v>
      </c>
      <c r="X73" s="62" t="n">
        <v>0</v>
      </c>
      <c r="Y73" s="62" t="n">
        <v>7.78430551493806</v>
      </c>
      <c r="Z73" s="62"/>
      <c r="AA73" s="62" t="n">
        <v>0.60487933159309</v>
      </c>
      <c r="AB73" s="1" t="n">
        <v>10</v>
      </c>
      <c r="AC73" s="1" t="n">
        <v>0.9</v>
      </c>
      <c r="AD73" s="63" t="n">
        <v>0.950390886267689</v>
      </c>
      <c r="AE73" s="63" t="n">
        <v>0.103580886267689</v>
      </c>
      <c r="AF73" s="1" t="n">
        <v>0.03</v>
      </c>
      <c r="AG73" s="1" t="n">
        <v>0.01</v>
      </c>
      <c r="AI73" s="1" t="n">
        <v>0</v>
      </c>
      <c r="AJ73" s="1" t="n">
        <f aca="false">4-Y73/2+AI73</f>
        <v>0.107847242530968</v>
      </c>
      <c r="AK73" s="1" t="n">
        <f aca="false">1/(1-AJ73)</f>
        <v>1.12088427864856</v>
      </c>
      <c r="AL73" s="1" t="n">
        <f aca="false">AJ73/(1-AJ73)*6</f>
        <v>0.725305671891364</v>
      </c>
      <c r="AN73" s="62" t="n">
        <f aca="false">H73*$AK73 - AL73</f>
        <v>3.40929192618853</v>
      </c>
      <c r="AO73" s="62" t="n">
        <f aca="false">I73*$AK73</f>
        <v>0.0810705411388214</v>
      </c>
      <c r="AP73" s="62" t="n">
        <f aca="false">J73*$AK73</f>
        <v>1.5383291541337</v>
      </c>
      <c r="AQ73" s="62" t="n">
        <f aca="false">K73*$AK73</f>
        <v>0.0573290368000136</v>
      </c>
      <c r="AR73" s="62" t="n">
        <f aca="false">L73*$AK73</f>
        <v>0.657660382756514</v>
      </c>
      <c r="AS73" s="62" t="n">
        <f aca="false">M73*$AK73</f>
        <v>0.0591894344480863</v>
      </c>
      <c r="AT73" s="62" t="n">
        <f aca="false">N73*$AK73</f>
        <v>0.0203393505056301</v>
      </c>
      <c r="AU73" s="62" t="n">
        <f aca="false">O73*$AK73</f>
        <v>0.00610076802112543</v>
      </c>
      <c r="AV73" s="62" t="n">
        <f aca="false">P73*$AK73</f>
        <v>0</v>
      </c>
      <c r="AW73" s="62" t="n">
        <f aca="false">Q73*$AK73</f>
        <v>0</v>
      </c>
      <c r="AX73" s="62" t="n">
        <f aca="false">R73*$AK73</f>
        <v>0.954767508543303</v>
      </c>
      <c r="AY73" s="62" t="n">
        <f aca="false">S73*$AK73</f>
        <v>0.0604283233255255</v>
      </c>
      <c r="AZ73" s="62" t="n">
        <f aca="false">T73*$AK73</f>
        <v>1.04235932085595</v>
      </c>
      <c r="BA73" s="62" t="n">
        <f aca="false">U73*$AK73</f>
        <v>0.0781769490641962</v>
      </c>
      <c r="BB73" s="62" t="n">
        <f aca="false">V73*$AK73</f>
        <v>0.37725235701638</v>
      </c>
      <c r="BC73" s="62" t="n">
        <f aca="false">W73*$AK73</f>
        <v>0.110031937463111</v>
      </c>
      <c r="BD73" s="62" t="n">
        <v>0</v>
      </c>
      <c r="BE73" s="62" t="n">
        <f aca="false">AN73+AP73+AR73+AT73+AX73+AZ73+BB73</f>
        <v>8</v>
      </c>
      <c r="BF73" s="62"/>
      <c r="BG73" s="62"/>
      <c r="BH73" s="62" t="n">
        <f aca="false">AA73</f>
        <v>0.60487933159309</v>
      </c>
      <c r="BI73" s="62" t="n">
        <f aca="false">AB73</f>
        <v>10</v>
      </c>
      <c r="BJ73" s="62" t="n">
        <f aca="false">AC73</f>
        <v>0.9</v>
      </c>
      <c r="BK73" s="62" t="n">
        <f aca="false">AD73</f>
        <v>0.950390886267689</v>
      </c>
      <c r="BL73" s="62" t="n">
        <f aca="false">AE73</f>
        <v>0.103580886267689</v>
      </c>
      <c r="BM73" s="62" t="n">
        <f aca="false">AF73</f>
        <v>0.03</v>
      </c>
      <c r="BN73" s="62" t="n">
        <f aca="false">AG73</f>
        <v>0.01</v>
      </c>
      <c r="BO73" s="62"/>
      <c r="BP73" s="62" t="n">
        <f aca="false">BB73</f>
        <v>0.37725235701638</v>
      </c>
      <c r="BQ73" s="62" t="n">
        <f aca="false">AR73</f>
        <v>0.657660382756514</v>
      </c>
      <c r="BR73" s="62" t="n">
        <f aca="false">AX73-BY73</f>
        <v>0.922727939371156</v>
      </c>
      <c r="BS73" s="62" t="n">
        <f aca="false">AZ73</f>
        <v>1.04235932085595</v>
      </c>
      <c r="BT73" s="65" t="n">
        <f aca="false">SUM(BP73:BS73)</f>
        <v>3</v>
      </c>
      <c r="BU73" s="0"/>
      <c r="BV73" s="62" t="n">
        <f aca="false">AN73-3</f>
        <v>0.409291926188526</v>
      </c>
      <c r="BW73" s="62" t="n">
        <f aca="false">AP73</f>
        <v>1.5383291541337</v>
      </c>
      <c r="BX73" s="62" t="n">
        <f aca="false">AT73</f>
        <v>0.0203393505056301</v>
      </c>
      <c r="BY73" s="65" t="n">
        <f aca="false">2-SUM(BV73:BX73)</f>
        <v>0.0320395691721471</v>
      </c>
      <c r="BZ73" s="65" t="n">
        <f aca="false">SUM(BV73:BY73)</f>
        <v>2</v>
      </c>
    </row>
    <row r="74" customFormat="false" ht="13.8" hidden="false" customHeight="false" outlineLevel="0" collapsed="false">
      <c r="A74" s="1" t="s">
        <v>53</v>
      </c>
      <c r="B74" s="1" t="s">
        <v>47</v>
      </c>
      <c r="C74" s="1" t="s">
        <v>69</v>
      </c>
      <c r="D74" s="1" t="n">
        <v>17</v>
      </c>
      <c r="E74" s="1" t="n">
        <v>1800</v>
      </c>
      <c r="F74" s="1" t="s">
        <v>54</v>
      </c>
      <c r="G74" s="1" t="n">
        <v>12</v>
      </c>
      <c r="H74" s="62" t="n">
        <f aca="false">AN73</f>
        <v>3.40929192618853</v>
      </c>
      <c r="I74" s="62" t="n">
        <f aca="false">AO73</f>
        <v>0.0810705411388214</v>
      </c>
      <c r="J74" s="62" t="n">
        <f aca="false">AP73</f>
        <v>1.5383291541337</v>
      </c>
      <c r="K74" s="62" t="n">
        <f aca="false">AQ73</f>
        <v>0.0573290368000136</v>
      </c>
      <c r="L74" s="62" t="n">
        <f aca="false">AR73</f>
        <v>0.657660382756514</v>
      </c>
      <c r="M74" s="62" t="n">
        <f aca="false">AS73</f>
        <v>0.0591894344480863</v>
      </c>
      <c r="N74" s="62" t="n">
        <f aca="false">AT73</f>
        <v>0.0203393505056301</v>
      </c>
      <c r="O74" s="62" t="n">
        <f aca="false">AU73</f>
        <v>0.00610076802112543</v>
      </c>
      <c r="P74" s="62" t="n">
        <f aca="false">AV73</f>
        <v>0</v>
      </c>
      <c r="Q74" s="62" t="n">
        <f aca="false">AW73</f>
        <v>0</v>
      </c>
      <c r="R74" s="62" t="n">
        <f aca="false">AX73</f>
        <v>0.954767508543303</v>
      </c>
      <c r="S74" s="62" t="n">
        <f aca="false">AY73</f>
        <v>0.0604283233255255</v>
      </c>
      <c r="T74" s="62" t="n">
        <f aca="false">AZ73</f>
        <v>1.04235932085595</v>
      </c>
      <c r="U74" s="62" t="n">
        <f aca="false">BA73</f>
        <v>0.0781769490641962</v>
      </c>
      <c r="V74" s="62" t="n">
        <f aca="false">BB73</f>
        <v>0.37725235701638</v>
      </c>
      <c r="W74" s="62" t="n">
        <f aca="false">BC73</f>
        <v>0.110031937463111</v>
      </c>
      <c r="X74" s="62" t="n">
        <f aca="false">BD73</f>
        <v>0</v>
      </c>
      <c r="Y74" s="62" t="n">
        <f aca="false">BE73</f>
        <v>8</v>
      </c>
      <c r="Z74" s="62"/>
      <c r="AA74" s="62"/>
      <c r="AD74" s="63"/>
      <c r="AE74" s="63"/>
      <c r="AN74" s="62"/>
      <c r="AO74" s="62"/>
      <c r="AP74" s="62"/>
      <c r="AQ74" s="62"/>
      <c r="AR74" s="62"/>
      <c r="AS74" s="62"/>
      <c r="AT74" s="62"/>
      <c r="AU74" s="62"/>
      <c r="AV74" s="62"/>
      <c r="AW74" s="62"/>
      <c r="AX74" s="62"/>
      <c r="AY74" s="62"/>
      <c r="AZ74" s="62"/>
      <c r="BA74" s="62"/>
      <c r="BB74" s="62"/>
      <c r="BC74" s="62"/>
      <c r="BD74" s="62"/>
      <c r="BE74" s="62"/>
      <c r="BF74" s="62"/>
      <c r="BG74" s="62"/>
      <c r="BH74" s="62"/>
      <c r="BI74" s="62"/>
      <c r="BJ74" s="62"/>
      <c r="BK74" s="62"/>
      <c r="BL74" s="62"/>
      <c r="BM74" s="62"/>
      <c r="BN74" s="62"/>
      <c r="BO74" s="62"/>
      <c r="BP74" s="62"/>
      <c r="BQ74" s="62"/>
      <c r="BR74" s="62"/>
      <c r="BS74" s="62"/>
      <c r="BT74" s="65"/>
      <c r="BU74" s="0"/>
      <c r="BV74" s="62"/>
      <c r="BW74" s="62"/>
      <c r="BX74" s="62"/>
      <c r="BY74" s="65"/>
      <c r="BZ74" s="65"/>
    </row>
    <row r="75" customFormat="false" ht="13.8" hidden="false" customHeight="false" outlineLevel="0" collapsed="false">
      <c r="A75" s="1" t="s">
        <v>53</v>
      </c>
      <c r="B75" s="1" t="s">
        <v>70</v>
      </c>
      <c r="C75" s="1" t="s">
        <v>69</v>
      </c>
      <c r="D75" s="1" t="n">
        <v>17</v>
      </c>
      <c r="E75" s="1" t="n">
        <v>1800</v>
      </c>
      <c r="F75" s="1" t="s">
        <v>54</v>
      </c>
      <c r="G75" s="1" t="n">
        <v>6</v>
      </c>
      <c r="H75" s="62" t="n">
        <v>2.97345105997055</v>
      </c>
      <c r="I75" s="62" t="n">
        <v>0</v>
      </c>
      <c r="J75" s="62" t="n">
        <v>0.0353985867059334</v>
      </c>
      <c r="K75" s="62" t="n">
        <v>0</v>
      </c>
      <c r="L75" s="62" t="n">
        <v>0</v>
      </c>
      <c r="M75" s="62" t="n">
        <v>0</v>
      </c>
      <c r="N75" s="62" t="n">
        <v>0</v>
      </c>
      <c r="O75" s="62" t="n">
        <v>0</v>
      </c>
      <c r="P75" s="62" t="n">
        <v>0</v>
      </c>
      <c r="Q75" s="62" t="n">
        <v>0</v>
      </c>
      <c r="R75" s="62" t="n">
        <v>0</v>
      </c>
      <c r="S75" s="62" t="n">
        <v>0</v>
      </c>
      <c r="T75" s="62" t="n">
        <v>0</v>
      </c>
      <c r="U75" s="62" t="n">
        <v>0</v>
      </c>
      <c r="V75" s="62" t="n">
        <v>0</v>
      </c>
      <c r="W75" s="62" t="n">
        <v>0</v>
      </c>
      <c r="X75" s="62" t="n">
        <v>0</v>
      </c>
      <c r="Y75" s="62" t="n">
        <v>3.00884964667648</v>
      </c>
      <c r="Z75" s="62"/>
      <c r="AA75" s="62"/>
      <c r="AD75" s="63"/>
      <c r="AE75" s="63"/>
    </row>
    <row r="76" customFormat="false" ht="13.8" hidden="false" customHeight="false" outlineLevel="0" collapsed="false">
      <c r="A76" s="1" t="s">
        <v>53</v>
      </c>
      <c r="B76" s="1" t="s">
        <v>56</v>
      </c>
      <c r="C76" s="1" t="s">
        <v>69</v>
      </c>
      <c r="D76" s="1" t="n">
        <v>17</v>
      </c>
      <c r="E76" s="1" t="n">
        <v>1800</v>
      </c>
      <c r="F76" s="1" t="s">
        <v>54</v>
      </c>
      <c r="G76" s="1" t="n">
        <v>1</v>
      </c>
      <c r="H76" s="62" t="n">
        <v>0</v>
      </c>
      <c r="I76" s="62" t="n">
        <v>0</v>
      </c>
      <c r="J76" s="62" t="n">
        <v>0</v>
      </c>
      <c r="K76" s="62" t="n">
        <v>0</v>
      </c>
      <c r="L76" s="62" t="n">
        <v>1</v>
      </c>
      <c r="M76" s="62" t="n">
        <v>0</v>
      </c>
      <c r="N76" s="62" t="n">
        <v>0</v>
      </c>
      <c r="O76" s="62" t="n">
        <v>0</v>
      </c>
      <c r="P76" s="62" t="n">
        <v>0</v>
      </c>
      <c r="Q76" s="62" t="n">
        <v>0</v>
      </c>
      <c r="R76" s="62" t="n">
        <v>0</v>
      </c>
      <c r="S76" s="62" t="n">
        <v>0</v>
      </c>
      <c r="T76" s="62" t="n">
        <v>0</v>
      </c>
      <c r="U76" s="62" t="n">
        <v>0</v>
      </c>
      <c r="V76" s="62" t="n">
        <v>0</v>
      </c>
      <c r="W76" s="62" t="n">
        <v>0</v>
      </c>
      <c r="X76" s="62" t="n">
        <v>0</v>
      </c>
      <c r="Y76" s="62" t="n">
        <v>1</v>
      </c>
      <c r="Z76" s="62"/>
      <c r="AA76" s="62"/>
      <c r="AD76" s="63"/>
      <c r="AE76" s="63"/>
    </row>
    <row r="77" customFormat="false" ht="13.8" hidden="false" customHeight="false" outlineLevel="0" collapsed="false"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D77" s="63"/>
      <c r="AE77" s="63"/>
      <c r="AJ77" s="66"/>
      <c r="AK77" s="66"/>
    </row>
    <row r="78" customFormat="false" ht="13.8" hidden="false" customHeight="false" outlineLevel="0" collapsed="false">
      <c r="A78" s="1" t="s">
        <v>57</v>
      </c>
      <c r="B78" s="1" t="s">
        <v>47</v>
      </c>
      <c r="C78" s="1" t="s">
        <v>69</v>
      </c>
      <c r="D78" s="1" t="n">
        <v>14</v>
      </c>
      <c r="E78" s="1" t="n">
        <v>1800</v>
      </c>
      <c r="F78" s="1" t="s">
        <v>18</v>
      </c>
      <c r="G78" s="1" t="n">
        <v>12</v>
      </c>
      <c r="H78" s="62" t="n">
        <v>3.08417912816305</v>
      </c>
      <c r="I78" s="62" t="n">
        <v>0.0221883390515327</v>
      </c>
      <c r="J78" s="62" t="n">
        <v>1.80440576980246</v>
      </c>
      <c r="K78" s="62" t="n">
        <v>0.0174338721720045</v>
      </c>
      <c r="L78" s="62" t="n">
        <v>0.595348346440898</v>
      </c>
      <c r="M78" s="62" t="n">
        <v>0.0333395074006903</v>
      </c>
      <c r="N78" s="62" t="n">
        <v>0.177825542279635</v>
      </c>
      <c r="O78" s="62" t="n">
        <v>0.0227139194671629</v>
      </c>
      <c r="P78" s="62" t="n">
        <v>0</v>
      </c>
      <c r="Q78" s="62" t="n">
        <v>0</v>
      </c>
      <c r="R78" s="62" t="n">
        <v>1.24591797167697</v>
      </c>
      <c r="S78" s="62" t="n">
        <v>0.121284050340236</v>
      </c>
      <c r="T78" s="62" t="n">
        <v>0.97472428506019</v>
      </c>
      <c r="U78" s="62" t="n">
        <v>0.0554721137839132</v>
      </c>
      <c r="V78" s="62" t="n">
        <v>0.0846083447454141</v>
      </c>
      <c r="W78" s="62" t="n">
        <v>0.00573615896579079</v>
      </c>
      <c r="X78" s="62" t="n">
        <v>0</v>
      </c>
      <c r="Y78" s="62" t="n">
        <v>7.96700938816861</v>
      </c>
      <c r="Z78" s="62"/>
      <c r="AA78" s="62" t="n">
        <v>0.773173888720532</v>
      </c>
      <c r="AB78" s="1" t="n">
        <v>12.5</v>
      </c>
      <c r="AC78" s="1" t="n">
        <v>0.7</v>
      </c>
      <c r="AD78" s="63" t="n">
        <v>0.823130477823783</v>
      </c>
      <c r="AE78" s="63" t="n">
        <v>0.408100477823783</v>
      </c>
      <c r="AF78" s="1" t="n">
        <v>0.23</v>
      </c>
      <c r="AG78" s="1" t="n">
        <v>0.03</v>
      </c>
    </row>
    <row r="79" customFormat="false" ht="13.8" hidden="false" customHeight="false" outlineLevel="0" collapsed="false">
      <c r="A79" s="1" t="s">
        <v>57</v>
      </c>
      <c r="B79" s="1" t="s">
        <v>65</v>
      </c>
      <c r="C79" s="1" t="s">
        <v>69</v>
      </c>
      <c r="D79" s="1" t="n">
        <v>14</v>
      </c>
      <c r="E79" s="1" t="n">
        <v>1800</v>
      </c>
      <c r="F79" s="1" t="s">
        <v>18</v>
      </c>
      <c r="G79" s="1" t="n">
        <v>6</v>
      </c>
      <c r="H79" s="62" t="n">
        <v>1.97596632147802</v>
      </c>
      <c r="I79" s="62" t="n">
        <v>0.00357317598820618</v>
      </c>
      <c r="J79" s="62" t="n">
        <v>0.54325588544618</v>
      </c>
      <c r="K79" s="62" t="n">
        <v>0.0210564296684566</v>
      </c>
      <c r="L79" s="62" t="n">
        <v>0.164355397504471</v>
      </c>
      <c r="M79" s="62" t="n">
        <v>0.00896483986388024</v>
      </c>
      <c r="N79" s="62" t="n">
        <v>0</v>
      </c>
      <c r="O79" s="62" t="n">
        <v>0</v>
      </c>
      <c r="P79" s="62" t="n">
        <v>0</v>
      </c>
      <c r="Q79" s="62" t="n">
        <v>0</v>
      </c>
      <c r="R79" s="62" t="n">
        <v>0.431466313197839</v>
      </c>
      <c r="S79" s="62" t="n">
        <v>0.0159802338221422</v>
      </c>
      <c r="T79" s="62" t="n">
        <v>0.436447886228894</v>
      </c>
      <c r="U79" s="62" t="n">
        <v>0.011485470690234</v>
      </c>
      <c r="V79" s="62" t="n">
        <v>0.401827863886973</v>
      </c>
      <c r="W79" s="62" t="n">
        <v>0.0138561332374818</v>
      </c>
      <c r="X79" s="62" t="n">
        <v>0</v>
      </c>
      <c r="Y79" s="62" t="n">
        <v>3.95331966774238</v>
      </c>
      <c r="Z79" s="62"/>
      <c r="AA79" s="62"/>
      <c r="AD79" s="63"/>
      <c r="AE79" s="63"/>
    </row>
    <row r="80" customFormat="false" ht="13.8" hidden="false" customHeight="false" outlineLevel="0" collapsed="false">
      <c r="A80" s="1" t="s">
        <v>57</v>
      </c>
      <c r="B80" s="1" t="s">
        <v>70</v>
      </c>
      <c r="C80" s="1" t="s">
        <v>69</v>
      </c>
      <c r="D80" s="1" t="n">
        <v>14</v>
      </c>
      <c r="E80" s="1" t="n">
        <v>1800</v>
      </c>
      <c r="F80" s="1" t="s">
        <v>18</v>
      </c>
      <c r="G80" s="1" t="n">
        <v>2</v>
      </c>
      <c r="H80" s="62" t="n">
        <v>0.997071937004112</v>
      </c>
      <c r="I80" s="62" t="n">
        <v>0.00400028861385802</v>
      </c>
      <c r="J80" s="62" t="n">
        <v>0.00212160320444121</v>
      </c>
      <c r="K80" s="62" t="n">
        <v>0.000117866844691178</v>
      </c>
      <c r="L80" s="62" t="n">
        <v>0.00192364994958476</v>
      </c>
      <c r="M80" s="62" t="n">
        <v>0.00041818477164886</v>
      </c>
      <c r="N80" s="62" t="n">
        <v>0</v>
      </c>
      <c r="O80" s="62" t="n">
        <v>0</v>
      </c>
      <c r="P80" s="62" t="n">
        <v>0</v>
      </c>
      <c r="Q80" s="62" t="n">
        <v>0</v>
      </c>
      <c r="R80" s="62" t="n">
        <v>0</v>
      </c>
      <c r="S80" s="62" t="n">
        <v>0</v>
      </c>
      <c r="T80" s="62" t="n">
        <v>0.000750071235529557</v>
      </c>
      <c r="U80" s="62" t="n">
        <v>0.00010715303364708</v>
      </c>
      <c r="V80" s="62" t="n">
        <v>0</v>
      </c>
      <c r="W80" s="62" t="n">
        <v>0</v>
      </c>
      <c r="X80" s="62" t="n">
        <v>0</v>
      </c>
      <c r="Y80" s="62" t="n">
        <v>1.00186726139367</v>
      </c>
      <c r="Z80" s="62"/>
      <c r="AA80" s="62"/>
      <c r="AD80" s="63"/>
      <c r="AE80" s="63"/>
    </row>
    <row r="81" customFormat="false" ht="13.8" hidden="false" customHeight="false" outlineLevel="0" collapsed="false">
      <c r="A81" s="1" t="s">
        <v>57</v>
      </c>
      <c r="B81" s="1" t="s">
        <v>18</v>
      </c>
      <c r="C81" s="1" t="s">
        <v>69</v>
      </c>
      <c r="D81" s="1" t="n">
        <v>14</v>
      </c>
      <c r="E81" s="1" t="n">
        <v>1800</v>
      </c>
      <c r="F81" s="1" t="s">
        <v>18</v>
      </c>
      <c r="G81" s="1" t="n">
        <v>2</v>
      </c>
      <c r="H81" s="62" t="n">
        <v>0</v>
      </c>
      <c r="I81" s="62" t="n">
        <v>0</v>
      </c>
      <c r="J81" s="62" t="n">
        <v>0</v>
      </c>
      <c r="K81" s="62" t="n">
        <v>0</v>
      </c>
      <c r="L81" s="62" t="n">
        <v>0</v>
      </c>
      <c r="M81" s="62" t="n">
        <v>0</v>
      </c>
      <c r="N81" s="62" t="n">
        <v>0</v>
      </c>
      <c r="O81" s="62" t="n">
        <v>0</v>
      </c>
      <c r="P81" s="62" t="n">
        <v>0</v>
      </c>
      <c r="Q81" s="62" t="n">
        <v>0</v>
      </c>
      <c r="R81" s="62" t="n">
        <v>0</v>
      </c>
      <c r="S81" s="62" t="n">
        <v>0</v>
      </c>
      <c r="T81" s="62" t="n">
        <v>0</v>
      </c>
      <c r="U81" s="62" t="n">
        <v>0</v>
      </c>
      <c r="V81" s="62" t="n">
        <v>0</v>
      </c>
      <c r="W81" s="62" t="n">
        <v>0</v>
      </c>
      <c r="X81" s="62" t="n">
        <v>1</v>
      </c>
      <c r="Y81" s="62" t="n">
        <v>1</v>
      </c>
      <c r="Z81" s="62"/>
      <c r="AA81" s="62"/>
      <c r="AD81" s="63"/>
      <c r="AE81" s="63"/>
    </row>
    <row r="82" customFormat="false" ht="13.8" hidden="false" customHeight="false" outlineLevel="0" collapsed="false">
      <c r="A82" s="1" t="s">
        <v>57</v>
      </c>
      <c r="B82" s="1" t="s">
        <v>15</v>
      </c>
      <c r="C82" s="1" t="s">
        <v>69</v>
      </c>
      <c r="D82" s="1" t="n">
        <v>14</v>
      </c>
      <c r="E82" s="1" t="n">
        <v>1800</v>
      </c>
      <c r="F82" s="1" t="s">
        <v>18</v>
      </c>
      <c r="G82" s="1" t="n">
        <v>2</v>
      </c>
      <c r="H82" s="62" t="n">
        <v>0</v>
      </c>
      <c r="I82" s="62" t="n">
        <v>0</v>
      </c>
      <c r="J82" s="62" t="n">
        <v>0</v>
      </c>
      <c r="K82" s="62" t="n">
        <v>0</v>
      </c>
      <c r="L82" s="62" t="n">
        <v>0</v>
      </c>
      <c r="M82" s="62" t="n">
        <v>0</v>
      </c>
      <c r="N82" s="62" t="n">
        <v>0</v>
      </c>
      <c r="O82" s="62" t="n">
        <v>0</v>
      </c>
      <c r="P82" s="62" t="n">
        <v>0</v>
      </c>
      <c r="Q82" s="62" t="n">
        <v>0</v>
      </c>
      <c r="R82" s="62" t="n">
        <v>0</v>
      </c>
      <c r="S82" s="62" t="n">
        <v>0</v>
      </c>
      <c r="T82" s="62" t="n">
        <v>0</v>
      </c>
      <c r="U82" s="62" t="n">
        <v>0</v>
      </c>
      <c r="V82" s="62" t="n">
        <v>0</v>
      </c>
      <c r="W82" s="62" t="n">
        <v>0</v>
      </c>
      <c r="X82" s="62" t="n">
        <v>1</v>
      </c>
      <c r="Y82" s="62" t="n">
        <v>1</v>
      </c>
      <c r="Z82" s="62"/>
      <c r="AA82" s="62"/>
      <c r="AD82" s="63"/>
      <c r="AE82" s="63"/>
    </row>
    <row r="83" customFormat="false" ht="13.8" hidden="false" customHeight="false" outlineLevel="0" collapsed="false"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  <c r="AA83" s="62"/>
      <c r="AD83" s="63"/>
      <c r="AE83" s="63"/>
    </row>
    <row r="84" customFormat="false" ht="13.8" hidden="false" customHeight="false" outlineLevel="0" collapsed="false">
      <c r="A84" s="1" t="s">
        <v>73</v>
      </c>
      <c r="B84" s="1" t="s">
        <v>47</v>
      </c>
      <c r="C84" s="1" t="s">
        <v>69</v>
      </c>
      <c r="D84" s="1" t="n">
        <v>14</v>
      </c>
      <c r="E84" s="1" t="n">
        <v>1600</v>
      </c>
      <c r="F84" s="1" t="s">
        <v>29</v>
      </c>
      <c r="G84" s="1" t="n">
        <v>12</v>
      </c>
      <c r="H84" s="62" t="n">
        <v>3.04812751410123</v>
      </c>
      <c r="I84" s="62" t="n">
        <v>0.00596210760704398</v>
      </c>
      <c r="J84" s="62" t="n">
        <v>1.85332934080689</v>
      </c>
      <c r="K84" s="62" t="n">
        <v>0.00878355137823171</v>
      </c>
      <c r="L84" s="62" t="n">
        <v>0.661271494325562</v>
      </c>
      <c r="M84" s="62" t="n">
        <v>0.0315125656268324</v>
      </c>
      <c r="N84" s="62" t="n">
        <v>0.175775314818209</v>
      </c>
      <c r="O84" s="62" t="n">
        <v>0.0168444551256218</v>
      </c>
      <c r="P84" s="62" t="n">
        <v>0</v>
      </c>
      <c r="Q84" s="62" t="n">
        <v>0</v>
      </c>
      <c r="R84" s="62" t="n">
        <v>1.01435054923068</v>
      </c>
      <c r="S84" s="62" t="n">
        <v>0.0111100826859877</v>
      </c>
      <c r="T84" s="62" t="n">
        <v>1.13389098855634</v>
      </c>
      <c r="U84" s="62" t="n">
        <v>0.00798514780673481</v>
      </c>
      <c r="V84" s="62" t="n">
        <v>0.10114991249461</v>
      </c>
      <c r="W84" s="62" t="n">
        <v>0.00866999249953803</v>
      </c>
      <c r="X84" s="62" t="n">
        <v>0</v>
      </c>
      <c r="Y84" s="62" t="n">
        <v>7.98789511433352</v>
      </c>
      <c r="Z84" s="62"/>
      <c r="AA84" s="62" t="n">
        <v>0.837046809143771</v>
      </c>
      <c r="AB84" s="1" t="n">
        <v>13.43</v>
      </c>
      <c r="AC84" s="1" t="n">
        <v>0.64</v>
      </c>
      <c r="AD84" s="63" t="n">
        <v>0.699772664055627</v>
      </c>
      <c r="AE84" s="63" t="n">
        <v>0.300348664055627</v>
      </c>
      <c r="AF84" s="1" t="n">
        <v>0.21</v>
      </c>
      <c r="AG84" s="1" t="n">
        <v>0.02</v>
      </c>
    </row>
    <row r="85" customFormat="false" ht="13.8" hidden="false" customHeight="false" outlineLevel="0" collapsed="false">
      <c r="A85" s="1" t="s">
        <v>73</v>
      </c>
      <c r="B85" s="1" t="s">
        <v>65</v>
      </c>
      <c r="C85" s="1" t="s">
        <v>69</v>
      </c>
      <c r="D85" s="1" t="n">
        <v>14</v>
      </c>
      <c r="E85" s="1" t="n">
        <v>1600</v>
      </c>
      <c r="F85" s="1" t="s">
        <v>29</v>
      </c>
      <c r="G85" s="1" t="n">
        <v>6</v>
      </c>
      <c r="H85" s="62" t="n">
        <v>1.96016703277013</v>
      </c>
      <c r="I85" s="62" t="n">
        <v>0.00214382103474677</v>
      </c>
      <c r="J85" s="62" t="n">
        <v>0.53902333895476</v>
      </c>
      <c r="K85" s="62" t="n">
        <v>0.00421111983558407</v>
      </c>
      <c r="L85" s="62" t="n">
        <v>0.143730596688907</v>
      </c>
      <c r="M85" s="62" t="n">
        <v>0.00358579451198936</v>
      </c>
      <c r="N85" s="62" t="n">
        <v>0</v>
      </c>
      <c r="O85" s="62" t="n">
        <v>0</v>
      </c>
      <c r="P85" s="62" t="n">
        <v>0</v>
      </c>
      <c r="Q85" s="62" t="n">
        <v>0</v>
      </c>
      <c r="R85" s="62" t="n">
        <v>0.436775830169456</v>
      </c>
      <c r="S85" s="62" t="n">
        <v>0.00106530690285233</v>
      </c>
      <c r="T85" s="62" t="n">
        <v>0.468588721738156</v>
      </c>
      <c r="U85" s="62" t="n">
        <v>0.00267983746092082</v>
      </c>
      <c r="V85" s="62" t="n">
        <v>0.444071554862153</v>
      </c>
      <c r="W85" s="62" t="n">
        <v>0.004849455357309</v>
      </c>
      <c r="X85" s="62" t="n">
        <v>0</v>
      </c>
      <c r="Y85" s="62" t="n">
        <v>3.99235707518356</v>
      </c>
      <c r="Z85" s="62"/>
      <c r="AA85" s="62"/>
      <c r="AD85" s="63"/>
      <c r="AE85" s="63"/>
    </row>
    <row r="86" customFormat="false" ht="13.8" hidden="false" customHeight="false" outlineLevel="0" collapsed="false">
      <c r="A86" s="1" t="s">
        <v>73</v>
      </c>
      <c r="B86" s="1" t="s">
        <v>29</v>
      </c>
      <c r="C86" s="1" t="s">
        <v>69</v>
      </c>
      <c r="D86" s="1" t="n">
        <v>14</v>
      </c>
      <c r="E86" s="1" t="n">
        <v>1600</v>
      </c>
      <c r="F86" s="1" t="s">
        <v>29</v>
      </c>
      <c r="G86" s="1" t="n">
        <v>1</v>
      </c>
      <c r="H86" s="62" t="n">
        <v>0</v>
      </c>
      <c r="I86" s="62" t="n">
        <v>0</v>
      </c>
      <c r="J86" s="62" t="n">
        <v>0</v>
      </c>
      <c r="K86" s="62" t="n">
        <v>0</v>
      </c>
      <c r="L86" s="62" t="n">
        <v>0</v>
      </c>
      <c r="M86" s="62" t="n">
        <v>0</v>
      </c>
      <c r="N86" s="62" t="n">
        <v>0</v>
      </c>
      <c r="O86" s="62" t="n">
        <v>0</v>
      </c>
      <c r="P86" s="62" t="n">
        <v>0.5</v>
      </c>
      <c r="Q86" s="62" t="n">
        <v>0</v>
      </c>
      <c r="R86" s="62" t="n">
        <v>0</v>
      </c>
      <c r="S86" s="62" t="n">
        <v>0</v>
      </c>
      <c r="T86" s="62" t="n">
        <v>0</v>
      </c>
      <c r="U86" s="62" t="n">
        <v>0</v>
      </c>
      <c r="V86" s="62" t="n">
        <v>0</v>
      </c>
      <c r="W86" s="62" t="n">
        <v>0</v>
      </c>
      <c r="X86" s="62" t="n">
        <v>0</v>
      </c>
      <c r="Y86" s="62" t="n">
        <v>0.5</v>
      </c>
      <c r="Z86" s="62"/>
      <c r="AA86" s="62"/>
      <c r="AD86" s="63"/>
      <c r="AE86" s="63"/>
    </row>
    <row r="87" customFormat="false" ht="13.8" hidden="false" customHeight="false" outlineLevel="0" collapsed="false">
      <c r="A87" s="1" t="s">
        <v>73</v>
      </c>
      <c r="B87" s="1" t="s">
        <v>10</v>
      </c>
      <c r="C87" s="1" t="s">
        <v>69</v>
      </c>
      <c r="D87" s="1" t="n">
        <v>14</v>
      </c>
      <c r="E87" s="1" t="n">
        <v>1600</v>
      </c>
      <c r="F87" s="1" t="s">
        <v>29</v>
      </c>
      <c r="G87" s="1" t="n">
        <v>2</v>
      </c>
      <c r="H87" s="62" t="n">
        <v>0</v>
      </c>
      <c r="I87" s="62" t="n">
        <v>0</v>
      </c>
      <c r="J87" s="62" t="n">
        <v>0</v>
      </c>
      <c r="K87" s="62" t="n">
        <v>0</v>
      </c>
      <c r="L87" s="62" t="n">
        <v>0</v>
      </c>
      <c r="M87" s="62" t="n">
        <v>0</v>
      </c>
      <c r="N87" s="62" t="n">
        <v>0</v>
      </c>
      <c r="O87" s="62" t="n">
        <v>0</v>
      </c>
      <c r="P87" s="62" t="n">
        <v>1</v>
      </c>
      <c r="Q87" s="62" t="n">
        <v>0</v>
      </c>
      <c r="R87" s="62" t="n">
        <v>0</v>
      </c>
      <c r="S87" s="62" t="n">
        <v>0</v>
      </c>
      <c r="T87" s="62" t="n">
        <v>0</v>
      </c>
      <c r="U87" s="62" t="n">
        <v>0</v>
      </c>
      <c r="V87" s="62" t="n">
        <v>0</v>
      </c>
      <c r="W87" s="62" t="n">
        <v>0</v>
      </c>
      <c r="X87" s="62" t="n">
        <v>0</v>
      </c>
      <c r="Y87" s="62" t="n">
        <v>1</v>
      </c>
      <c r="Z87" s="62"/>
      <c r="AA87" s="62"/>
      <c r="AD87" s="63"/>
      <c r="AE87" s="63"/>
    </row>
    <row r="88" customFormat="false" ht="13.8" hidden="false" customHeight="false" outlineLevel="0" collapsed="false"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 t="e">
        <f aca="false">#DIV/0!</f>
        <v>#DIV/0!</v>
      </c>
      <c r="Y88" s="62" t="e">
        <f aca="false">#DIV/0!</f>
        <v>#DIV/0!</v>
      </c>
      <c r="Z88" s="62"/>
      <c r="AA88" s="62"/>
      <c r="AD88" s="63"/>
      <c r="AE88" s="63"/>
    </row>
    <row r="89" customFormat="false" ht="13.8" hidden="false" customHeight="false" outlineLevel="0" collapsed="false">
      <c r="A89" s="1" t="s">
        <v>74</v>
      </c>
      <c r="B89" s="1" t="s">
        <v>47</v>
      </c>
      <c r="C89" s="1" t="s">
        <v>69</v>
      </c>
      <c r="D89" s="1" t="n">
        <v>14</v>
      </c>
      <c r="E89" s="1" t="n">
        <v>1800</v>
      </c>
      <c r="F89" s="1" t="s">
        <v>54</v>
      </c>
      <c r="G89" s="1" t="n">
        <v>12</v>
      </c>
      <c r="H89" s="62" t="n">
        <v>3.23052511705154</v>
      </c>
      <c r="I89" s="62" t="n">
        <v>0.0381858760880797</v>
      </c>
      <c r="J89" s="62" t="n">
        <v>1.62018863923382</v>
      </c>
      <c r="K89" s="62" t="n">
        <v>0.0540062879744608</v>
      </c>
      <c r="L89" s="62" t="n">
        <v>1.15081684950367</v>
      </c>
      <c r="M89" s="62" t="n">
        <v>0.0116244126212492</v>
      </c>
      <c r="N89" s="62" t="n">
        <v>0.113813350418693</v>
      </c>
      <c r="O89" s="62" t="n">
        <v>0.0245895693729624</v>
      </c>
      <c r="P89" s="62" t="n">
        <v>0</v>
      </c>
      <c r="Q89" s="62" t="n">
        <v>0</v>
      </c>
      <c r="R89" s="62" t="n">
        <v>0.853889131972487</v>
      </c>
      <c r="S89" s="62" t="n">
        <v>0.0455407537051993</v>
      </c>
      <c r="T89" s="62" t="n">
        <v>0.859201823326672</v>
      </c>
      <c r="U89" s="62" t="n">
        <v>0.0572801215551115</v>
      </c>
      <c r="V89" s="62" t="n">
        <v>0.14807795323063</v>
      </c>
      <c r="W89" s="62" t="n">
        <v>0.014807795323063</v>
      </c>
      <c r="X89" s="62" t="n">
        <v>0</v>
      </c>
      <c r="Y89" s="62" t="n">
        <v>7.97651286473751</v>
      </c>
      <c r="Z89" s="62"/>
      <c r="AA89" s="62" t="n">
        <v>1.26463019992236</v>
      </c>
      <c r="AB89" s="1" t="n">
        <v>19.8</v>
      </c>
      <c r="AC89" s="1" t="n">
        <v>0.2</v>
      </c>
      <c r="AD89" s="63" t="n">
        <v>0.562028879819814</v>
      </c>
      <c r="AE89" s="63" t="n">
        <v>0.396408879819814</v>
      </c>
      <c r="AF89" s="1" t="n">
        <v>0.09</v>
      </c>
      <c r="AG89" s="1" t="n">
        <v>0.02</v>
      </c>
    </row>
    <row r="90" customFormat="false" ht="13.8" hidden="false" customHeight="false" outlineLevel="0" collapsed="false">
      <c r="A90" s="1" t="s">
        <v>74</v>
      </c>
      <c r="B90" s="1" t="s">
        <v>65</v>
      </c>
      <c r="C90" s="1" t="s">
        <v>69</v>
      </c>
      <c r="D90" s="1" t="n">
        <v>14</v>
      </c>
      <c r="E90" s="1" t="n">
        <v>1800</v>
      </c>
      <c r="F90" s="1" t="s">
        <v>54</v>
      </c>
      <c r="G90" s="1" t="n">
        <v>6</v>
      </c>
      <c r="H90" s="62" t="n">
        <v>1.95062874927614</v>
      </c>
      <c r="I90" s="62" t="n">
        <v>0.0577964073859596</v>
      </c>
      <c r="J90" s="62" t="n">
        <v>0.527913622616014</v>
      </c>
      <c r="K90" s="62" t="n">
        <v>0.0340589433945815</v>
      </c>
      <c r="L90" s="62" t="n">
        <v>0.22053148189105</v>
      </c>
      <c r="M90" s="62" t="n">
        <v>0.0422937088558177</v>
      </c>
      <c r="N90" s="62" t="n">
        <v>0</v>
      </c>
      <c r="O90" s="62" t="n">
        <v>0</v>
      </c>
      <c r="P90" s="62" t="n">
        <v>0</v>
      </c>
      <c r="Q90" s="62" t="n">
        <v>0</v>
      </c>
      <c r="R90" s="62" t="n">
        <v>0.425417567740135</v>
      </c>
      <c r="S90" s="62" t="n">
        <v>0.00538503250303969</v>
      </c>
      <c r="T90" s="62" t="n">
        <v>0.468316400988105</v>
      </c>
      <c r="U90" s="62" t="n">
        <v>0.0116111504377216</v>
      </c>
      <c r="V90" s="62" t="n">
        <v>0.385213233808839</v>
      </c>
      <c r="W90" s="62" t="n">
        <v>0.0490271388483977</v>
      </c>
      <c r="X90" s="62" t="n">
        <v>0</v>
      </c>
      <c r="Y90" s="62" t="n">
        <v>3.97802105632028</v>
      </c>
      <c r="Z90" s="62"/>
      <c r="AA90" s="62"/>
      <c r="AD90" s="63"/>
      <c r="AE90" s="63"/>
    </row>
    <row r="91" customFormat="false" ht="13.8" hidden="false" customHeight="false" outlineLevel="0" collapsed="false">
      <c r="A91" s="1" t="s">
        <v>74</v>
      </c>
      <c r="B91" s="1" t="s">
        <v>56</v>
      </c>
      <c r="C91" s="1" t="s">
        <v>69</v>
      </c>
      <c r="D91" s="1" t="n">
        <v>14</v>
      </c>
      <c r="E91" s="1" t="n">
        <v>1800</v>
      </c>
      <c r="F91" s="1" t="s">
        <v>54</v>
      </c>
      <c r="G91" s="1" t="n">
        <v>1</v>
      </c>
      <c r="H91" s="62" t="n">
        <v>0</v>
      </c>
      <c r="I91" s="62" t="n">
        <v>0</v>
      </c>
      <c r="J91" s="62" t="n">
        <v>0</v>
      </c>
      <c r="K91" s="62" t="n">
        <v>0</v>
      </c>
      <c r="L91" s="62" t="n">
        <v>1</v>
      </c>
      <c r="M91" s="62" t="n">
        <v>0</v>
      </c>
      <c r="N91" s="62" t="n">
        <v>0</v>
      </c>
      <c r="O91" s="62" t="n">
        <v>0</v>
      </c>
      <c r="P91" s="62" t="n">
        <v>0</v>
      </c>
      <c r="Q91" s="62" t="n">
        <v>0</v>
      </c>
      <c r="R91" s="62" t="n">
        <v>0</v>
      </c>
      <c r="S91" s="62" t="n">
        <v>0</v>
      </c>
      <c r="T91" s="62" t="n">
        <v>0</v>
      </c>
      <c r="U91" s="62" t="n">
        <v>0</v>
      </c>
      <c r="V91" s="62" t="n">
        <v>0</v>
      </c>
      <c r="W91" s="62" t="n">
        <v>0</v>
      </c>
      <c r="X91" s="62" t="n">
        <v>0</v>
      </c>
      <c r="Y91" s="62" t="n">
        <v>1</v>
      </c>
      <c r="Z91" s="62"/>
      <c r="AA91" s="62"/>
      <c r="AD91" s="63"/>
      <c r="AE91" s="63"/>
    </row>
    <row r="92" customFormat="false" ht="13.8" hidden="false" customHeight="false" outlineLevel="0" collapsed="false"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  <c r="AA92" s="62"/>
      <c r="AD92" s="63"/>
      <c r="AE92" s="63"/>
    </row>
    <row r="93" customFormat="false" ht="13.8" hidden="false" customHeight="false" outlineLevel="0" collapsed="false">
      <c r="A93" s="1" t="s">
        <v>62</v>
      </c>
      <c r="B93" s="1" t="s">
        <v>47</v>
      </c>
      <c r="C93" s="1" t="s">
        <v>75</v>
      </c>
      <c r="D93" s="1" t="n">
        <v>10</v>
      </c>
      <c r="E93" s="1" t="n">
        <v>1310</v>
      </c>
      <c r="F93" s="1" t="s">
        <v>18</v>
      </c>
      <c r="G93" s="1" t="n">
        <v>12</v>
      </c>
      <c r="H93" s="62" t="n">
        <v>3.0981515802139</v>
      </c>
      <c r="I93" s="62" t="n">
        <v>0.0216653956658314</v>
      </c>
      <c r="J93" s="62" t="n">
        <v>1.79592480217283</v>
      </c>
      <c r="K93" s="62" t="n">
        <v>0.00851149195342572</v>
      </c>
      <c r="L93" s="62" t="n">
        <v>0.569539615241163</v>
      </c>
      <c r="M93" s="62" t="n">
        <v>0.0346676287538099</v>
      </c>
      <c r="N93" s="62" t="n">
        <v>0.125016826239344</v>
      </c>
      <c r="O93" s="62" t="n">
        <v>0.0199606368806502</v>
      </c>
      <c r="P93" s="62" t="n">
        <v>0</v>
      </c>
      <c r="Q93" s="62" t="n">
        <v>0</v>
      </c>
      <c r="R93" s="62" t="n">
        <v>1.72255390215917</v>
      </c>
      <c r="S93" s="62" t="n">
        <v>0.0861276951079584</v>
      </c>
      <c r="T93" s="62" t="n">
        <v>0.611287616113662</v>
      </c>
      <c r="U93" s="62" t="n">
        <v>0.0541647254784257</v>
      </c>
      <c r="V93" s="62" t="n">
        <v>0.0378065268799293</v>
      </c>
      <c r="W93" s="62" t="n">
        <v>0.00420072520888103</v>
      </c>
      <c r="X93" s="62" t="n">
        <v>0</v>
      </c>
      <c r="Y93" s="62" t="n">
        <v>7.96028086901999</v>
      </c>
      <c r="Z93" s="62"/>
      <c r="AA93" s="62" t="n">
        <v>0.694556441480507</v>
      </c>
      <c r="AB93" s="1" t="n">
        <v>11.5</v>
      </c>
      <c r="AC93" s="1" t="n">
        <v>0.7</v>
      </c>
      <c r="AD93" s="63" t="n">
        <v>0.837968714773541</v>
      </c>
      <c r="AE93" s="63" t="n">
        <v>0.367288714773542</v>
      </c>
      <c r="AF93" s="1" t="n">
        <v>0.18</v>
      </c>
      <c r="AG93" s="1" t="n">
        <v>0.03</v>
      </c>
    </row>
    <row r="94" customFormat="false" ht="13.8" hidden="false" customHeight="false" outlineLevel="0" collapsed="false">
      <c r="A94" s="1" t="s">
        <v>62</v>
      </c>
      <c r="B94" s="1" t="s">
        <v>65</v>
      </c>
      <c r="C94" s="1" t="s">
        <v>75</v>
      </c>
      <c r="D94" s="1" t="n">
        <v>10</v>
      </c>
      <c r="E94" s="1" t="n">
        <v>1310</v>
      </c>
      <c r="F94" s="1" t="s">
        <v>18</v>
      </c>
      <c r="G94" s="1" t="n">
        <v>6</v>
      </c>
      <c r="H94" s="62" t="n">
        <v>2.01553447853521</v>
      </c>
      <c r="I94" s="62" t="n">
        <v>0.00717272056418224</v>
      </c>
      <c r="J94" s="62" t="n">
        <v>0.300104555383465</v>
      </c>
      <c r="K94" s="62" t="n">
        <v>0.0253609483422646</v>
      </c>
      <c r="L94" s="62" t="n">
        <v>0.122971550137201</v>
      </c>
      <c r="M94" s="62" t="n">
        <v>0.0119972244036294</v>
      </c>
      <c r="N94" s="62" t="n">
        <v>0</v>
      </c>
      <c r="O94" s="62" t="n">
        <v>0</v>
      </c>
      <c r="P94" s="62" t="n">
        <v>0</v>
      </c>
      <c r="Q94" s="62" t="n">
        <v>0</v>
      </c>
      <c r="R94" s="62" t="n">
        <v>0.66295350246396</v>
      </c>
      <c r="S94" s="62" t="n">
        <v>0.0374247944939332</v>
      </c>
      <c r="T94" s="62" t="n">
        <v>0.576392487251319</v>
      </c>
      <c r="U94" s="62" t="n">
        <v>0.0153704663267018</v>
      </c>
      <c r="V94" s="62" t="n">
        <v>0.312913340003812</v>
      </c>
      <c r="W94" s="62" t="n">
        <v>0.02781451911145</v>
      </c>
      <c r="X94" s="62" t="n">
        <v>0</v>
      </c>
      <c r="Y94" s="62" t="n">
        <v>3.99086991377497</v>
      </c>
      <c r="Z94" s="62"/>
      <c r="AA94" s="62"/>
      <c r="AD94" s="63"/>
      <c r="AE94" s="63"/>
    </row>
    <row r="95" customFormat="false" ht="13.8" hidden="false" customHeight="false" outlineLevel="0" collapsed="false">
      <c r="A95" s="1" t="s">
        <v>62</v>
      </c>
      <c r="B95" s="1" t="s">
        <v>76</v>
      </c>
      <c r="C95" s="1" t="s">
        <v>75</v>
      </c>
      <c r="D95" s="1" t="n">
        <v>10</v>
      </c>
      <c r="E95" s="1" t="n">
        <v>1310</v>
      </c>
      <c r="F95" s="1" t="s">
        <v>18</v>
      </c>
      <c r="G95" s="1" t="n">
        <v>1</v>
      </c>
      <c r="H95" s="62" t="e">
        <f aca="false">#DIV/0!</f>
        <v>#DIV/0!</v>
      </c>
      <c r="I95" s="62" t="e">
        <f aca="false">#DIV/0!</f>
        <v>#DIV/0!</v>
      </c>
      <c r="J95" s="62" t="e">
        <f aca="false">#DIV/0!</f>
        <v>#DIV/0!</v>
      </c>
      <c r="K95" s="62" t="e">
        <f aca="false">#DIV/0!</f>
        <v>#DIV/0!</v>
      </c>
      <c r="L95" s="62" t="e">
        <f aca="false">#DIV/0!</f>
        <v>#DIV/0!</v>
      </c>
      <c r="M95" s="62" t="e">
        <f aca="false">#DIV/0!</f>
        <v>#DIV/0!</v>
      </c>
      <c r="N95" s="62" t="e">
        <f aca="false">#DIV/0!</f>
        <v>#DIV/0!</v>
      </c>
      <c r="O95" s="62" t="e">
        <f aca="false">#DIV/0!</f>
        <v>#DIV/0!</v>
      </c>
      <c r="P95" s="62" t="e">
        <f aca="false">#DIV/0!</f>
        <v>#DIV/0!</v>
      </c>
      <c r="Q95" s="62" t="e">
        <f aca="false">#DIV/0!</f>
        <v>#DIV/0!</v>
      </c>
      <c r="R95" s="62" t="e">
        <f aca="false">#DIV/0!</f>
        <v>#DIV/0!</v>
      </c>
      <c r="S95" s="62" t="e">
        <f aca="false">#DIV/0!</f>
        <v>#DIV/0!</v>
      </c>
      <c r="T95" s="62" t="e">
        <f aca="false">#DIV/0!</f>
        <v>#DIV/0!</v>
      </c>
      <c r="U95" s="62" t="e">
        <f aca="false">#DIV/0!</f>
        <v>#DIV/0!</v>
      </c>
      <c r="V95" s="62" t="e">
        <f aca="false">#DIV/0!</f>
        <v>#DIV/0!</v>
      </c>
      <c r="W95" s="62" t="e">
        <f aca="false">#DIV/0!</f>
        <v>#DIV/0!</v>
      </c>
      <c r="X95" s="62" t="e">
        <f aca="false">#DIV/0!</f>
        <v>#DIV/0!</v>
      </c>
      <c r="Y95" s="62" t="e">
        <f aca="false">#DIV/0!</f>
        <v>#DIV/0!</v>
      </c>
      <c r="Z95" s="62"/>
      <c r="AA95" s="62"/>
      <c r="AD95" s="63"/>
      <c r="AE95" s="63"/>
    </row>
    <row r="96" customFormat="false" ht="13.8" hidden="false" customHeight="false" outlineLevel="0" collapsed="false">
      <c r="A96" s="1" t="s">
        <v>62</v>
      </c>
      <c r="B96" s="1" t="s">
        <v>18</v>
      </c>
      <c r="C96" s="1" t="s">
        <v>75</v>
      </c>
      <c r="D96" s="1" t="n">
        <v>10</v>
      </c>
      <c r="E96" s="1" t="n">
        <v>1310</v>
      </c>
      <c r="F96" s="1" t="s">
        <v>18</v>
      </c>
      <c r="G96" s="1" t="n">
        <v>2</v>
      </c>
      <c r="H96" s="62" t="n">
        <v>0</v>
      </c>
      <c r="I96" s="62" t="n">
        <v>0</v>
      </c>
      <c r="J96" s="62" t="n">
        <v>0</v>
      </c>
      <c r="K96" s="62" t="n">
        <v>0</v>
      </c>
      <c r="L96" s="62" t="n">
        <v>0</v>
      </c>
      <c r="M96" s="62" t="n">
        <v>0</v>
      </c>
      <c r="N96" s="62" t="n">
        <v>0</v>
      </c>
      <c r="O96" s="62" t="n">
        <v>0</v>
      </c>
      <c r="P96" s="62" t="n">
        <v>0</v>
      </c>
      <c r="Q96" s="62" t="n">
        <v>0</v>
      </c>
      <c r="R96" s="62" t="n">
        <v>0</v>
      </c>
      <c r="S96" s="62" t="n">
        <v>0</v>
      </c>
      <c r="T96" s="62" t="n">
        <v>0</v>
      </c>
      <c r="U96" s="62" t="n">
        <v>0</v>
      </c>
      <c r="V96" s="62" t="n">
        <v>0</v>
      </c>
      <c r="W96" s="62" t="n">
        <v>0</v>
      </c>
      <c r="X96" s="62" t="n">
        <v>1</v>
      </c>
      <c r="Y96" s="62" t="n">
        <v>1</v>
      </c>
      <c r="Z96" s="62"/>
      <c r="AA96" s="62"/>
      <c r="AD96" s="63"/>
      <c r="AE96" s="63"/>
    </row>
    <row r="97" customFormat="false" ht="13.8" hidden="false" customHeight="false" outlineLevel="0" collapsed="false">
      <c r="A97" s="1" t="s">
        <v>62</v>
      </c>
      <c r="B97" s="1" t="s">
        <v>15</v>
      </c>
      <c r="C97" s="1" t="s">
        <v>75</v>
      </c>
      <c r="D97" s="1" t="n">
        <v>10</v>
      </c>
      <c r="E97" s="1" t="n">
        <v>1310</v>
      </c>
      <c r="F97" s="1" t="s">
        <v>18</v>
      </c>
      <c r="G97" s="1" t="n">
        <v>2</v>
      </c>
      <c r="H97" s="62" t="n">
        <v>0</v>
      </c>
      <c r="I97" s="62" t="n">
        <v>0</v>
      </c>
      <c r="J97" s="62" t="n">
        <v>0</v>
      </c>
      <c r="K97" s="62" t="n">
        <v>0</v>
      </c>
      <c r="L97" s="62" t="n">
        <v>0</v>
      </c>
      <c r="M97" s="62" t="n">
        <v>0</v>
      </c>
      <c r="N97" s="62" t="n">
        <v>0</v>
      </c>
      <c r="O97" s="62" t="n">
        <v>0</v>
      </c>
      <c r="P97" s="62" t="n">
        <v>0</v>
      </c>
      <c r="Q97" s="62" t="n">
        <v>0</v>
      </c>
      <c r="R97" s="62" t="n">
        <v>0</v>
      </c>
      <c r="S97" s="62" t="n">
        <v>0</v>
      </c>
      <c r="T97" s="62" t="n">
        <v>0</v>
      </c>
      <c r="U97" s="62" t="n">
        <v>0</v>
      </c>
      <c r="V97" s="62" t="n">
        <v>0</v>
      </c>
      <c r="W97" s="62" t="n">
        <v>0</v>
      </c>
      <c r="X97" s="62" t="n">
        <v>1</v>
      </c>
      <c r="Y97" s="62" t="n">
        <v>1</v>
      </c>
      <c r="Z97" s="62"/>
      <c r="AA97" s="62"/>
      <c r="AD97" s="63"/>
      <c r="AE97" s="63"/>
    </row>
    <row r="98" customFormat="false" ht="13.8" hidden="false" customHeight="false" outlineLevel="0" collapsed="false"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  <c r="AA98" s="62"/>
      <c r="AD98" s="63"/>
      <c r="AE98" s="63"/>
    </row>
    <row r="99" customFormat="false" ht="13.8" hidden="false" customHeight="false" outlineLevel="0" collapsed="false">
      <c r="A99" s="1" t="s">
        <v>66</v>
      </c>
      <c r="B99" s="1" t="s">
        <v>77</v>
      </c>
      <c r="C99" s="1" t="s">
        <v>78</v>
      </c>
      <c r="D99" s="1" t="n">
        <v>10.4</v>
      </c>
      <c r="E99" s="1" t="n">
        <v>1310</v>
      </c>
      <c r="F99" s="1" t="s">
        <v>29</v>
      </c>
      <c r="G99" s="1" t="n">
        <v>12</v>
      </c>
      <c r="H99" s="62" t="n">
        <v>3.06711210746215</v>
      </c>
      <c r="I99" s="62" t="n">
        <v>0.0378655815736068</v>
      </c>
      <c r="J99" s="62" t="n">
        <v>1.92791863490147</v>
      </c>
      <c r="K99" s="62" t="n">
        <v>0.0178510984713099</v>
      </c>
      <c r="L99" s="62" t="n">
        <v>0.841654409950096</v>
      </c>
      <c r="M99" s="62" t="n">
        <v>0.0307173142317553</v>
      </c>
      <c r="N99" s="62" t="n">
        <v>0.0260297024078492</v>
      </c>
      <c r="O99" s="62" t="n">
        <v>0.0234383444679626</v>
      </c>
      <c r="P99" s="62" t="n">
        <v>0</v>
      </c>
      <c r="Q99" s="62" t="n">
        <v>0</v>
      </c>
      <c r="R99" s="62" t="n">
        <v>1.10638981934236</v>
      </c>
      <c r="S99" s="62" t="n">
        <v>0.0451587681364227</v>
      </c>
      <c r="T99" s="62" t="n">
        <v>0.949365893084694</v>
      </c>
      <c r="U99" s="62" t="n">
        <v>0.0243427152072999</v>
      </c>
      <c r="V99" s="62" t="n">
        <v>0.0748863134691653</v>
      </c>
      <c r="W99" s="62" t="n">
        <v>0.00587343635052277</v>
      </c>
      <c r="X99" s="62" t="n">
        <v>0</v>
      </c>
      <c r="Y99" s="62" t="n">
        <v>7.99335688061778</v>
      </c>
      <c r="Z99" s="62"/>
      <c r="AA99" s="62" t="n">
        <v>0.867684112357945</v>
      </c>
      <c r="AB99" s="1" t="n">
        <v>13.7</v>
      </c>
      <c r="AC99" s="1" t="n">
        <v>0.5</v>
      </c>
      <c r="AD99" s="63" t="n">
        <v>0.881723631539879</v>
      </c>
      <c r="AE99" s="63" t="n">
        <v>0.411273631539879</v>
      </c>
      <c r="AF99" s="1" t="n">
        <v>0.03</v>
      </c>
      <c r="AG99" s="1" t="n">
        <v>0.03</v>
      </c>
    </row>
    <row r="100" customFormat="false" ht="13.8" hidden="false" customHeight="false" outlineLevel="0" collapsed="false">
      <c r="A100" s="1" t="s">
        <v>66</v>
      </c>
      <c r="B100" s="27" t="s">
        <v>79</v>
      </c>
      <c r="C100" s="1" t="s">
        <v>78</v>
      </c>
      <c r="D100" s="1" t="n">
        <v>10.4</v>
      </c>
      <c r="E100" s="1" t="n">
        <v>1310</v>
      </c>
      <c r="F100" s="1" t="s">
        <v>29</v>
      </c>
      <c r="G100" s="1" t="n">
        <v>6</v>
      </c>
      <c r="H100" s="62" t="n">
        <v>2.00853760856803</v>
      </c>
      <c r="I100" s="62" t="n">
        <v>0.0142449475784966</v>
      </c>
      <c r="J100" s="62" t="n">
        <v>0.533046268943247</v>
      </c>
      <c r="K100" s="62" t="n">
        <v>0.0293805030126199</v>
      </c>
      <c r="L100" s="62" t="n">
        <v>0.0893488554244855</v>
      </c>
      <c r="M100" s="62" t="n">
        <v>0.0119131807232647</v>
      </c>
      <c r="N100" s="62" t="n">
        <v>0</v>
      </c>
      <c r="O100" s="62" t="n">
        <v>0</v>
      </c>
      <c r="P100" s="62" t="n">
        <v>0</v>
      </c>
      <c r="Q100" s="62" t="n">
        <v>0</v>
      </c>
      <c r="R100" s="62" t="n">
        <v>0.435333596191707</v>
      </c>
      <c r="S100" s="62" t="n">
        <v>0.0212357851800833</v>
      </c>
      <c r="T100" s="62" t="n">
        <v>0.427358181836866</v>
      </c>
      <c r="U100" s="62" t="n">
        <v>0.030525584416919</v>
      </c>
      <c r="V100" s="62" t="n">
        <v>0.462629491992038</v>
      </c>
      <c r="W100" s="62" t="n">
        <v>0.0207147533727778</v>
      </c>
      <c r="X100" s="62" t="n">
        <v>0</v>
      </c>
      <c r="Y100" s="62" t="n">
        <v>3.95625400295637</v>
      </c>
      <c r="Z100" s="62"/>
      <c r="AA100" s="62"/>
      <c r="AD100" s="63"/>
      <c r="AE100" s="63"/>
    </row>
    <row r="101" customFormat="false" ht="13.8" hidden="false" customHeight="false" outlineLevel="0" collapsed="false">
      <c r="A101" s="1" t="s">
        <v>66</v>
      </c>
      <c r="B101" s="27" t="s">
        <v>70</v>
      </c>
      <c r="C101" s="1" t="s">
        <v>78</v>
      </c>
      <c r="D101" s="1" t="n">
        <v>10.4</v>
      </c>
      <c r="E101" s="1" t="n">
        <v>1310</v>
      </c>
      <c r="F101" s="1" t="s">
        <v>29</v>
      </c>
      <c r="G101" s="1" t="n">
        <v>2</v>
      </c>
      <c r="H101" s="62" t="n">
        <v>0.991150353323517</v>
      </c>
      <c r="I101" s="62" t="n">
        <v>0.0100116197305406</v>
      </c>
      <c r="J101" s="62" t="n">
        <v>0.0117995289019778</v>
      </c>
      <c r="K101" s="62" t="n">
        <v>0.0058997644509889</v>
      </c>
      <c r="L101" s="62" t="n">
        <v>0</v>
      </c>
      <c r="M101" s="62" t="n">
        <v>0</v>
      </c>
      <c r="N101" s="62" t="n">
        <v>0</v>
      </c>
      <c r="O101" s="62" t="n">
        <v>0</v>
      </c>
      <c r="P101" s="62" t="n">
        <v>0</v>
      </c>
      <c r="Q101" s="62" t="n">
        <v>0</v>
      </c>
      <c r="R101" s="62" t="n">
        <v>0</v>
      </c>
      <c r="S101" s="62" t="n">
        <v>0</v>
      </c>
      <c r="T101" s="62" t="n">
        <v>0</v>
      </c>
      <c r="U101" s="62" t="n">
        <v>0</v>
      </c>
      <c r="V101" s="62" t="n">
        <v>0</v>
      </c>
      <c r="W101" s="62" t="n">
        <v>0</v>
      </c>
      <c r="X101" s="62" t="n">
        <v>0</v>
      </c>
      <c r="Y101" s="62" t="n">
        <v>1.00294988222549</v>
      </c>
      <c r="Z101" s="62"/>
      <c r="AA101" s="62"/>
      <c r="AD101" s="63"/>
      <c r="AE101" s="63"/>
    </row>
    <row r="102" customFormat="false" ht="13.8" hidden="false" customHeight="false" outlineLevel="0" collapsed="false">
      <c r="A102" s="1" t="s">
        <v>66</v>
      </c>
      <c r="B102" s="27" t="s">
        <v>29</v>
      </c>
      <c r="C102" s="1" t="s">
        <v>78</v>
      </c>
      <c r="D102" s="1" t="n">
        <v>10.4</v>
      </c>
      <c r="E102" s="1" t="n">
        <v>1310</v>
      </c>
      <c r="F102" s="1" t="s">
        <v>29</v>
      </c>
      <c r="G102" s="1" t="n">
        <v>2</v>
      </c>
      <c r="H102" s="62" t="n">
        <v>0</v>
      </c>
      <c r="I102" s="62" t="n">
        <v>0</v>
      </c>
      <c r="J102" s="62" t="n">
        <v>0</v>
      </c>
      <c r="K102" s="62" t="n">
        <v>0</v>
      </c>
      <c r="L102" s="62" t="n">
        <v>0</v>
      </c>
      <c r="M102" s="62" t="n">
        <v>0</v>
      </c>
      <c r="N102" s="62" t="n">
        <v>0</v>
      </c>
      <c r="O102" s="62" t="n">
        <v>0</v>
      </c>
      <c r="P102" s="62" t="n">
        <v>1</v>
      </c>
      <c r="Q102" s="62" t="n">
        <v>0</v>
      </c>
      <c r="R102" s="62" t="n">
        <v>0</v>
      </c>
      <c r="S102" s="62" t="n">
        <v>0</v>
      </c>
      <c r="T102" s="62" t="n">
        <v>0</v>
      </c>
      <c r="U102" s="62" t="n">
        <v>0</v>
      </c>
      <c r="V102" s="62" t="n">
        <v>0</v>
      </c>
      <c r="W102" s="62" t="n">
        <v>0</v>
      </c>
      <c r="X102" s="62" t="n">
        <v>0</v>
      </c>
      <c r="Y102" s="62" t="n">
        <v>1</v>
      </c>
      <c r="Z102" s="62"/>
      <c r="AA102" s="62"/>
      <c r="AD102" s="63"/>
      <c r="AE102" s="63"/>
    </row>
    <row r="103" customFormat="false" ht="13.8" hidden="false" customHeight="false" outlineLevel="0" collapsed="false">
      <c r="A103" s="1" t="s">
        <v>66</v>
      </c>
      <c r="B103" s="27" t="s">
        <v>10</v>
      </c>
      <c r="C103" s="1" t="s">
        <v>78</v>
      </c>
      <c r="D103" s="1" t="n">
        <v>10.4</v>
      </c>
      <c r="E103" s="1" t="n">
        <v>1310</v>
      </c>
      <c r="F103" s="1" t="s">
        <v>29</v>
      </c>
      <c r="G103" s="1" t="n">
        <v>2</v>
      </c>
      <c r="H103" s="62" t="n">
        <v>0</v>
      </c>
      <c r="I103" s="62" t="n">
        <v>0</v>
      </c>
      <c r="J103" s="62" t="n">
        <v>0</v>
      </c>
      <c r="K103" s="62" t="n">
        <v>0</v>
      </c>
      <c r="L103" s="62" t="n">
        <v>0</v>
      </c>
      <c r="M103" s="62" t="n">
        <v>0</v>
      </c>
      <c r="N103" s="62" t="n">
        <v>0</v>
      </c>
      <c r="O103" s="62" t="n">
        <v>0</v>
      </c>
      <c r="P103" s="62" t="n">
        <v>1</v>
      </c>
      <c r="Q103" s="62" t="n">
        <v>0</v>
      </c>
      <c r="R103" s="62" t="n">
        <v>0</v>
      </c>
      <c r="S103" s="62" t="n">
        <v>0</v>
      </c>
      <c r="T103" s="62" t="n">
        <v>0</v>
      </c>
      <c r="U103" s="62" t="n">
        <v>0</v>
      </c>
      <c r="V103" s="62" t="n">
        <v>0</v>
      </c>
      <c r="W103" s="62" t="n">
        <v>0</v>
      </c>
      <c r="X103" s="62" t="n">
        <v>0</v>
      </c>
      <c r="Y103" s="62" t="n">
        <v>1</v>
      </c>
      <c r="Z103" s="62"/>
      <c r="AA103" s="62"/>
      <c r="AD103" s="63"/>
      <c r="AE103" s="63"/>
    </row>
    <row r="104" customFormat="false" ht="13.8" hidden="false" customHeight="false" outlineLevel="0" collapsed="false">
      <c r="B104" s="27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  <c r="AA104" s="62"/>
      <c r="AD104" s="63"/>
      <c r="AE104" s="63"/>
    </row>
    <row r="105" customFormat="false" ht="13.8" hidden="false" customHeight="false" outlineLevel="0" collapsed="false">
      <c r="A105" s="1" t="s">
        <v>67</v>
      </c>
      <c r="B105" s="27" t="s">
        <v>47</v>
      </c>
      <c r="C105" s="1" t="s">
        <v>75</v>
      </c>
      <c r="D105" s="1" t="n">
        <v>14</v>
      </c>
      <c r="E105" s="1" t="n">
        <v>1500</v>
      </c>
      <c r="F105" s="1" t="s">
        <v>54</v>
      </c>
      <c r="G105" s="1" t="n">
        <v>12</v>
      </c>
      <c r="H105" s="62" t="n">
        <v>3.17032848865521</v>
      </c>
      <c r="I105" s="62" t="n">
        <v>0.0308547784783962</v>
      </c>
      <c r="J105" s="62" t="n">
        <v>1.59096568632988</v>
      </c>
      <c r="K105" s="62" t="n">
        <v>0.0363649299732543</v>
      </c>
      <c r="L105" s="62" t="n">
        <v>1.33787989598576</v>
      </c>
      <c r="M105" s="62" t="n">
        <v>0.0659940755867414</v>
      </c>
      <c r="N105" s="62" t="n">
        <v>0.100697363166318</v>
      </c>
      <c r="O105" s="62" t="n">
        <v>0.0390901861313547</v>
      </c>
      <c r="P105" s="62" t="n">
        <v>0</v>
      </c>
      <c r="Q105" s="62" t="n">
        <v>0</v>
      </c>
      <c r="R105" s="62" t="n">
        <v>0.781949708618182</v>
      </c>
      <c r="S105" s="62" t="n">
        <v>0.0459970416834225</v>
      </c>
      <c r="T105" s="62" t="n">
        <v>0.942194205617429</v>
      </c>
      <c r="U105" s="62" t="n">
        <v>0.0330594458111379</v>
      </c>
      <c r="V105" s="62" t="n">
        <v>0.119649276447834</v>
      </c>
      <c r="W105" s="62" t="n">
        <v>0.00897369573358757</v>
      </c>
      <c r="X105" s="62" t="n">
        <v>0</v>
      </c>
      <c r="Y105" s="62" t="n">
        <v>8.04366462482061</v>
      </c>
      <c r="Z105" s="62"/>
      <c r="AA105" s="62" t="n">
        <v>1.43857725915208</v>
      </c>
      <c r="AB105" s="1" t="n">
        <v>22.3</v>
      </c>
      <c r="AC105" s="1" t="n">
        <v>1.1</v>
      </c>
      <c r="AD105" s="63" t="n">
        <v>1.62480666151054</v>
      </c>
      <c r="AE105" s="63" t="n">
        <v>0.673416661510539</v>
      </c>
      <c r="AF105" s="1" t="n">
        <v>0.07</v>
      </c>
      <c r="AG105" s="1" t="n">
        <v>0.03</v>
      </c>
    </row>
    <row r="106" customFormat="false" ht="13.8" hidden="false" customHeight="false" outlineLevel="0" collapsed="false">
      <c r="A106" s="1" t="s">
        <v>67</v>
      </c>
      <c r="B106" s="27" t="s">
        <v>80</v>
      </c>
      <c r="C106" s="1" t="s">
        <v>75</v>
      </c>
      <c r="D106" s="1" t="n">
        <v>14</v>
      </c>
      <c r="E106" s="1" t="n">
        <v>1500</v>
      </c>
      <c r="F106" s="1" t="s">
        <v>54</v>
      </c>
      <c r="G106" s="1" t="n">
        <v>6</v>
      </c>
      <c r="H106" s="62" t="n">
        <v>1.98438368159307</v>
      </c>
      <c r="I106" s="62" t="n">
        <v>0.0222547702608569</v>
      </c>
      <c r="J106" s="62" t="n">
        <v>0.380321993196833</v>
      </c>
      <c r="K106" s="62" t="n">
        <v>0.0699442746109118</v>
      </c>
      <c r="L106" s="62" t="n">
        <v>0.372237382568601</v>
      </c>
      <c r="M106" s="62" t="n">
        <v>0.0465296728210751</v>
      </c>
      <c r="N106" s="62" t="n">
        <v>0</v>
      </c>
      <c r="O106" s="62" t="n">
        <v>0</v>
      </c>
      <c r="P106" s="62" t="n">
        <v>0</v>
      </c>
      <c r="Q106" s="62" t="n">
        <v>0</v>
      </c>
      <c r="R106" s="62" t="n">
        <v>0.425765098787146</v>
      </c>
      <c r="S106" s="62" t="n">
        <v>0.0387059180715587</v>
      </c>
      <c r="T106" s="62" t="n">
        <v>0.464976348926589</v>
      </c>
      <c r="U106" s="62" t="n">
        <v>0.0317932546274591</v>
      </c>
      <c r="V106" s="62" t="n">
        <v>0.395541633472536</v>
      </c>
      <c r="W106" s="62" t="n">
        <v>0.0359583303156851</v>
      </c>
      <c r="X106" s="62" t="n">
        <v>0</v>
      </c>
      <c r="Y106" s="62" t="n">
        <v>4.02322613854478</v>
      </c>
      <c r="Z106" s="62"/>
      <c r="AA106" s="62"/>
      <c r="AD106" s="63"/>
      <c r="AE106" s="63"/>
    </row>
    <row r="107" customFormat="false" ht="13.8" hidden="false" customHeight="false" outlineLevel="0" collapsed="false">
      <c r="A107" s="1" t="s">
        <v>67</v>
      </c>
      <c r="B107" s="27" t="s">
        <v>68</v>
      </c>
      <c r="C107" s="1" t="s">
        <v>75</v>
      </c>
      <c r="D107" s="1" t="n">
        <v>14</v>
      </c>
      <c r="E107" s="1" t="n">
        <v>1500</v>
      </c>
      <c r="F107" s="1" t="s">
        <v>54</v>
      </c>
      <c r="G107" s="1" t="n">
        <v>1</v>
      </c>
      <c r="H107" s="62" t="n">
        <v>0.00152771702789028</v>
      </c>
      <c r="I107" s="62" t="n">
        <v>0.000470066777812395</v>
      </c>
      <c r="J107" s="62" t="n">
        <v>0</v>
      </c>
      <c r="K107" s="62" t="n">
        <v>0</v>
      </c>
      <c r="L107" s="62" t="n">
        <v>0.935628387512905</v>
      </c>
      <c r="M107" s="62" t="n">
        <v>0.0137592409928368</v>
      </c>
      <c r="N107" s="62" t="n">
        <v>0</v>
      </c>
      <c r="O107" s="62" t="n">
        <v>0</v>
      </c>
      <c r="P107" s="62" t="n">
        <v>0</v>
      </c>
      <c r="Q107" s="62" t="n">
        <v>0</v>
      </c>
      <c r="R107" s="62" t="n">
        <v>0.0613161784313145</v>
      </c>
      <c r="S107" s="62" t="n">
        <v>0.0122632356862629</v>
      </c>
      <c r="T107" s="62" t="n">
        <v>0</v>
      </c>
      <c r="U107" s="62" t="n">
        <v>0</v>
      </c>
      <c r="V107" s="62" t="n">
        <v>0</v>
      </c>
      <c r="W107" s="62" t="n">
        <v>0</v>
      </c>
      <c r="X107" s="62" t="n">
        <v>0</v>
      </c>
      <c r="Y107" s="62" t="n">
        <v>0.99847228297211</v>
      </c>
      <c r="Z107" s="62"/>
      <c r="AA107" s="62"/>
      <c r="AD107" s="63"/>
      <c r="AE107" s="63"/>
    </row>
    <row r="108" customFormat="false" ht="13.8" hidden="false" customHeight="false" outlineLevel="0" collapsed="false">
      <c r="A108" s="1" t="s">
        <v>67</v>
      </c>
      <c r="B108" s="27" t="s">
        <v>56</v>
      </c>
      <c r="C108" s="1" t="s">
        <v>75</v>
      </c>
      <c r="D108" s="1" t="n">
        <v>14</v>
      </c>
      <c r="E108" s="1" t="n">
        <v>1500</v>
      </c>
      <c r="F108" s="1" t="s">
        <v>54</v>
      </c>
      <c r="G108" s="1" t="n">
        <v>1</v>
      </c>
      <c r="H108" s="62" t="n">
        <v>0</v>
      </c>
      <c r="I108" s="62" t="n">
        <v>0</v>
      </c>
      <c r="J108" s="62" t="n">
        <v>0</v>
      </c>
      <c r="K108" s="62" t="n">
        <v>0</v>
      </c>
      <c r="L108" s="62" t="n">
        <v>1</v>
      </c>
      <c r="M108" s="62" t="n">
        <v>0</v>
      </c>
      <c r="N108" s="62" t="n">
        <v>0</v>
      </c>
      <c r="O108" s="62" t="n">
        <v>0</v>
      </c>
      <c r="P108" s="62" t="n">
        <v>0</v>
      </c>
      <c r="Q108" s="62" t="n">
        <v>0</v>
      </c>
      <c r="R108" s="62" t="n">
        <v>0</v>
      </c>
      <c r="S108" s="62" t="n">
        <v>0</v>
      </c>
      <c r="T108" s="62" t="n">
        <v>0</v>
      </c>
      <c r="U108" s="62" t="n">
        <v>0</v>
      </c>
      <c r="V108" s="62" t="n">
        <v>0</v>
      </c>
      <c r="W108" s="62" t="n">
        <v>0</v>
      </c>
      <c r="X108" s="62" t="n">
        <v>0</v>
      </c>
      <c r="Y108" s="62" t="n">
        <v>1</v>
      </c>
      <c r="Z108" s="62"/>
      <c r="AA108" s="62"/>
      <c r="AD108" s="63"/>
      <c r="AE108" s="63"/>
    </row>
    <row r="109" customFormat="false" ht="13.8" hidden="false" customHeight="false" outlineLevel="0" collapsed="false">
      <c r="B109" s="27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  <c r="AA109" s="62"/>
      <c r="AD109" s="63"/>
      <c r="AE109" s="63"/>
    </row>
    <row r="110" customFormat="false" ht="13.8" hidden="false" customHeight="false" outlineLevel="0" collapsed="false">
      <c r="A110" s="1" t="s">
        <v>81</v>
      </c>
      <c r="B110" s="1" t="s">
        <v>47</v>
      </c>
      <c r="C110" s="1" t="s">
        <v>75</v>
      </c>
      <c r="D110" s="1" t="n">
        <v>20</v>
      </c>
      <c r="E110" s="1" t="n">
        <v>1700</v>
      </c>
      <c r="F110" s="1" t="s">
        <v>29</v>
      </c>
      <c r="G110" s="1" t="n">
        <v>12</v>
      </c>
      <c r="H110" s="62" t="n">
        <v>3.17631551645648</v>
      </c>
      <c r="I110" s="62" t="n">
        <v>0.0661732399261766</v>
      </c>
      <c r="J110" s="62" t="n">
        <v>1.82844822617264</v>
      </c>
      <c r="K110" s="62" t="n">
        <v>0.0606594198256326</v>
      </c>
      <c r="L110" s="62" t="n">
        <v>0.590307086824822</v>
      </c>
      <c r="M110" s="62" t="n">
        <v>0.0590307086824822</v>
      </c>
      <c r="N110" s="62" t="n">
        <v>0.0245953289027359</v>
      </c>
      <c r="O110" s="62" t="n">
        <v>0.022242418458837</v>
      </c>
      <c r="P110" s="62" t="n">
        <v>0</v>
      </c>
      <c r="Q110" s="62" t="n">
        <v>0</v>
      </c>
      <c r="R110" s="62" t="n">
        <v>1.10705381055971</v>
      </c>
      <c r="S110" s="62" t="n">
        <v>0.0328827864522685</v>
      </c>
      <c r="T110" s="62" t="n">
        <v>1.06352277379917</v>
      </c>
      <c r="U110" s="62" t="n">
        <v>0.0236338394177593</v>
      </c>
      <c r="V110" s="62" t="n">
        <v>0.213839926580569</v>
      </c>
      <c r="W110" s="62" t="n">
        <v>0.0570239804214851</v>
      </c>
      <c r="X110" s="62" t="n">
        <v>0</v>
      </c>
      <c r="Y110" s="62" t="n">
        <v>8.00408266929612</v>
      </c>
      <c r="Z110" s="62"/>
      <c r="AA110" s="62" t="n">
        <v>0.614902415727558</v>
      </c>
      <c r="AB110" s="1" t="n">
        <v>10</v>
      </c>
      <c r="AC110" s="1" t="n">
        <v>1</v>
      </c>
      <c r="AD110" s="63" t="n">
        <v>1.32359502484484</v>
      </c>
      <c r="AE110" s="63" t="n">
        <v>0.401995024844836</v>
      </c>
      <c r="AF110" s="1" t="n">
        <v>0.04</v>
      </c>
      <c r="AG110" s="1" t="n">
        <v>0.04</v>
      </c>
    </row>
    <row r="111" customFormat="false" ht="13.8" hidden="false" customHeight="false" outlineLevel="0" collapsed="false">
      <c r="A111" s="1" t="s">
        <v>81</v>
      </c>
      <c r="B111" s="1" t="s">
        <v>65</v>
      </c>
      <c r="C111" s="1" t="s">
        <v>75</v>
      </c>
      <c r="D111" s="1" t="n">
        <v>20</v>
      </c>
      <c r="E111" s="1" t="n">
        <v>1700</v>
      </c>
      <c r="F111" s="1" t="s">
        <v>29</v>
      </c>
      <c r="G111" s="1" t="n">
        <v>6</v>
      </c>
      <c r="H111" s="62" t="n">
        <v>1.82814881938561</v>
      </c>
      <c r="I111" s="62" t="n">
        <v>0</v>
      </c>
      <c r="J111" s="62" t="n">
        <v>0.811153267180389</v>
      </c>
      <c r="K111" s="62" t="n">
        <v>0</v>
      </c>
      <c r="L111" s="62" t="n">
        <v>0.140898413452191</v>
      </c>
      <c r="M111" s="62" t="n">
        <v>0</v>
      </c>
      <c r="N111" s="62" t="n">
        <v>0</v>
      </c>
      <c r="O111" s="62" t="n">
        <v>0</v>
      </c>
      <c r="P111" s="62" t="n">
        <v>0</v>
      </c>
      <c r="Q111" s="62" t="n">
        <v>0</v>
      </c>
      <c r="R111" s="62" t="n">
        <v>0.379408614165419</v>
      </c>
      <c r="S111" s="62" t="n">
        <v>0</v>
      </c>
      <c r="T111" s="62" t="n">
        <v>0.349507016523576</v>
      </c>
      <c r="U111" s="62" t="n">
        <v>0</v>
      </c>
      <c r="V111" s="62" t="n">
        <v>0.514316832634009</v>
      </c>
      <c r="W111" s="62" t="n">
        <v>0</v>
      </c>
      <c r="X111" s="62" t="n">
        <v>0</v>
      </c>
      <c r="Y111" s="62" t="n">
        <v>4.0234329633412</v>
      </c>
      <c r="Z111" s="62"/>
      <c r="AA111" s="62"/>
      <c r="AD111" s="63"/>
      <c r="AE111" s="63"/>
    </row>
    <row r="112" customFormat="false" ht="13.8" hidden="false" customHeight="false" outlineLevel="0" collapsed="false">
      <c r="A112" s="1" t="s">
        <v>81</v>
      </c>
      <c r="B112" s="1" t="s">
        <v>70</v>
      </c>
      <c r="C112" s="1" t="s">
        <v>75</v>
      </c>
      <c r="D112" s="1" t="n">
        <v>20</v>
      </c>
      <c r="E112" s="1" t="n">
        <v>1700</v>
      </c>
      <c r="F112" s="1" t="s">
        <v>29</v>
      </c>
      <c r="G112" s="1" t="n">
        <v>2</v>
      </c>
      <c r="H112" s="62" t="n">
        <v>0.982020637163255</v>
      </c>
      <c r="I112" s="62" t="n">
        <v>0.00203950288092057</v>
      </c>
      <c r="J112" s="62" t="n">
        <v>0.0228353804328927</v>
      </c>
      <c r="K112" s="62" t="n">
        <v>0.00120186212804698</v>
      </c>
      <c r="L112" s="62" t="n">
        <v>0.00170565502415068</v>
      </c>
      <c r="M112" s="62" t="n">
        <v>0.00042641375603767</v>
      </c>
      <c r="N112" s="62" t="n">
        <v>0</v>
      </c>
      <c r="O112" s="62" t="n">
        <v>0</v>
      </c>
      <c r="P112" s="62" t="n">
        <v>0</v>
      </c>
      <c r="Q112" s="62" t="n">
        <v>0</v>
      </c>
      <c r="R112" s="62" t="n">
        <v>0</v>
      </c>
      <c r="S112" s="62" t="n">
        <v>0</v>
      </c>
      <c r="T112" s="62" t="n">
        <v>0</v>
      </c>
      <c r="U112" s="62" t="n">
        <v>0</v>
      </c>
      <c r="V112" s="62" t="n">
        <v>0</v>
      </c>
      <c r="W112" s="62" t="n">
        <v>0</v>
      </c>
      <c r="X112" s="62" t="n">
        <v>0</v>
      </c>
      <c r="Y112" s="62" t="n">
        <v>1.0065616726203</v>
      </c>
      <c r="Z112" s="62"/>
      <c r="AA112" s="62"/>
      <c r="AD112" s="63"/>
      <c r="AE112" s="63"/>
    </row>
    <row r="113" customFormat="false" ht="13.8" hidden="false" customHeight="false" outlineLevel="0" collapsed="false">
      <c r="A113" s="1" t="s">
        <v>81</v>
      </c>
      <c r="B113" s="1" t="s">
        <v>82</v>
      </c>
      <c r="C113" s="1" t="s">
        <v>75</v>
      </c>
      <c r="D113" s="1" t="n">
        <v>20</v>
      </c>
      <c r="E113" s="1" t="n">
        <v>1700</v>
      </c>
      <c r="F113" s="1" t="s">
        <v>29</v>
      </c>
      <c r="G113" s="1" t="n">
        <v>1</v>
      </c>
      <c r="H113" s="62" t="n">
        <v>0</v>
      </c>
      <c r="I113" s="62" t="n">
        <v>0</v>
      </c>
      <c r="J113" s="62" t="n">
        <v>0</v>
      </c>
      <c r="K113" s="62" t="n">
        <v>0</v>
      </c>
      <c r="L113" s="62" t="n">
        <v>0</v>
      </c>
      <c r="M113" s="62" t="n">
        <v>0</v>
      </c>
      <c r="N113" s="62" t="n">
        <v>0</v>
      </c>
      <c r="O113" s="62" t="n">
        <v>0</v>
      </c>
      <c r="P113" s="62" t="n">
        <v>0.5</v>
      </c>
      <c r="Q113" s="62" t="n">
        <v>0</v>
      </c>
      <c r="R113" s="62" t="n">
        <v>0</v>
      </c>
      <c r="S113" s="62" t="n">
        <v>0</v>
      </c>
      <c r="T113" s="62" t="n">
        <v>0</v>
      </c>
      <c r="U113" s="62" t="n">
        <v>0</v>
      </c>
      <c r="V113" s="62" t="n">
        <v>0</v>
      </c>
      <c r="W113" s="62" t="n">
        <v>0</v>
      </c>
      <c r="X113" s="62" t="n">
        <v>0</v>
      </c>
      <c r="Y113" s="62" t="n">
        <v>0.5</v>
      </c>
      <c r="Z113" s="62"/>
      <c r="AA113" s="62"/>
      <c r="AD113" s="63"/>
      <c r="AE113" s="63"/>
    </row>
    <row r="114" customFormat="false" ht="13.8" hidden="false" customHeight="false" outlineLevel="0" collapsed="false">
      <c r="A114" s="1" t="s">
        <v>81</v>
      </c>
      <c r="B114" s="1" t="s">
        <v>83</v>
      </c>
      <c r="C114" s="1" t="s">
        <v>75</v>
      </c>
      <c r="D114" s="1" t="n">
        <v>20</v>
      </c>
      <c r="E114" s="1" t="n">
        <v>1700</v>
      </c>
      <c r="F114" s="1" t="s">
        <v>29</v>
      </c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  <c r="AA114" s="62"/>
      <c r="AD114" s="63"/>
      <c r="AE114" s="63"/>
    </row>
    <row r="115" customFormat="false" ht="13.8" hidden="false" customHeight="false" outlineLevel="0" collapsed="false"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  <c r="AA115" s="62"/>
      <c r="AD115" s="63"/>
      <c r="AE115" s="63"/>
    </row>
    <row r="116" customFormat="false" ht="13.8" hidden="false" customHeight="false" outlineLevel="0" collapsed="false">
      <c r="A116" s="1" t="s">
        <v>52</v>
      </c>
      <c r="B116" s="1" t="s">
        <v>47</v>
      </c>
      <c r="C116" s="1" t="s">
        <v>84</v>
      </c>
      <c r="D116" s="1" t="n">
        <v>20</v>
      </c>
      <c r="E116" s="1" t="n">
        <v>1800</v>
      </c>
      <c r="F116" s="1" t="s">
        <v>29</v>
      </c>
      <c r="G116" s="1" t="n">
        <v>12</v>
      </c>
      <c r="H116" s="62" t="n">
        <v>3.68415778432763</v>
      </c>
      <c r="I116" s="62" t="n">
        <v>0.0351541773313705</v>
      </c>
      <c r="J116" s="62" t="n">
        <v>0.546904117661846</v>
      </c>
      <c r="K116" s="62" t="n">
        <v>0.0662914082014359</v>
      </c>
      <c r="L116" s="62" t="n">
        <v>0.430118517254845</v>
      </c>
      <c r="M116" s="62" t="n">
        <v>0.0502735929258909</v>
      </c>
      <c r="N116" s="62" t="n">
        <v>0.0226370806549286</v>
      </c>
      <c r="O116" s="62" t="n">
        <v>0.00727068568401993</v>
      </c>
      <c r="P116" s="62" t="n">
        <v>0</v>
      </c>
      <c r="Q116" s="62" t="n">
        <v>0</v>
      </c>
      <c r="R116" s="62" t="n">
        <v>2.98716534904991</v>
      </c>
      <c r="S116" s="62" t="n">
        <v>0.1152941011914</v>
      </c>
      <c r="T116" s="62" t="n">
        <v>0.331461237608647</v>
      </c>
      <c r="U116" s="62" t="n">
        <v>0.0376660497282553</v>
      </c>
      <c r="V116" s="62" t="n">
        <v>0.0572550599123636</v>
      </c>
      <c r="W116" s="62" t="n">
        <v>0.0109057256975931</v>
      </c>
      <c r="X116" s="62" t="n">
        <v>0</v>
      </c>
      <c r="Y116" s="62" t="n">
        <v>8.05969914647017</v>
      </c>
      <c r="Z116" s="62"/>
      <c r="AA116" s="62" t="n">
        <v>0.452755597909773</v>
      </c>
      <c r="AB116" s="1" t="n">
        <v>7.7</v>
      </c>
      <c r="AC116" s="1" t="n">
        <v>0.9</v>
      </c>
      <c r="AD116" s="63" t="n">
        <v>0.972690019945149</v>
      </c>
      <c r="AE116" s="63" t="n">
        <v>0.16044001994515</v>
      </c>
      <c r="AF116" s="1" t="n">
        <v>0.05</v>
      </c>
      <c r="AG116" s="1" t="n">
        <v>0.02</v>
      </c>
    </row>
    <row r="117" customFormat="false" ht="13.8" hidden="false" customHeight="false" outlineLevel="0" collapsed="false">
      <c r="A117" s="1" t="s">
        <v>52</v>
      </c>
      <c r="B117" s="1" t="s">
        <v>49</v>
      </c>
      <c r="C117" s="1" t="s">
        <v>84</v>
      </c>
      <c r="D117" s="1" t="n">
        <v>20</v>
      </c>
      <c r="E117" s="1" t="n">
        <v>1800</v>
      </c>
      <c r="F117" s="1" t="s">
        <v>29</v>
      </c>
      <c r="G117" s="1" t="n">
        <v>4</v>
      </c>
      <c r="H117" s="62" t="n">
        <v>0.984882124015096</v>
      </c>
      <c r="I117" s="62" t="n">
        <v>0.00505067755905178</v>
      </c>
      <c r="J117" s="62" t="n">
        <v>0.0029763223852183</v>
      </c>
      <c r="K117" s="62" t="n">
        <v>0.00029763223852183</v>
      </c>
      <c r="L117" s="62" t="n">
        <v>0.297786931921454</v>
      </c>
      <c r="M117" s="62" t="n">
        <v>0.00211196405618052</v>
      </c>
      <c r="N117" s="62" t="n">
        <v>0</v>
      </c>
      <c r="O117" s="62" t="n">
        <v>0</v>
      </c>
      <c r="P117" s="62" t="n">
        <v>0</v>
      </c>
      <c r="Q117" s="62" t="n">
        <v>0</v>
      </c>
      <c r="R117" s="62" t="n">
        <v>1.72798433647053</v>
      </c>
      <c r="S117" s="62" t="n">
        <v>0.00752934351403279</v>
      </c>
      <c r="T117" s="62" t="n">
        <v>0</v>
      </c>
      <c r="U117" s="62" t="n">
        <v>0</v>
      </c>
      <c r="V117" s="62" t="n">
        <v>0</v>
      </c>
      <c r="W117" s="62" t="n">
        <v>0</v>
      </c>
      <c r="X117" s="62" t="n">
        <v>0</v>
      </c>
      <c r="Y117" s="62" t="n">
        <v>3.01362971479229</v>
      </c>
      <c r="Z117" s="62"/>
      <c r="AA117" s="62"/>
      <c r="AD117" s="63"/>
      <c r="AE117" s="63"/>
    </row>
    <row r="118" customFormat="false" ht="13.8" hidden="false" customHeight="false" outlineLevel="0" collapsed="false">
      <c r="A118" s="1" t="s">
        <v>52</v>
      </c>
      <c r="B118" s="1" t="s">
        <v>85</v>
      </c>
      <c r="C118" s="1" t="s">
        <v>84</v>
      </c>
      <c r="D118" s="1" t="n">
        <v>20</v>
      </c>
      <c r="E118" s="1" t="n">
        <v>1800</v>
      </c>
      <c r="F118" s="1" t="s">
        <v>29</v>
      </c>
      <c r="G118" s="1" t="n">
        <v>4</v>
      </c>
      <c r="H118" s="62" t="n">
        <v>0.982265956407172</v>
      </c>
      <c r="I118" s="62" t="n">
        <v>0.0148453293159774</v>
      </c>
      <c r="J118" s="62" t="n">
        <v>0.00291607646977279</v>
      </c>
      <c r="K118" s="62" t="n">
        <v>0.000291607646977279</v>
      </c>
      <c r="L118" s="62" t="n">
        <v>0.208990639153159</v>
      </c>
      <c r="M118" s="62" t="n">
        <v>0.012415285494247</v>
      </c>
      <c r="N118" s="62" t="n">
        <v>0</v>
      </c>
      <c r="O118" s="62" t="n">
        <v>0</v>
      </c>
      <c r="P118" s="62" t="n">
        <v>0</v>
      </c>
      <c r="Q118" s="62" t="n">
        <v>0</v>
      </c>
      <c r="R118" s="62" t="n">
        <v>1.82210333332784</v>
      </c>
      <c r="S118" s="62" t="n">
        <v>0.0295077462887099</v>
      </c>
      <c r="T118" s="62" t="n">
        <v>0</v>
      </c>
      <c r="U118" s="62" t="n">
        <v>0</v>
      </c>
      <c r="V118" s="62" t="n">
        <v>0</v>
      </c>
      <c r="W118" s="62" t="n">
        <v>0</v>
      </c>
      <c r="X118" s="62" t="n">
        <v>0</v>
      </c>
      <c r="Y118" s="62" t="n">
        <v>3.01627600535794</v>
      </c>
      <c r="Z118" s="62"/>
      <c r="AA118" s="62"/>
      <c r="AD118" s="63"/>
      <c r="AE118" s="63"/>
    </row>
    <row r="119" customFormat="false" ht="13.8" hidden="false" customHeight="false" outlineLevel="0" collapsed="false">
      <c r="A119" s="1" t="s">
        <v>52</v>
      </c>
      <c r="B119" s="1" t="s">
        <v>29</v>
      </c>
      <c r="C119" s="1" t="s">
        <v>84</v>
      </c>
      <c r="D119" s="1" t="n">
        <v>20</v>
      </c>
      <c r="E119" s="1" t="n">
        <v>1800</v>
      </c>
      <c r="F119" s="1" t="s">
        <v>29</v>
      </c>
      <c r="G119" s="1" t="n">
        <v>2</v>
      </c>
      <c r="H119" s="62" t="n">
        <v>0</v>
      </c>
      <c r="I119" s="62" t="n">
        <v>0</v>
      </c>
      <c r="J119" s="62" t="n">
        <v>0</v>
      </c>
      <c r="K119" s="62" t="n">
        <v>0</v>
      </c>
      <c r="L119" s="62" t="n">
        <v>0</v>
      </c>
      <c r="M119" s="62" t="n">
        <v>0</v>
      </c>
      <c r="N119" s="62" t="n">
        <v>0</v>
      </c>
      <c r="O119" s="62" t="n">
        <v>0</v>
      </c>
      <c r="P119" s="62" t="n">
        <v>1</v>
      </c>
      <c r="Q119" s="62" t="n">
        <v>0</v>
      </c>
      <c r="R119" s="62" t="n">
        <v>0</v>
      </c>
      <c r="S119" s="62" t="n">
        <v>0</v>
      </c>
      <c r="T119" s="62" t="n">
        <v>0</v>
      </c>
      <c r="U119" s="62" t="n">
        <v>0</v>
      </c>
      <c r="V119" s="62" t="n">
        <v>0</v>
      </c>
      <c r="W119" s="62" t="n">
        <v>0</v>
      </c>
      <c r="X119" s="62" t="n">
        <v>0</v>
      </c>
      <c r="Y119" s="62" t="n">
        <v>1</v>
      </c>
      <c r="Z119" s="62"/>
      <c r="AA119" s="62"/>
      <c r="AD119" s="63"/>
      <c r="AE119" s="63"/>
    </row>
    <row r="120" customFormat="false" ht="13.8" hidden="false" customHeight="false" outlineLevel="0" collapsed="false">
      <c r="A120" s="1" t="s">
        <v>52</v>
      </c>
      <c r="B120" s="1" t="s">
        <v>10</v>
      </c>
      <c r="C120" s="1" t="s">
        <v>84</v>
      </c>
      <c r="D120" s="1" t="n">
        <v>20</v>
      </c>
      <c r="E120" s="1" t="n">
        <v>1800</v>
      </c>
      <c r="F120" s="1" t="s">
        <v>29</v>
      </c>
      <c r="G120" s="1" t="n">
        <v>2</v>
      </c>
      <c r="H120" s="62" t="n">
        <v>0</v>
      </c>
      <c r="I120" s="62" t="n">
        <v>0</v>
      </c>
      <c r="J120" s="62" t="n">
        <v>0</v>
      </c>
      <c r="K120" s="62" t="n">
        <v>0</v>
      </c>
      <c r="L120" s="62" t="n">
        <v>0</v>
      </c>
      <c r="M120" s="62" t="n">
        <v>0</v>
      </c>
      <c r="N120" s="62" t="n">
        <v>0</v>
      </c>
      <c r="O120" s="62" t="n">
        <v>0</v>
      </c>
      <c r="P120" s="62" t="n">
        <v>1</v>
      </c>
      <c r="Q120" s="62" t="n">
        <v>0</v>
      </c>
      <c r="R120" s="62" t="n">
        <v>0</v>
      </c>
      <c r="S120" s="62" t="n">
        <v>0</v>
      </c>
      <c r="T120" s="62" t="n">
        <v>0</v>
      </c>
      <c r="U120" s="62" t="n">
        <v>0</v>
      </c>
      <c r="V120" s="62" t="n">
        <v>0</v>
      </c>
      <c r="W120" s="62" t="n">
        <v>0</v>
      </c>
      <c r="X120" s="62" t="n">
        <v>0</v>
      </c>
      <c r="Y120" s="62" t="n">
        <v>1</v>
      </c>
      <c r="Z120" s="62"/>
      <c r="AA120" s="62"/>
      <c r="AD120" s="63"/>
      <c r="AE120" s="63"/>
    </row>
    <row r="121" customFormat="false" ht="13.8" hidden="false" customHeight="false" outlineLevel="0" collapsed="false"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  <c r="AA121" s="62"/>
      <c r="AD121" s="63"/>
      <c r="AE121" s="63"/>
    </row>
    <row r="122" customFormat="false" ht="13.8" hidden="false" customHeight="false" outlineLevel="0" collapsed="false">
      <c r="A122" s="1" t="s">
        <v>86</v>
      </c>
      <c r="B122" s="1" t="s">
        <v>47</v>
      </c>
      <c r="C122" s="1" t="s">
        <v>84</v>
      </c>
      <c r="D122" s="1" t="n">
        <v>17</v>
      </c>
      <c r="E122" s="1" t="n">
        <v>1600</v>
      </c>
      <c r="F122" s="1" t="s">
        <v>29</v>
      </c>
      <c r="G122" s="1" t="n">
        <v>12</v>
      </c>
      <c r="H122" s="62" t="n">
        <v>3.27371394516471</v>
      </c>
      <c r="I122" s="62" t="n">
        <v>0.0711676944601023</v>
      </c>
      <c r="J122" s="62" t="n">
        <v>1.45946091149164</v>
      </c>
      <c r="K122" s="62" t="n">
        <v>0.150978714981893</v>
      </c>
      <c r="L122" s="62" t="n">
        <v>0.605300070293573</v>
      </c>
      <c r="M122" s="62" t="n">
        <v>0.0171412409286676</v>
      </c>
      <c r="N122" s="62" t="n">
        <v>0.0672533766283019</v>
      </c>
      <c r="O122" s="62" t="n">
        <v>0.0242676892272913</v>
      </c>
      <c r="P122" s="62" t="n">
        <v>0</v>
      </c>
      <c r="Q122" s="62" t="n">
        <v>0</v>
      </c>
      <c r="R122" s="62" t="n">
        <v>2.164315312848</v>
      </c>
      <c r="S122" s="62" t="n">
        <v>0.0530469439423529</v>
      </c>
      <c r="T122" s="62" t="n">
        <v>0.358388355914698</v>
      </c>
      <c r="U122" s="62" t="n">
        <v>0.0381264208419892</v>
      </c>
      <c r="V122" s="62" t="n">
        <v>0.0689938768688123</v>
      </c>
      <c r="W122" s="62" t="n">
        <v>0.00689938768688123</v>
      </c>
      <c r="X122" s="62" t="n">
        <v>0</v>
      </c>
      <c r="Y122" s="62" t="n">
        <v>7.99742584920973</v>
      </c>
      <c r="Z122" s="62"/>
      <c r="AA122" s="62" t="n">
        <v>0.672553446921875</v>
      </c>
      <c r="AB122" s="1" t="n">
        <v>11.3</v>
      </c>
      <c r="AC122" s="1" t="n">
        <v>0.32</v>
      </c>
      <c r="AD122" s="63" t="n">
        <v>0.712331327542027</v>
      </c>
      <c r="AE122" s="63" t="n">
        <v>0.453131327542027</v>
      </c>
      <c r="AF122" s="1" t="n">
        <v>0.1</v>
      </c>
      <c r="AG122" s="1" t="n">
        <v>0.04</v>
      </c>
    </row>
    <row r="123" customFormat="false" ht="13.8" hidden="false" customHeight="false" outlineLevel="0" collapsed="false">
      <c r="A123" s="1" t="s">
        <v>86</v>
      </c>
      <c r="B123" s="1" t="s">
        <v>49</v>
      </c>
      <c r="C123" s="1" t="s">
        <v>84</v>
      </c>
      <c r="D123" s="1" t="n">
        <v>17</v>
      </c>
      <c r="E123" s="1" t="n">
        <v>1600</v>
      </c>
      <c r="F123" s="1" t="s">
        <v>29</v>
      </c>
      <c r="G123" s="1" t="n">
        <v>4</v>
      </c>
      <c r="H123" s="62" t="n">
        <v>1.00215300415127</v>
      </c>
      <c r="I123" s="62" t="n">
        <v>0.00543172359973586</v>
      </c>
      <c r="J123" s="62" t="n">
        <v>0.00192052179350537</v>
      </c>
      <c r="K123" s="62" t="n">
        <v>0.00160043482792114</v>
      </c>
      <c r="L123" s="62" t="n">
        <v>0.722273467109482</v>
      </c>
      <c r="M123" s="62" t="n">
        <v>0.00454260042207222</v>
      </c>
      <c r="N123" s="62" t="n">
        <v>0</v>
      </c>
      <c r="O123" s="62" t="n">
        <v>0</v>
      </c>
      <c r="P123" s="62" t="n">
        <v>0</v>
      </c>
      <c r="Q123" s="62" t="n">
        <v>0</v>
      </c>
      <c r="R123" s="62" t="n">
        <v>1.26724174867285</v>
      </c>
      <c r="S123" s="62" t="n">
        <v>0.00809739136532173</v>
      </c>
      <c r="T123" s="62" t="n">
        <v>0.00145495917376523</v>
      </c>
      <c r="U123" s="62" t="n">
        <v>0.000581983669506093</v>
      </c>
      <c r="V123" s="62" t="n">
        <v>0.00368606810221995</v>
      </c>
      <c r="W123" s="62" t="n">
        <v>0.00105316231491999</v>
      </c>
      <c r="X123" s="62" t="n">
        <v>0</v>
      </c>
      <c r="Y123" s="62" t="n">
        <v>2.99872976900309</v>
      </c>
      <c r="Z123" s="62"/>
      <c r="AA123" s="62"/>
      <c r="AD123" s="63"/>
      <c r="AE123" s="63"/>
    </row>
    <row r="124" customFormat="false" ht="13.8" hidden="false" customHeight="false" outlineLevel="0" collapsed="false">
      <c r="A124" s="1" t="s">
        <v>86</v>
      </c>
      <c r="B124" s="1" t="s">
        <v>58</v>
      </c>
      <c r="C124" s="1" t="s">
        <v>84</v>
      </c>
      <c r="D124" s="1" t="n">
        <v>17</v>
      </c>
      <c r="E124" s="1" t="n">
        <v>1600</v>
      </c>
      <c r="F124" s="1" t="s">
        <v>29</v>
      </c>
      <c r="G124" s="1" t="n">
        <v>4</v>
      </c>
      <c r="H124" s="62" t="n">
        <v>1.00150423505646</v>
      </c>
      <c r="I124" s="62" t="n">
        <v>0.00524347767045267</v>
      </c>
      <c r="J124" s="62" t="n">
        <v>0.00432591304796079</v>
      </c>
      <c r="K124" s="62" t="n">
        <v>0.000617987578280112</v>
      </c>
      <c r="L124" s="62" t="n">
        <v>0.530605402949815</v>
      </c>
      <c r="M124" s="62" t="n">
        <v>0.00591997763621695</v>
      </c>
      <c r="N124" s="62" t="n">
        <v>0</v>
      </c>
      <c r="O124" s="62" t="n">
        <v>0</v>
      </c>
      <c r="P124" s="62" t="n">
        <v>0</v>
      </c>
      <c r="Q124" s="62" t="n">
        <v>0</v>
      </c>
      <c r="R124" s="62" t="n">
        <v>1.45391773830289</v>
      </c>
      <c r="S124" s="62" t="n">
        <v>0.00781676203388653</v>
      </c>
      <c r="T124" s="62" t="n">
        <v>0.00140453500605761</v>
      </c>
      <c r="U124" s="62" t="n">
        <v>0.000561814002423043</v>
      </c>
      <c r="V124" s="62" t="n">
        <v>0.00914996811274115</v>
      </c>
      <c r="W124" s="62" t="n">
        <v>0.00101666312363791</v>
      </c>
      <c r="X124" s="62" t="n">
        <v>0</v>
      </c>
      <c r="Y124" s="62" t="n">
        <v>3.00090779247593</v>
      </c>
      <c r="Z124" s="62"/>
      <c r="AA124" s="62"/>
      <c r="AD124" s="63"/>
      <c r="AE124" s="63"/>
    </row>
    <row r="125" customFormat="false" ht="13.8" hidden="false" customHeight="false" outlineLevel="0" collapsed="false">
      <c r="A125" s="1" t="s">
        <v>86</v>
      </c>
      <c r="B125" s="1" t="s">
        <v>87</v>
      </c>
      <c r="C125" s="1" t="s">
        <v>84</v>
      </c>
      <c r="D125" s="1" t="n">
        <v>17</v>
      </c>
      <c r="E125" s="1" t="n">
        <v>1600</v>
      </c>
      <c r="F125" s="1" t="s">
        <v>29</v>
      </c>
      <c r="G125" s="1" t="n">
        <v>6</v>
      </c>
      <c r="H125" s="62" t="n">
        <v>2.00083317007868</v>
      </c>
      <c r="I125" s="62" t="n">
        <v>0.0313719486597703</v>
      </c>
      <c r="J125" s="62" t="n">
        <v>0.0123248193893842</v>
      </c>
      <c r="K125" s="62" t="n">
        <v>0.00821654625958947</v>
      </c>
      <c r="L125" s="62" t="n">
        <v>0.230299477257242</v>
      </c>
      <c r="M125" s="62" t="n">
        <v>0.0204062827949455</v>
      </c>
      <c r="N125" s="62" t="n">
        <v>0</v>
      </c>
      <c r="O125" s="62" t="n">
        <v>0</v>
      </c>
      <c r="P125" s="62" t="n">
        <v>0</v>
      </c>
      <c r="Q125" s="62" t="n">
        <v>0</v>
      </c>
      <c r="R125" s="62" t="n">
        <v>1.72002376706785</v>
      </c>
      <c r="S125" s="62" t="n">
        <v>0.0311786785571212</v>
      </c>
      <c r="T125" s="62" t="n">
        <v>0.0261438872859608</v>
      </c>
      <c r="U125" s="62" t="n">
        <v>0.0112045231225546</v>
      </c>
      <c r="V125" s="62" t="n">
        <v>0.00675859829499942</v>
      </c>
      <c r="W125" s="62" t="n">
        <v>0.00202757948849983</v>
      </c>
      <c r="X125" s="62" t="n">
        <v>0</v>
      </c>
      <c r="Y125" s="62" t="n">
        <v>3.99638371937412</v>
      </c>
      <c r="Z125" s="62"/>
      <c r="AA125" s="62"/>
      <c r="AD125" s="63"/>
      <c r="AE125" s="63"/>
    </row>
    <row r="126" customFormat="false" ht="13.8" hidden="false" customHeight="false" outlineLevel="0" collapsed="false">
      <c r="A126" s="1" t="s">
        <v>86</v>
      </c>
      <c r="B126" s="1" t="s">
        <v>29</v>
      </c>
      <c r="C126" s="1" t="s">
        <v>84</v>
      </c>
      <c r="D126" s="1" t="n">
        <v>17</v>
      </c>
      <c r="E126" s="1" t="n">
        <v>1600</v>
      </c>
      <c r="F126" s="1" t="s">
        <v>29</v>
      </c>
      <c r="G126" s="1" t="n">
        <v>2</v>
      </c>
      <c r="H126" s="62" t="n">
        <v>0</v>
      </c>
      <c r="I126" s="62" t="n">
        <v>0</v>
      </c>
      <c r="J126" s="62" t="n">
        <v>0</v>
      </c>
      <c r="K126" s="62" t="n">
        <v>0</v>
      </c>
      <c r="L126" s="62" t="n">
        <v>0</v>
      </c>
      <c r="M126" s="62" t="n">
        <v>0</v>
      </c>
      <c r="N126" s="62" t="n">
        <v>0</v>
      </c>
      <c r="O126" s="62" t="n">
        <v>0</v>
      </c>
      <c r="P126" s="62" t="n">
        <v>1</v>
      </c>
      <c r="Q126" s="62" t="n">
        <v>0</v>
      </c>
      <c r="R126" s="62" t="n">
        <v>0</v>
      </c>
      <c r="S126" s="62" t="n">
        <v>0</v>
      </c>
      <c r="T126" s="62" t="n">
        <v>0</v>
      </c>
      <c r="U126" s="62" t="n">
        <v>0</v>
      </c>
      <c r="V126" s="62" t="n">
        <v>0</v>
      </c>
      <c r="W126" s="62" t="n">
        <v>0</v>
      </c>
      <c r="X126" s="62" t="n">
        <v>0</v>
      </c>
      <c r="Y126" s="62" t="n">
        <v>1</v>
      </c>
      <c r="Z126" s="62"/>
      <c r="AA126" s="62"/>
      <c r="AD126" s="63"/>
      <c r="AE126" s="63"/>
    </row>
    <row r="127" customFormat="false" ht="13.8" hidden="false" customHeight="false" outlineLevel="0" collapsed="false">
      <c r="A127" s="1" t="s">
        <v>86</v>
      </c>
      <c r="B127" s="1" t="s">
        <v>10</v>
      </c>
      <c r="C127" s="1" t="s">
        <v>84</v>
      </c>
      <c r="D127" s="1" t="n">
        <v>17</v>
      </c>
      <c r="E127" s="1" t="n">
        <v>1600</v>
      </c>
      <c r="F127" s="1" t="s">
        <v>29</v>
      </c>
      <c r="G127" s="1" t="n">
        <v>2</v>
      </c>
      <c r="H127" s="62" t="n">
        <v>0</v>
      </c>
      <c r="I127" s="62" t="n">
        <v>0</v>
      </c>
      <c r="J127" s="62" t="n">
        <v>0</v>
      </c>
      <c r="K127" s="62" t="n">
        <v>0</v>
      </c>
      <c r="L127" s="62" t="n">
        <v>0</v>
      </c>
      <c r="M127" s="62" t="n">
        <v>0</v>
      </c>
      <c r="N127" s="62" t="n">
        <v>0</v>
      </c>
      <c r="O127" s="62" t="n">
        <v>0</v>
      </c>
      <c r="P127" s="62" t="n">
        <v>1</v>
      </c>
      <c r="Q127" s="62" t="n">
        <v>0</v>
      </c>
      <c r="R127" s="62" t="n">
        <v>0</v>
      </c>
      <c r="S127" s="62" t="n">
        <v>0</v>
      </c>
      <c r="T127" s="62" t="n">
        <v>0</v>
      </c>
      <c r="U127" s="62" t="n">
        <v>0</v>
      </c>
      <c r="V127" s="62" t="n">
        <v>0</v>
      </c>
      <c r="W127" s="62" t="n">
        <v>0</v>
      </c>
      <c r="X127" s="62" t="n">
        <v>0</v>
      </c>
      <c r="Y127" s="62" t="n">
        <v>1</v>
      </c>
      <c r="Z127" s="62"/>
      <c r="AA127" s="62"/>
      <c r="AD127" s="63"/>
      <c r="AE127" s="63"/>
    </row>
    <row r="128" customFormat="false" ht="13.8" hidden="false" customHeight="false" outlineLevel="0" collapsed="false"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  <c r="AA128" s="62"/>
      <c r="AD128" s="63"/>
      <c r="AE128" s="63"/>
    </row>
    <row r="129" customFormat="false" ht="13.8" hidden="false" customHeight="false" outlineLevel="0" collapsed="false">
      <c r="A129" s="1" t="s">
        <v>73</v>
      </c>
      <c r="B129" s="1" t="s">
        <v>47</v>
      </c>
      <c r="C129" s="1" t="s">
        <v>84</v>
      </c>
      <c r="D129" s="1" t="n">
        <v>14</v>
      </c>
      <c r="E129" s="1" t="n">
        <v>1800</v>
      </c>
      <c r="F129" s="1" t="s">
        <v>29</v>
      </c>
      <c r="G129" s="1" t="n">
        <v>12</v>
      </c>
      <c r="H129" s="62" t="n">
        <v>3.21569311454141</v>
      </c>
      <c r="I129" s="62" t="n">
        <v>0.042404744367579</v>
      </c>
      <c r="J129" s="62" t="n">
        <v>1.41186516977486</v>
      </c>
      <c r="K129" s="62" t="n">
        <v>0.0441468165180339</v>
      </c>
      <c r="L129" s="62" t="n">
        <v>0.537200762738058</v>
      </c>
      <c r="M129" s="62" t="n">
        <v>0.0709269557351541</v>
      </c>
      <c r="N129" s="62" t="n">
        <v>0.102320627860996</v>
      </c>
      <c r="O129" s="62" t="n">
        <v>0.0212198047825049</v>
      </c>
      <c r="P129" s="62" t="n">
        <v>0</v>
      </c>
      <c r="Q129" s="62" t="n">
        <v>0</v>
      </c>
      <c r="R129" s="62" t="n">
        <v>2.50753858302494</v>
      </c>
      <c r="S129" s="62" t="n">
        <v>0.105358763992645</v>
      </c>
      <c r="T129" s="62" t="n">
        <v>0.242318355891909</v>
      </c>
      <c r="U129" s="62" t="n">
        <v>0.00757244862162216</v>
      </c>
      <c r="V129" s="62" t="n">
        <v>0.0205547456169904</v>
      </c>
      <c r="W129" s="62" t="n">
        <v>0.00137031637446603</v>
      </c>
      <c r="X129" s="62" t="n">
        <v>0</v>
      </c>
      <c r="Y129" s="62" t="n">
        <v>8.03749135944916</v>
      </c>
      <c r="Z129" s="62"/>
      <c r="AA129" s="62" t="n">
        <v>0.639521390599053</v>
      </c>
      <c r="AB129" s="1" t="n">
        <v>10.82</v>
      </c>
      <c r="AC129" s="1" t="n">
        <v>0.25</v>
      </c>
      <c r="AD129" s="63" t="n">
        <v>1.33505528584629</v>
      </c>
      <c r="AE129" s="63" t="n">
        <v>0.327055285846292</v>
      </c>
      <c r="AF129" s="1" t="n">
        <v>0.16</v>
      </c>
      <c r="AG129" s="1" t="n">
        <v>0.03</v>
      </c>
    </row>
    <row r="130" customFormat="false" ht="13.8" hidden="false" customHeight="false" outlineLevel="0" collapsed="false">
      <c r="A130" s="1" t="s">
        <v>73</v>
      </c>
      <c r="B130" s="1" t="s">
        <v>87</v>
      </c>
      <c r="C130" s="1" t="s">
        <v>84</v>
      </c>
      <c r="D130" s="1" t="n">
        <v>14</v>
      </c>
      <c r="E130" s="1" t="n">
        <v>1800</v>
      </c>
      <c r="F130" s="1" t="s">
        <v>29</v>
      </c>
      <c r="G130" s="1" t="n">
        <v>6</v>
      </c>
      <c r="H130" s="62" t="n">
        <v>1.97090544796426</v>
      </c>
      <c r="I130" s="62" t="n">
        <v>0.0140277967826638</v>
      </c>
      <c r="J130" s="62" t="n">
        <v>0.0148796356854095</v>
      </c>
      <c r="K130" s="62" t="n">
        <v>0.000826646426967193</v>
      </c>
      <c r="L130" s="62" t="n">
        <v>0.238150982949876</v>
      </c>
      <c r="M130" s="62" t="n">
        <v>0.017304073884289</v>
      </c>
      <c r="N130" s="62" t="n">
        <v>0</v>
      </c>
      <c r="O130" s="62" t="n">
        <v>0</v>
      </c>
      <c r="P130" s="62" t="n">
        <v>0</v>
      </c>
      <c r="Q130" s="62" t="n">
        <v>0</v>
      </c>
      <c r="R130" s="62" t="n">
        <v>1.79320962999424</v>
      </c>
      <c r="S130" s="62" t="n">
        <v>0.0209120656559095</v>
      </c>
      <c r="T130" s="62" t="n">
        <v>0.00450903759925712</v>
      </c>
      <c r="U130" s="62" t="n">
        <v>0.000375753133271426</v>
      </c>
      <c r="V130" s="62" t="n">
        <v>0</v>
      </c>
      <c r="W130" s="62" t="n">
        <v>0</v>
      </c>
      <c r="X130" s="62" t="n">
        <v>0</v>
      </c>
      <c r="Y130" s="62" t="n">
        <v>4.02165473419304</v>
      </c>
      <c r="Z130" s="62"/>
      <c r="AA130" s="62"/>
      <c r="AD130" s="63"/>
      <c r="AE130" s="63"/>
    </row>
    <row r="131" customFormat="false" ht="13.8" hidden="false" customHeight="false" outlineLevel="0" collapsed="false">
      <c r="A131" s="1" t="s">
        <v>73</v>
      </c>
      <c r="B131" s="1" t="s">
        <v>58</v>
      </c>
      <c r="C131" s="1" t="s">
        <v>84</v>
      </c>
      <c r="D131" s="1" t="n">
        <v>14</v>
      </c>
      <c r="E131" s="1" t="n">
        <v>1800</v>
      </c>
      <c r="F131" s="1" t="s">
        <v>29</v>
      </c>
      <c r="G131" s="1" t="n">
        <v>4</v>
      </c>
      <c r="H131" s="62" t="n">
        <v>0.974430387735661</v>
      </c>
      <c r="I131" s="62" t="n">
        <v>0.0175347370543692</v>
      </c>
      <c r="J131" s="62" t="n">
        <v>0.00295230716522115</v>
      </c>
      <c r="K131" s="62" t="n">
        <v>0.00177138429913269</v>
      </c>
      <c r="L131" s="62" t="n">
        <v>0.29957400800419</v>
      </c>
      <c r="M131" s="62" t="n">
        <v>0.014664461930275</v>
      </c>
      <c r="N131" s="62" t="n">
        <v>0</v>
      </c>
      <c r="O131" s="62" t="n">
        <v>0</v>
      </c>
      <c r="P131" s="62" t="n">
        <v>0</v>
      </c>
      <c r="Q131" s="62" t="n">
        <v>0</v>
      </c>
      <c r="R131" s="62" t="n">
        <v>1.74391601627346</v>
      </c>
      <c r="S131" s="62" t="n">
        <v>0.0336086598425292</v>
      </c>
      <c r="T131" s="62" t="n">
        <v>0.00322073950319432</v>
      </c>
      <c r="U131" s="62" t="n">
        <v>0.000536789917199053</v>
      </c>
      <c r="V131" s="62" t="n">
        <v>0</v>
      </c>
      <c r="W131" s="62" t="n">
        <v>0</v>
      </c>
      <c r="X131" s="62" t="n">
        <v>0</v>
      </c>
      <c r="Y131" s="62" t="n">
        <v>3.02409345868173</v>
      </c>
      <c r="Z131" s="62"/>
      <c r="AA131" s="62"/>
      <c r="AD131" s="63"/>
      <c r="AE131" s="63"/>
    </row>
    <row r="132" customFormat="false" ht="13.8" hidden="false" customHeight="false" outlineLevel="0" collapsed="false">
      <c r="A132" s="1" t="s">
        <v>73</v>
      </c>
      <c r="B132" s="1" t="s">
        <v>65</v>
      </c>
      <c r="C132" s="1" t="s">
        <v>84</v>
      </c>
      <c r="D132" s="1" t="n">
        <v>14</v>
      </c>
      <c r="E132" s="1" t="n">
        <v>1800</v>
      </c>
      <c r="F132" s="1" t="s">
        <v>29</v>
      </c>
      <c r="G132" s="1" t="n">
        <v>6</v>
      </c>
      <c r="H132" s="62" t="n">
        <v>1.96551232620633</v>
      </c>
      <c r="I132" s="62" t="n">
        <v>0.00360644463524097</v>
      </c>
      <c r="J132" s="62" t="n">
        <v>0.068007932945509</v>
      </c>
      <c r="K132" s="62" t="n">
        <v>0.00850099161818862</v>
      </c>
      <c r="L132" s="62" t="n">
        <v>0.283513666042231</v>
      </c>
      <c r="M132" s="62" t="n">
        <v>0.012064411320946</v>
      </c>
      <c r="N132" s="62" t="n">
        <v>0</v>
      </c>
      <c r="O132" s="62" t="n">
        <v>0</v>
      </c>
      <c r="P132" s="62" t="n">
        <v>0</v>
      </c>
      <c r="Q132" s="62" t="n">
        <v>0</v>
      </c>
      <c r="R132" s="62" t="n">
        <v>1.28494529479172</v>
      </c>
      <c r="S132" s="62" t="n">
        <v>0.0161290204367162</v>
      </c>
      <c r="T132" s="62" t="n">
        <v>0.362842372527933</v>
      </c>
      <c r="U132" s="62" t="n">
        <v>0.000386413602266169</v>
      </c>
      <c r="V132" s="62" t="n">
        <v>0.0713242296143927</v>
      </c>
      <c r="W132" s="62" t="n">
        <v>0.000699257153082281</v>
      </c>
      <c r="X132" s="62" t="n">
        <v>0</v>
      </c>
      <c r="Y132" s="62" t="n">
        <v>4.03614582212811</v>
      </c>
      <c r="Z132" s="62"/>
      <c r="AA132" s="62"/>
      <c r="AD132" s="63"/>
      <c r="AE132" s="63"/>
    </row>
    <row r="133" customFormat="false" ht="13.8" hidden="false" customHeight="false" outlineLevel="0" collapsed="false">
      <c r="A133" s="1" t="s">
        <v>73</v>
      </c>
      <c r="B133" s="1" t="s">
        <v>29</v>
      </c>
      <c r="C133" s="1" t="s">
        <v>84</v>
      </c>
      <c r="D133" s="1" t="n">
        <v>14</v>
      </c>
      <c r="E133" s="1" t="n">
        <v>1800</v>
      </c>
      <c r="F133" s="1" t="s">
        <v>29</v>
      </c>
      <c r="G133" s="1" t="n">
        <v>2</v>
      </c>
      <c r="H133" s="62" t="n">
        <v>0</v>
      </c>
      <c r="I133" s="62" t="n">
        <v>0</v>
      </c>
      <c r="J133" s="62" t="n">
        <v>0</v>
      </c>
      <c r="K133" s="62" t="n">
        <v>0</v>
      </c>
      <c r="L133" s="62" t="n">
        <v>0</v>
      </c>
      <c r="M133" s="62" t="n">
        <v>0</v>
      </c>
      <c r="N133" s="62" t="n">
        <v>0</v>
      </c>
      <c r="O133" s="62" t="n">
        <v>0</v>
      </c>
      <c r="P133" s="62" t="n">
        <v>1</v>
      </c>
      <c r="Q133" s="62" t="n">
        <v>0</v>
      </c>
      <c r="R133" s="62" t="n">
        <v>0</v>
      </c>
      <c r="S133" s="62" t="n">
        <v>0</v>
      </c>
      <c r="T133" s="62" t="n">
        <v>0</v>
      </c>
      <c r="U133" s="62" t="n">
        <v>0</v>
      </c>
      <c r="V133" s="62" t="n">
        <v>0</v>
      </c>
      <c r="W133" s="62" t="n">
        <v>0</v>
      </c>
      <c r="X133" s="62" t="n">
        <v>0</v>
      </c>
      <c r="Y133" s="62" t="n">
        <v>1</v>
      </c>
      <c r="Z133" s="62"/>
      <c r="AA133" s="62"/>
    </row>
    <row r="134" customFormat="false" ht="13.8" hidden="false" customHeight="false" outlineLevel="0" collapsed="false">
      <c r="A134" s="1" t="s">
        <v>73</v>
      </c>
      <c r="B134" s="1" t="s">
        <v>10</v>
      </c>
      <c r="C134" s="1" t="s">
        <v>84</v>
      </c>
      <c r="D134" s="1" t="n">
        <v>14</v>
      </c>
      <c r="E134" s="1" t="n">
        <v>1800</v>
      </c>
      <c r="F134" s="1" t="s">
        <v>29</v>
      </c>
      <c r="G134" s="1" t="n">
        <v>2</v>
      </c>
      <c r="H134" s="62" t="n">
        <v>0</v>
      </c>
      <c r="I134" s="62" t="n">
        <v>0</v>
      </c>
      <c r="J134" s="62" t="n">
        <v>0</v>
      </c>
      <c r="K134" s="62" t="n">
        <v>0</v>
      </c>
      <c r="L134" s="62" t="n">
        <v>0</v>
      </c>
      <c r="M134" s="62" t="n">
        <v>0</v>
      </c>
      <c r="N134" s="62" t="n">
        <v>0</v>
      </c>
      <c r="O134" s="62" t="n">
        <v>0</v>
      </c>
      <c r="P134" s="62" t="n">
        <v>1</v>
      </c>
      <c r="Q134" s="62" t="n">
        <v>0</v>
      </c>
      <c r="R134" s="62" t="n">
        <v>0</v>
      </c>
      <c r="S134" s="62" t="n">
        <v>0</v>
      </c>
      <c r="T134" s="62" t="n">
        <v>0</v>
      </c>
      <c r="U134" s="62" t="n">
        <v>0</v>
      </c>
      <c r="V134" s="62" t="n">
        <v>0</v>
      </c>
      <c r="W134" s="62" t="n">
        <v>0</v>
      </c>
      <c r="X134" s="62" t="n">
        <v>0</v>
      </c>
      <c r="Y134" s="62" t="n">
        <v>1</v>
      </c>
      <c r="Z134" s="62"/>
      <c r="AA134" s="62"/>
    </row>
    <row r="135" customFormat="false" ht="13.8" hidden="false" customHeight="false" outlineLevel="0" collapsed="false"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  <c r="AA135" s="62"/>
    </row>
    <row r="136" customFormat="false" ht="13.8" hidden="false" customHeight="false" outlineLevel="0" collapsed="false"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  <c r="AA136" s="62"/>
    </row>
    <row r="137" customFormat="false" ht="13.8" hidden="false" customHeight="false" outlineLevel="0" collapsed="false"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</row>
    <row r="138" customFormat="false" ht="13.8" hidden="false" customHeight="false" outlineLevel="0" collapsed="false"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</row>
    <row r="139" customFormat="false" ht="13.8" hidden="false" customHeight="false" outlineLevel="0" collapsed="false"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</row>
    <row r="140" customFormat="false" ht="13.8" hidden="false" customHeight="false" outlineLevel="0" collapsed="false"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</row>
    <row r="141" customFormat="false" ht="13.8" hidden="false" customHeight="false" outlineLevel="0" collapsed="false"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2018-11-26T15:20:31Z</dcterms:created>
  <dc:creator>Christopher Beyer</dc:creator>
  <dc:description/>
  <dc:language>en-GB</dc:language>
  <cp:lastModifiedBy>Robert Myhill</cp:lastModifiedBy>
  <dcterms:modified xsi:type="dcterms:W3CDTF">2021-01-20T17:05:38Z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