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14955" windowHeight="5130" activeTab="2"/>
  </bookViews>
  <sheets>
    <sheet name="COFRT750.110.ro" sheetId="1" r:id="rId1"/>
    <sheet name="COFRT750.110.el" sheetId="3" r:id="rId2"/>
    <sheet name="COFRT750.110.el+ro" sheetId="2" r:id="rId3"/>
  </sheets>
  <calcPr calcId="125725"/>
</workbook>
</file>

<file path=xl/calcChain.xml><?xml version="1.0" encoding="utf-8"?>
<calcChain xmlns="http://schemas.openxmlformats.org/spreadsheetml/2006/main">
  <c r="L21" i="1"/>
  <c r="M21" s="1"/>
  <c r="L21" i="3"/>
  <c r="M21"/>
  <c r="N21" s="1"/>
  <c r="O21" s="1"/>
  <c r="P21" s="1"/>
  <c r="R21"/>
  <c r="U2" l="1"/>
  <c r="S21" s="1"/>
  <c r="M3"/>
  <c r="N3" s="1"/>
  <c r="O3" s="1"/>
  <c r="P3" s="1"/>
  <c r="M4"/>
  <c r="N4" s="1"/>
  <c r="O4" s="1"/>
  <c r="P4" s="1"/>
  <c r="M5"/>
  <c r="N5" s="1"/>
  <c r="O5" s="1"/>
  <c r="P5" s="1"/>
  <c r="M6"/>
  <c r="N6" s="1"/>
  <c r="O6" s="1"/>
  <c r="P6" s="1"/>
  <c r="M7"/>
  <c r="N7" s="1"/>
  <c r="O7" s="1"/>
  <c r="P7" s="1"/>
  <c r="M8"/>
  <c r="N8" s="1"/>
  <c r="O8" s="1"/>
  <c r="P8" s="1"/>
  <c r="M9"/>
  <c r="N9" s="1"/>
  <c r="O9" s="1"/>
  <c r="P9" s="1"/>
  <c r="M10"/>
  <c r="N10" s="1"/>
  <c r="O10" s="1"/>
  <c r="P10" s="1"/>
  <c r="M11"/>
  <c r="N11" s="1"/>
  <c r="O11" s="1"/>
  <c r="P11" s="1"/>
  <c r="M12"/>
  <c r="N12" s="1"/>
  <c r="O12" s="1"/>
  <c r="P12" s="1"/>
  <c r="M13"/>
  <c r="N13" s="1"/>
  <c r="O13" s="1"/>
  <c r="P13" s="1"/>
  <c r="M14"/>
  <c r="N14" s="1"/>
  <c r="O14" s="1"/>
  <c r="P14" s="1"/>
  <c r="M15"/>
  <c r="N15" s="1"/>
  <c r="O15" s="1"/>
  <c r="P15" s="1"/>
  <c r="M16"/>
  <c r="N16" s="1"/>
  <c r="O16" s="1"/>
  <c r="P16" s="1"/>
  <c r="M17"/>
  <c r="N17" s="1"/>
  <c r="O17" s="1"/>
  <c r="P17" s="1"/>
  <c r="M18"/>
  <c r="N18" s="1"/>
  <c r="O18" s="1"/>
  <c r="P18" s="1"/>
  <c r="M19"/>
  <c r="N19" s="1"/>
  <c r="O19" s="1"/>
  <c r="P19" s="1"/>
  <c r="M20"/>
  <c r="N20" s="1"/>
  <c r="O20" s="1"/>
  <c r="P20" s="1"/>
  <c r="M22"/>
  <c r="N22" s="1"/>
  <c r="O22" s="1"/>
  <c r="P22" s="1"/>
  <c r="M23"/>
  <c r="N23" s="1"/>
  <c r="O23" s="1"/>
  <c r="P23" s="1"/>
  <c r="M24"/>
  <c r="N24" s="1"/>
  <c r="O24" s="1"/>
  <c r="P24" s="1"/>
  <c r="M25"/>
  <c r="N25" s="1"/>
  <c r="O25" s="1"/>
  <c r="P25" s="1"/>
  <c r="M26"/>
  <c r="N26" s="1"/>
  <c r="O26" s="1"/>
  <c r="P26" s="1"/>
  <c r="M27"/>
  <c r="N27" s="1"/>
  <c r="O27" s="1"/>
  <c r="P27" s="1"/>
  <c r="M28"/>
  <c r="N28" s="1"/>
  <c r="O28" s="1"/>
  <c r="P28" s="1"/>
  <c r="M29"/>
  <c r="N29" s="1"/>
  <c r="O29" s="1"/>
  <c r="P29" s="1"/>
  <c r="M30"/>
  <c r="N30" s="1"/>
  <c r="O30" s="1"/>
  <c r="P30" s="1"/>
  <c r="M31"/>
  <c r="N31" s="1"/>
  <c r="O31" s="1"/>
  <c r="P31" s="1"/>
  <c r="M32"/>
  <c r="N32" s="1"/>
  <c r="O32" s="1"/>
  <c r="P32" s="1"/>
  <c r="M33"/>
  <c r="N33" s="1"/>
  <c r="O33" s="1"/>
  <c r="P33" s="1"/>
  <c r="M34"/>
  <c r="N34" s="1"/>
  <c r="O34" s="1"/>
  <c r="P34" s="1"/>
  <c r="M35"/>
  <c r="N35" s="1"/>
  <c r="O35" s="1"/>
  <c r="P35" s="1"/>
  <c r="M36"/>
  <c r="N36" s="1"/>
  <c r="O36" s="1"/>
  <c r="P36" s="1"/>
  <c r="M37"/>
  <c r="N37" s="1"/>
  <c r="O37" s="1"/>
  <c r="P37" s="1"/>
  <c r="M38"/>
  <c r="N38" s="1"/>
  <c r="O38" s="1"/>
  <c r="P38" s="1"/>
  <c r="M39"/>
  <c r="N39" s="1"/>
  <c r="O39" s="1"/>
  <c r="P39" s="1"/>
  <c r="M40"/>
  <c r="N40" s="1"/>
  <c r="O40" s="1"/>
  <c r="P40" s="1"/>
  <c r="M41"/>
  <c r="N41" s="1"/>
  <c r="O41" s="1"/>
  <c r="P41" s="1"/>
  <c r="M42"/>
  <c r="N42" s="1"/>
  <c r="O42" s="1"/>
  <c r="P42" s="1"/>
  <c r="M43"/>
  <c r="N43" s="1"/>
  <c r="O43" s="1"/>
  <c r="P43" s="1"/>
  <c r="M44"/>
  <c r="N44" s="1"/>
  <c r="O44" s="1"/>
  <c r="P44" s="1"/>
  <c r="M45"/>
  <c r="N45" s="1"/>
  <c r="O45" s="1"/>
  <c r="P45" s="1"/>
  <c r="M46"/>
  <c r="N46" s="1"/>
  <c r="O46" s="1"/>
  <c r="P46" s="1"/>
  <c r="M47"/>
  <c r="N47" s="1"/>
  <c r="O47" s="1"/>
  <c r="P47" s="1"/>
  <c r="M48"/>
  <c r="N48" s="1"/>
  <c r="O48" s="1"/>
  <c r="P48" s="1"/>
  <c r="M49"/>
  <c r="N49" s="1"/>
  <c r="O49" s="1"/>
  <c r="P49" s="1"/>
  <c r="M50"/>
  <c r="N50" s="1"/>
  <c r="O50" s="1"/>
  <c r="P50" s="1"/>
  <c r="M51"/>
  <c r="N51" s="1"/>
  <c r="O51" s="1"/>
  <c r="P51" s="1"/>
  <c r="M52"/>
  <c r="N52" s="1"/>
  <c r="O52" s="1"/>
  <c r="P52" s="1"/>
  <c r="M53"/>
  <c r="N53" s="1"/>
  <c r="O53" s="1"/>
  <c r="P53" s="1"/>
  <c r="M54"/>
  <c r="N54" s="1"/>
  <c r="O54" s="1"/>
  <c r="P54" s="1"/>
  <c r="M55"/>
  <c r="N55" s="1"/>
  <c r="O55" s="1"/>
  <c r="P55" s="1"/>
  <c r="M56"/>
  <c r="N56" s="1"/>
  <c r="O56" s="1"/>
  <c r="P56" s="1"/>
  <c r="M57"/>
  <c r="N57" s="1"/>
  <c r="O57" s="1"/>
  <c r="P57" s="1"/>
  <c r="M58"/>
  <c r="N58" s="1"/>
  <c r="O58" s="1"/>
  <c r="P58" s="1"/>
  <c r="M59"/>
  <c r="N59" s="1"/>
  <c r="O59" s="1"/>
  <c r="P59" s="1"/>
  <c r="M60"/>
  <c r="N60" s="1"/>
  <c r="O60" s="1"/>
  <c r="P60" s="1"/>
  <c r="M61"/>
  <c r="N61" s="1"/>
  <c r="O61" s="1"/>
  <c r="P61" s="1"/>
  <c r="M62"/>
  <c r="N62" s="1"/>
  <c r="O62" s="1"/>
  <c r="P62" s="1"/>
  <c r="M63"/>
  <c r="N63" s="1"/>
  <c r="O63" s="1"/>
  <c r="P63" s="1"/>
  <c r="M64"/>
  <c r="N64" s="1"/>
  <c r="O64" s="1"/>
  <c r="P64" s="1"/>
  <c r="M65"/>
  <c r="N65" s="1"/>
  <c r="O65" s="1"/>
  <c r="P65" s="1"/>
  <c r="M66"/>
  <c r="N66" s="1"/>
  <c r="O66" s="1"/>
  <c r="P66" s="1"/>
  <c r="M67"/>
  <c r="N67" s="1"/>
  <c r="O67" s="1"/>
  <c r="P67" s="1"/>
  <c r="M68"/>
  <c r="N68" s="1"/>
  <c r="O68" s="1"/>
  <c r="P68" s="1"/>
  <c r="M69"/>
  <c r="N69" s="1"/>
  <c r="O69" s="1"/>
  <c r="P69" s="1"/>
  <c r="M70"/>
  <c r="N70" s="1"/>
  <c r="O70" s="1"/>
  <c r="P70" s="1"/>
  <c r="M71"/>
  <c r="N71" s="1"/>
  <c r="O71" s="1"/>
  <c r="P71" s="1"/>
  <c r="M72"/>
  <c r="N72" s="1"/>
  <c r="O72" s="1"/>
  <c r="P72" s="1"/>
  <c r="M73"/>
  <c r="N73" s="1"/>
  <c r="O73" s="1"/>
  <c r="P73" s="1"/>
  <c r="M74"/>
  <c r="N74" s="1"/>
  <c r="O74" s="1"/>
  <c r="P74" s="1"/>
  <c r="M75"/>
  <c r="N75" s="1"/>
  <c r="O75" s="1"/>
  <c r="P75" s="1"/>
  <c r="M76"/>
  <c r="N76" s="1"/>
  <c r="O76" s="1"/>
  <c r="P76" s="1"/>
  <c r="M77"/>
  <c r="N77" s="1"/>
  <c r="O77" s="1"/>
  <c r="P77" s="1"/>
  <c r="M78"/>
  <c r="N78" s="1"/>
  <c r="O78" s="1"/>
  <c r="P78" s="1"/>
  <c r="M79"/>
  <c r="N79" s="1"/>
  <c r="O79" s="1"/>
  <c r="P79" s="1"/>
  <c r="M80"/>
  <c r="N80" s="1"/>
  <c r="O80" s="1"/>
  <c r="P80" s="1"/>
  <c r="M81"/>
  <c r="N81" s="1"/>
  <c r="O81" s="1"/>
  <c r="P81" s="1"/>
  <c r="M82"/>
  <c r="N82" s="1"/>
  <c r="O82" s="1"/>
  <c r="P82" s="1"/>
  <c r="M83"/>
  <c r="N83" s="1"/>
  <c r="O83" s="1"/>
  <c r="P83" s="1"/>
  <c r="M84"/>
  <c r="N84" s="1"/>
  <c r="O84" s="1"/>
  <c r="P84" s="1"/>
  <c r="M85"/>
  <c r="N85" s="1"/>
  <c r="O85" s="1"/>
  <c r="P85" s="1"/>
  <c r="M86"/>
  <c r="N86" s="1"/>
  <c r="O86" s="1"/>
  <c r="P86" s="1"/>
  <c r="M87"/>
  <c r="N87" s="1"/>
  <c r="O87" s="1"/>
  <c r="P87" s="1"/>
  <c r="M88"/>
  <c r="N88" s="1"/>
  <c r="O88" s="1"/>
  <c r="P88" s="1"/>
  <c r="M89"/>
  <c r="N89" s="1"/>
  <c r="O89" s="1"/>
  <c r="P89" s="1"/>
  <c r="M90"/>
  <c r="N90" s="1"/>
  <c r="O90" s="1"/>
  <c r="P90" s="1"/>
  <c r="M91"/>
  <c r="N91" s="1"/>
  <c r="O91" s="1"/>
  <c r="P91" s="1"/>
  <c r="M92"/>
  <c r="N92" s="1"/>
  <c r="O92" s="1"/>
  <c r="P92" s="1"/>
  <c r="M93"/>
  <c r="N93" s="1"/>
  <c r="O93" s="1"/>
  <c r="P93" s="1"/>
  <c r="M94"/>
  <c r="N94" s="1"/>
  <c r="O94" s="1"/>
  <c r="P94" s="1"/>
  <c r="M95"/>
  <c r="N95" s="1"/>
  <c r="O95" s="1"/>
  <c r="P95" s="1"/>
  <c r="M96"/>
  <c r="N96" s="1"/>
  <c r="O96" s="1"/>
  <c r="P96" s="1"/>
  <c r="M97"/>
  <c r="N97" s="1"/>
  <c r="O97" s="1"/>
  <c r="P97" s="1"/>
  <c r="M98"/>
  <c r="N98" s="1"/>
  <c r="O98" s="1"/>
  <c r="P98" s="1"/>
  <c r="M99"/>
  <c r="N99" s="1"/>
  <c r="O99" s="1"/>
  <c r="P99" s="1"/>
  <c r="M100"/>
  <c r="N100" s="1"/>
  <c r="O100" s="1"/>
  <c r="P100" s="1"/>
  <c r="M101"/>
  <c r="N101" s="1"/>
  <c r="O101" s="1"/>
  <c r="P101" s="1"/>
  <c r="M102"/>
  <c r="N102" s="1"/>
  <c r="O102" s="1"/>
  <c r="P102" s="1"/>
  <c r="M103"/>
  <c r="N103" s="1"/>
  <c r="O103" s="1"/>
  <c r="P103" s="1"/>
  <c r="M104"/>
  <c r="N104" s="1"/>
  <c r="O104" s="1"/>
  <c r="P104" s="1"/>
  <c r="M105"/>
  <c r="N105" s="1"/>
  <c r="O105" s="1"/>
  <c r="P105" s="1"/>
  <c r="M106"/>
  <c r="N106" s="1"/>
  <c r="O106" s="1"/>
  <c r="P106" s="1"/>
  <c r="M107"/>
  <c r="N107" s="1"/>
  <c r="O107" s="1"/>
  <c r="P107" s="1"/>
  <c r="M108"/>
  <c r="N108" s="1"/>
  <c r="O108" s="1"/>
  <c r="P108" s="1"/>
  <c r="M109"/>
  <c r="N109" s="1"/>
  <c r="O109" s="1"/>
  <c r="P109" s="1"/>
  <c r="M110"/>
  <c r="N110" s="1"/>
  <c r="O110" s="1"/>
  <c r="P110" s="1"/>
  <c r="M111"/>
  <c r="N111" s="1"/>
  <c r="O111" s="1"/>
  <c r="P111" s="1"/>
  <c r="M112"/>
  <c r="N112" s="1"/>
  <c r="O112" s="1"/>
  <c r="P112" s="1"/>
  <c r="M113"/>
  <c r="N113" s="1"/>
  <c r="O113" s="1"/>
  <c r="P113" s="1"/>
  <c r="M114"/>
  <c r="N114" s="1"/>
  <c r="O114" s="1"/>
  <c r="P114" s="1"/>
  <c r="M115"/>
  <c r="N115" s="1"/>
  <c r="O115" s="1"/>
  <c r="P115" s="1"/>
  <c r="M116"/>
  <c r="N116" s="1"/>
  <c r="O116" s="1"/>
  <c r="P116" s="1"/>
  <c r="M117"/>
  <c r="N117" s="1"/>
  <c r="O117" s="1"/>
  <c r="P117" s="1"/>
  <c r="M118"/>
  <c r="N118" s="1"/>
  <c r="O118" s="1"/>
  <c r="P118" s="1"/>
  <c r="M119"/>
  <c r="N119" s="1"/>
  <c r="O119" s="1"/>
  <c r="P119" s="1"/>
  <c r="M120"/>
  <c r="N120" s="1"/>
  <c r="O120" s="1"/>
  <c r="P120" s="1"/>
  <c r="M121"/>
  <c r="N121" s="1"/>
  <c r="O121" s="1"/>
  <c r="P121" s="1"/>
  <c r="M122"/>
  <c r="N122" s="1"/>
  <c r="O122" s="1"/>
  <c r="P122" s="1"/>
  <c r="M123"/>
  <c r="N123" s="1"/>
  <c r="O123" s="1"/>
  <c r="P123" s="1"/>
  <c r="M124"/>
  <c r="N124" s="1"/>
  <c r="O124" s="1"/>
  <c r="P124" s="1"/>
  <c r="M2"/>
  <c r="N2" s="1"/>
  <c r="O2" s="1"/>
  <c r="P2" s="1"/>
  <c r="L3"/>
  <c r="R3" s="1"/>
  <c r="S3" s="1"/>
  <c r="L4"/>
  <c r="R4" s="1"/>
  <c r="S4" s="1"/>
  <c r="L5"/>
  <c r="R5" s="1"/>
  <c r="S5" s="1"/>
  <c r="L6"/>
  <c r="R6" s="1"/>
  <c r="S6" s="1"/>
  <c r="L7"/>
  <c r="R7" s="1"/>
  <c r="S7" s="1"/>
  <c r="L8"/>
  <c r="R8" s="1"/>
  <c r="S8" s="1"/>
  <c r="L9"/>
  <c r="R9" s="1"/>
  <c r="S9" s="1"/>
  <c r="L10"/>
  <c r="R10" s="1"/>
  <c r="S10" s="1"/>
  <c r="L11"/>
  <c r="R11" s="1"/>
  <c r="S11" s="1"/>
  <c r="L12"/>
  <c r="R12" s="1"/>
  <c r="S12" s="1"/>
  <c r="L13"/>
  <c r="R13" s="1"/>
  <c r="S13" s="1"/>
  <c r="L14"/>
  <c r="R14" s="1"/>
  <c r="S14" s="1"/>
  <c r="L15"/>
  <c r="R15" s="1"/>
  <c r="S15" s="1"/>
  <c r="L16"/>
  <c r="R16" s="1"/>
  <c r="S16" s="1"/>
  <c r="L17"/>
  <c r="R17" s="1"/>
  <c r="S17" s="1"/>
  <c r="L18"/>
  <c r="R18" s="1"/>
  <c r="S18" s="1"/>
  <c r="L19"/>
  <c r="R19" s="1"/>
  <c r="S19" s="1"/>
  <c r="L20"/>
  <c r="R20" s="1"/>
  <c r="S20" s="1"/>
  <c r="L22"/>
  <c r="R22" s="1"/>
  <c r="S22" s="1"/>
  <c r="L23"/>
  <c r="R23" s="1"/>
  <c r="S23" s="1"/>
  <c r="L24"/>
  <c r="R24" s="1"/>
  <c r="S24" s="1"/>
  <c r="L25"/>
  <c r="R25" s="1"/>
  <c r="S25" s="1"/>
  <c r="L26"/>
  <c r="R26" s="1"/>
  <c r="S26" s="1"/>
  <c r="L27"/>
  <c r="R27" s="1"/>
  <c r="S27" s="1"/>
  <c r="L28"/>
  <c r="R28" s="1"/>
  <c r="S28" s="1"/>
  <c r="L29"/>
  <c r="R29" s="1"/>
  <c r="S29" s="1"/>
  <c r="L30"/>
  <c r="R30" s="1"/>
  <c r="S30" s="1"/>
  <c r="L31"/>
  <c r="R31" s="1"/>
  <c r="S31" s="1"/>
  <c r="L32"/>
  <c r="R32" s="1"/>
  <c r="S32" s="1"/>
  <c r="L33"/>
  <c r="R33" s="1"/>
  <c r="S33" s="1"/>
  <c r="L34"/>
  <c r="R34" s="1"/>
  <c r="S34" s="1"/>
  <c r="L35"/>
  <c r="R35" s="1"/>
  <c r="S35" s="1"/>
  <c r="L36"/>
  <c r="R36" s="1"/>
  <c r="S36" s="1"/>
  <c r="L37"/>
  <c r="R37" s="1"/>
  <c r="S37" s="1"/>
  <c r="L38"/>
  <c r="R38" s="1"/>
  <c r="S38" s="1"/>
  <c r="L39"/>
  <c r="R39" s="1"/>
  <c r="S39" s="1"/>
  <c r="L40"/>
  <c r="R40" s="1"/>
  <c r="S40" s="1"/>
  <c r="L41"/>
  <c r="R41" s="1"/>
  <c r="S41" s="1"/>
  <c r="L42"/>
  <c r="R42" s="1"/>
  <c r="S42" s="1"/>
  <c r="L43"/>
  <c r="R43" s="1"/>
  <c r="S43" s="1"/>
  <c r="L44"/>
  <c r="R44" s="1"/>
  <c r="S44" s="1"/>
  <c r="L45"/>
  <c r="R45" s="1"/>
  <c r="S45" s="1"/>
  <c r="L46"/>
  <c r="R46" s="1"/>
  <c r="S46" s="1"/>
  <c r="L47"/>
  <c r="R47" s="1"/>
  <c r="S47" s="1"/>
  <c r="L48"/>
  <c r="R48" s="1"/>
  <c r="S48" s="1"/>
  <c r="L49"/>
  <c r="R49" s="1"/>
  <c r="S49" s="1"/>
  <c r="L50"/>
  <c r="R50" s="1"/>
  <c r="S50" s="1"/>
  <c r="L51"/>
  <c r="R51" s="1"/>
  <c r="S51" s="1"/>
  <c r="L52"/>
  <c r="R52" s="1"/>
  <c r="S52" s="1"/>
  <c r="L53"/>
  <c r="R53" s="1"/>
  <c r="S53" s="1"/>
  <c r="L54"/>
  <c r="R54" s="1"/>
  <c r="S54" s="1"/>
  <c r="L55"/>
  <c r="R55" s="1"/>
  <c r="S55" s="1"/>
  <c r="L56"/>
  <c r="R56" s="1"/>
  <c r="S56" s="1"/>
  <c r="L57"/>
  <c r="R57" s="1"/>
  <c r="S57" s="1"/>
  <c r="L58"/>
  <c r="R58" s="1"/>
  <c r="S58" s="1"/>
  <c r="L59"/>
  <c r="R59" s="1"/>
  <c r="S59" s="1"/>
  <c r="L60"/>
  <c r="R60" s="1"/>
  <c r="S60" s="1"/>
  <c r="L61"/>
  <c r="R61" s="1"/>
  <c r="S61" s="1"/>
  <c r="L62"/>
  <c r="R62" s="1"/>
  <c r="S62" s="1"/>
  <c r="L63"/>
  <c r="R63" s="1"/>
  <c r="S63" s="1"/>
  <c r="L64"/>
  <c r="R64" s="1"/>
  <c r="S64" s="1"/>
  <c r="L65"/>
  <c r="R65" s="1"/>
  <c r="S65" s="1"/>
  <c r="L66"/>
  <c r="R66" s="1"/>
  <c r="S66" s="1"/>
  <c r="L67"/>
  <c r="R67" s="1"/>
  <c r="S67" s="1"/>
  <c r="L68"/>
  <c r="R68" s="1"/>
  <c r="S68" s="1"/>
  <c r="L69"/>
  <c r="R69" s="1"/>
  <c r="S69" s="1"/>
  <c r="L70"/>
  <c r="R70" s="1"/>
  <c r="S70" s="1"/>
  <c r="L71"/>
  <c r="R71" s="1"/>
  <c r="S71" s="1"/>
  <c r="L72"/>
  <c r="R72" s="1"/>
  <c r="S72" s="1"/>
  <c r="L73"/>
  <c r="R73" s="1"/>
  <c r="S73" s="1"/>
  <c r="L74"/>
  <c r="R74" s="1"/>
  <c r="S74" s="1"/>
  <c r="L75"/>
  <c r="R75" s="1"/>
  <c r="S75" s="1"/>
  <c r="L76"/>
  <c r="R76" s="1"/>
  <c r="S76" s="1"/>
  <c r="L77"/>
  <c r="R77" s="1"/>
  <c r="S77" s="1"/>
  <c r="L78"/>
  <c r="R78" s="1"/>
  <c r="S78" s="1"/>
  <c r="L79"/>
  <c r="R79" s="1"/>
  <c r="S79" s="1"/>
  <c r="L80"/>
  <c r="R80" s="1"/>
  <c r="S80" s="1"/>
  <c r="L81"/>
  <c r="R81" s="1"/>
  <c r="S81" s="1"/>
  <c r="L82"/>
  <c r="R82" s="1"/>
  <c r="S82" s="1"/>
  <c r="L83"/>
  <c r="R83" s="1"/>
  <c r="S83" s="1"/>
  <c r="L84"/>
  <c r="R84" s="1"/>
  <c r="S84" s="1"/>
  <c r="L85"/>
  <c r="R85" s="1"/>
  <c r="S85" s="1"/>
  <c r="L86"/>
  <c r="R86" s="1"/>
  <c r="S86" s="1"/>
  <c r="L87"/>
  <c r="R87" s="1"/>
  <c r="S87" s="1"/>
  <c r="L88"/>
  <c r="R88" s="1"/>
  <c r="S88" s="1"/>
  <c r="L89"/>
  <c r="R89" s="1"/>
  <c r="S89" s="1"/>
  <c r="L90"/>
  <c r="R90" s="1"/>
  <c r="S90" s="1"/>
  <c r="L91"/>
  <c r="R91" s="1"/>
  <c r="S91" s="1"/>
  <c r="L92"/>
  <c r="R92" s="1"/>
  <c r="S92" s="1"/>
  <c r="L93"/>
  <c r="R93" s="1"/>
  <c r="S93" s="1"/>
  <c r="L94"/>
  <c r="R94" s="1"/>
  <c r="S94" s="1"/>
  <c r="L95"/>
  <c r="R95" s="1"/>
  <c r="S95" s="1"/>
  <c r="L96"/>
  <c r="R96" s="1"/>
  <c r="S96" s="1"/>
  <c r="L97"/>
  <c r="R97" s="1"/>
  <c r="S97" s="1"/>
  <c r="L98"/>
  <c r="R98" s="1"/>
  <c r="S98" s="1"/>
  <c r="L99"/>
  <c r="R99" s="1"/>
  <c r="S99" s="1"/>
  <c r="L100"/>
  <c r="R100" s="1"/>
  <c r="S100" s="1"/>
  <c r="L101"/>
  <c r="R101" s="1"/>
  <c r="S101" s="1"/>
  <c r="L102"/>
  <c r="R102" s="1"/>
  <c r="S102" s="1"/>
  <c r="L103"/>
  <c r="R103" s="1"/>
  <c r="S103" s="1"/>
  <c r="L104"/>
  <c r="R104" s="1"/>
  <c r="S104" s="1"/>
  <c r="L105"/>
  <c r="R105" s="1"/>
  <c r="S105" s="1"/>
  <c r="L106"/>
  <c r="R106" s="1"/>
  <c r="S106" s="1"/>
  <c r="L107"/>
  <c r="R107" s="1"/>
  <c r="S107" s="1"/>
  <c r="L108"/>
  <c r="R108" s="1"/>
  <c r="S108" s="1"/>
  <c r="L109"/>
  <c r="R109" s="1"/>
  <c r="S109" s="1"/>
  <c r="L110"/>
  <c r="R110" s="1"/>
  <c r="S110" s="1"/>
  <c r="L111"/>
  <c r="R111" s="1"/>
  <c r="S111" s="1"/>
  <c r="L112"/>
  <c r="R112" s="1"/>
  <c r="S112" s="1"/>
  <c r="L113"/>
  <c r="R113" s="1"/>
  <c r="S113" s="1"/>
  <c r="L114"/>
  <c r="R114" s="1"/>
  <c r="S114" s="1"/>
  <c r="L115"/>
  <c r="R115" s="1"/>
  <c r="S115" s="1"/>
  <c r="L116"/>
  <c r="R116" s="1"/>
  <c r="S116" s="1"/>
  <c r="L117"/>
  <c r="R117" s="1"/>
  <c r="S117" s="1"/>
  <c r="L118"/>
  <c r="R118" s="1"/>
  <c r="S118" s="1"/>
  <c r="L119"/>
  <c r="R119" s="1"/>
  <c r="S119" s="1"/>
  <c r="L120"/>
  <c r="R120" s="1"/>
  <c r="S120" s="1"/>
  <c r="L121"/>
  <c r="R121" s="1"/>
  <c r="S121" s="1"/>
  <c r="L122"/>
  <c r="R122" s="1"/>
  <c r="S122" s="1"/>
  <c r="L123"/>
  <c r="R123" s="1"/>
  <c r="S123" s="1"/>
  <c r="L124"/>
  <c r="R124" s="1"/>
  <c r="S124" s="1"/>
  <c r="L2"/>
  <c r="R2" s="1"/>
  <c r="S2" s="1"/>
  <c r="Q19" i="1"/>
  <c r="N21" s="1"/>
  <c r="L3"/>
  <c r="M3" s="1"/>
  <c r="N3" s="1"/>
  <c r="L4"/>
  <c r="M4" s="1"/>
  <c r="N4" s="1"/>
  <c r="L5"/>
  <c r="M5" s="1"/>
  <c r="N5" s="1"/>
  <c r="L6"/>
  <c r="M6" s="1"/>
  <c r="N6" s="1"/>
  <c r="L7"/>
  <c r="M7" s="1"/>
  <c r="N7" s="1"/>
  <c r="L8"/>
  <c r="M8" s="1"/>
  <c r="N8" s="1"/>
  <c r="L9"/>
  <c r="M9" s="1"/>
  <c r="N9" s="1"/>
  <c r="L10"/>
  <c r="M10" s="1"/>
  <c r="N10" s="1"/>
  <c r="L11"/>
  <c r="M11" s="1"/>
  <c r="N11" s="1"/>
  <c r="L12"/>
  <c r="M12" s="1"/>
  <c r="N12" s="1"/>
  <c r="L13"/>
  <c r="M13" s="1"/>
  <c r="N13" s="1"/>
  <c r="L14"/>
  <c r="M14" s="1"/>
  <c r="N14" s="1"/>
  <c r="L15"/>
  <c r="M15" s="1"/>
  <c r="N15" s="1"/>
  <c r="L16"/>
  <c r="M16" s="1"/>
  <c r="N16" s="1"/>
  <c r="L17"/>
  <c r="M17" s="1"/>
  <c r="N17" s="1"/>
  <c r="L18"/>
  <c r="M18" s="1"/>
  <c r="N18" s="1"/>
  <c r="L19"/>
  <c r="M19" s="1"/>
  <c r="N19" s="1"/>
  <c r="L20"/>
  <c r="M20" s="1"/>
  <c r="N20" s="1"/>
  <c r="L22"/>
  <c r="M22" s="1"/>
  <c r="N22" s="1"/>
  <c r="L23"/>
  <c r="M23" s="1"/>
  <c r="N23" s="1"/>
  <c r="L24"/>
  <c r="M24" s="1"/>
  <c r="N24" s="1"/>
  <c r="L25"/>
  <c r="M25" s="1"/>
  <c r="N25" s="1"/>
  <c r="L26"/>
  <c r="M26" s="1"/>
  <c r="N26" s="1"/>
  <c r="L27"/>
  <c r="M27" s="1"/>
  <c r="N27" s="1"/>
  <c r="L28"/>
  <c r="M28" s="1"/>
  <c r="N28" s="1"/>
  <c r="L29"/>
  <c r="M29" s="1"/>
  <c r="N29" s="1"/>
  <c r="L30"/>
  <c r="M30" s="1"/>
  <c r="N30" s="1"/>
  <c r="L31"/>
  <c r="M31" s="1"/>
  <c r="N31" s="1"/>
  <c r="L32"/>
  <c r="M32" s="1"/>
  <c r="N32" s="1"/>
  <c r="L33"/>
  <c r="M33" s="1"/>
  <c r="N33" s="1"/>
  <c r="L34"/>
  <c r="M34" s="1"/>
  <c r="N34" s="1"/>
  <c r="L35"/>
  <c r="M35" s="1"/>
  <c r="N35" s="1"/>
  <c r="L36"/>
  <c r="M36" s="1"/>
  <c r="N36" s="1"/>
  <c r="L37"/>
  <c r="M37" s="1"/>
  <c r="N37" s="1"/>
  <c r="L38"/>
  <c r="M38" s="1"/>
  <c r="N38" s="1"/>
  <c r="L39"/>
  <c r="M39" s="1"/>
  <c r="N39" s="1"/>
  <c r="L40"/>
  <c r="M40" s="1"/>
  <c r="N40" s="1"/>
  <c r="L41"/>
  <c r="M41" s="1"/>
  <c r="N41" s="1"/>
  <c r="L42"/>
  <c r="M42" s="1"/>
  <c r="N42" s="1"/>
  <c r="L43"/>
  <c r="M43" s="1"/>
  <c r="N43" s="1"/>
  <c r="L44"/>
  <c r="M44" s="1"/>
  <c r="N44" s="1"/>
  <c r="L45"/>
  <c r="M45" s="1"/>
  <c r="N45" s="1"/>
  <c r="L46"/>
  <c r="M46" s="1"/>
  <c r="N46" s="1"/>
  <c r="L47"/>
  <c r="M47" s="1"/>
  <c r="N47" s="1"/>
  <c r="L48"/>
  <c r="M48" s="1"/>
  <c r="N48" s="1"/>
  <c r="L49"/>
  <c r="M49" s="1"/>
  <c r="N49" s="1"/>
  <c r="L50"/>
  <c r="M50" s="1"/>
  <c r="N50" s="1"/>
  <c r="L51"/>
  <c r="M51" s="1"/>
  <c r="N51" s="1"/>
  <c r="L52"/>
  <c r="M52" s="1"/>
  <c r="N52" s="1"/>
  <c r="L53"/>
  <c r="M53" s="1"/>
  <c r="N53" s="1"/>
  <c r="L54"/>
  <c r="M54" s="1"/>
  <c r="N54" s="1"/>
  <c r="L55"/>
  <c r="M55" s="1"/>
  <c r="N55" s="1"/>
  <c r="L56"/>
  <c r="M56" s="1"/>
  <c r="N56" s="1"/>
  <c r="L57"/>
  <c r="M57" s="1"/>
  <c r="N57" s="1"/>
  <c r="L58"/>
  <c r="M58" s="1"/>
  <c r="N58" s="1"/>
  <c r="L59"/>
  <c r="M59" s="1"/>
  <c r="N59" s="1"/>
  <c r="L60"/>
  <c r="M60" s="1"/>
  <c r="N60" s="1"/>
  <c r="L61"/>
  <c r="M61" s="1"/>
  <c r="N61" s="1"/>
  <c r="L62"/>
  <c r="M62" s="1"/>
  <c r="N62" s="1"/>
  <c r="L63"/>
  <c r="M63" s="1"/>
  <c r="N63" s="1"/>
  <c r="L64"/>
  <c r="M64" s="1"/>
  <c r="N64" s="1"/>
  <c r="L65"/>
  <c r="M65" s="1"/>
  <c r="N65" s="1"/>
  <c r="L66"/>
  <c r="M66" s="1"/>
  <c r="N66" s="1"/>
  <c r="L67"/>
  <c r="M67" s="1"/>
  <c r="N67" s="1"/>
  <c r="L68"/>
  <c r="M68" s="1"/>
  <c r="N68" s="1"/>
  <c r="L69"/>
  <c r="M69" s="1"/>
  <c r="N69" s="1"/>
  <c r="L70"/>
  <c r="M70" s="1"/>
  <c r="N70" s="1"/>
  <c r="L71"/>
  <c r="M71" s="1"/>
  <c r="N71" s="1"/>
  <c r="L72"/>
  <c r="M72" s="1"/>
  <c r="N72" s="1"/>
  <c r="L73"/>
  <c r="M73" s="1"/>
  <c r="N73" s="1"/>
  <c r="L74"/>
  <c r="M74" s="1"/>
  <c r="N74" s="1"/>
  <c r="L75"/>
  <c r="M75" s="1"/>
  <c r="N75" s="1"/>
  <c r="L76"/>
  <c r="M76" s="1"/>
  <c r="N76" s="1"/>
  <c r="L77"/>
  <c r="M77" s="1"/>
  <c r="N77" s="1"/>
  <c r="L78"/>
  <c r="M78" s="1"/>
  <c r="N78" s="1"/>
  <c r="L79"/>
  <c r="M79" s="1"/>
  <c r="N79" s="1"/>
  <c r="L80"/>
  <c r="M80" s="1"/>
  <c r="N80" s="1"/>
  <c r="L81"/>
  <c r="M81" s="1"/>
  <c r="N81" s="1"/>
  <c r="L82"/>
  <c r="M82" s="1"/>
  <c r="N82" s="1"/>
  <c r="L83"/>
  <c r="M83" s="1"/>
  <c r="N83" s="1"/>
  <c r="L84"/>
  <c r="M84" s="1"/>
  <c r="N84" s="1"/>
  <c r="L85"/>
  <c r="M85" s="1"/>
  <c r="N85" s="1"/>
  <c r="L86"/>
  <c r="M86" s="1"/>
  <c r="N86" s="1"/>
  <c r="L87"/>
  <c r="M87" s="1"/>
  <c r="N87" s="1"/>
  <c r="L88"/>
  <c r="M88" s="1"/>
  <c r="N88" s="1"/>
  <c r="L89"/>
  <c r="M89" s="1"/>
  <c r="N89" s="1"/>
  <c r="L90"/>
  <c r="M90" s="1"/>
  <c r="N90" s="1"/>
  <c r="L91"/>
  <c r="M91" s="1"/>
  <c r="N91" s="1"/>
  <c r="L92"/>
  <c r="M92" s="1"/>
  <c r="N92" s="1"/>
  <c r="L93"/>
  <c r="M93" s="1"/>
  <c r="N93" s="1"/>
  <c r="L94"/>
  <c r="M94" s="1"/>
  <c r="N94" s="1"/>
  <c r="L95"/>
  <c r="M95" s="1"/>
  <c r="N95" s="1"/>
  <c r="L96"/>
  <c r="M96" s="1"/>
  <c r="N96" s="1"/>
  <c r="L97"/>
  <c r="M97" s="1"/>
  <c r="N97" s="1"/>
  <c r="L98"/>
  <c r="M98" s="1"/>
  <c r="N98" s="1"/>
  <c r="L99"/>
  <c r="M99" s="1"/>
  <c r="N99" s="1"/>
  <c r="L100"/>
  <c r="M100" s="1"/>
  <c r="N100" s="1"/>
  <c r="L101"/>
  <c r="M101" s="1"/>
  <c r="N101" s="1"/>
  <c r="L102"/>
  <c r="M102" s="1"/>
  <c r="N102" s="1"/>
  <c r="L103"/>
  <c r="M103" s="1"/>
  <c r="N103" s="1"/>
  <c r="L104"/>
  <c r="M104" s="1"/>
  <c r="N104" s="1"/>
  <c r="L105"/>
  <c r="M105" s="1"/>
  <c r="N105" s="1"/>
  <c r="L106"/>
  <c r="M106" s="1"/>
  <c r="N106" s="1"/>
  <c r="L107"/>
  <c r="M107" s="1"/>
  <c r="N107" s="1"/>
  <c r="L108"/>
  <c r="M108" s="1"/>
  <c r="N108" s="1"/>
  <c r="L109"/>
  <c r="M109" s="1"/>
  <c r="N109" s="1"/>
  <c r="L110"/>
  <c r="M110" s="1"/>
  <c r="N110" s="1"/>
  <c r="L111"/>
  <c r="M111" s="1"/>
  <c r="N111" s="1"/>
  <c r="L112"/>
  <c r="M112" s="1"/>
  <c r="N112" s="1"/>
  <c r="L113"/>
  <c r="M113" s="1"/>
  <c r="N113" s="1"/>
  <c r="L114"/>
  <c r="M114" s="1"/>
  <c r="N114" s="1"/>
  <c r="L115"/>
  <c r="M115" s="1"/>
  <c r="N115" s="1"/>
  <c r="L116"/>
  <c r="M116" s="1"/>
  <c r="N116" s="1"/>
  <c r="L117"/>
  <c r="M117" s="1"/>
  <c r="N117" s="1"/>
  <c r="L118"/>
  <c r="M118" s="1"/>
  <c r="N118" s="1"/>
  <c r="L119"/>
  <c r="M119" s="1"/>
  <c r="N119" s="1"/>
  <c r="L120"/>
  <c r="M120" s="1"/>
  <c r="N120" s="1"/>
  <c r="L121"/>
  <c r="M121" s="1"/>
  <c r="N121" s="1"/>
  <c r="L122"/>
  <c r="M122" s="1"/>
  <c r="N122" s="1"/>
  <c r="L2"/>
  <c r="M2" s="1"/>
  <c r="N2" s="1"/>
  <c r="T21" i="3" l="1"/>
  <c r="T120"/>
  <c r="T118"/>
  <c r="T116"/>
  <c r="T114"/>
  <c r="T112"/>
  <c r="T110"/>
  <c r="T108"/>
  <c r="T105"/>
  <c r="T103"/>
  <c r="T101"/>
  <c r="T99"/>
  <c r="T97"/>
  <c r="T95"/>
  <c r="T93"/>
  <c r="T91"/>
  <c r="T89"/>
  <c r="T87"/>
  <c r="T85"/>
  <c r="T83"/>
  <c r="T81"/>
  <c r="T79"/>
  <c r="T77"/>
  <c r="T75"/>
  <c r="T73"/>
  <c r="T71"/>
  <c r="T69"/>
  <c r="T67"/>
  <c r="T65"/>
  <c r="T63"/>
  <c r="T61"/>
  <c r="T59"/>
  <c r="T57"/>
  <c r="T55"/>
  <c r="T53"/>
  <c r="T51"/>
  <c r="T49"/>
  <c r="T47"/>
  <c r="T45"/>
  <c r="T43"/>
  <c r="T41"/>
  <c r="T37"/>
  <c r="T33"/>
  <c r="T29"/>
  <c r="T25"/>
  <c r="T22"/>
  <c r="T18"/>
  <c r="T14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62"/>
  <c r="T60"/>
  <c r="T58"/>
  <c r="T56"/>
  <c r="T54"/>
  <c r="T52"/>
  <c r="T50"/>
  <c r="T48"/>
  <c r="T46"/>
  <c r="T11"/>
  <c r="T119"/>
  <c r="T117"/>
  <c r="T115"/>
  <c r="T113"/>
  <c r="T111"/>
  <c r="T109"/>
  <c r="T107"/>
  <c r="T44"/>
  <c r="T42"/>
  <c r="T40"/>
  <c r="T38"/>
  <c r="T36"/>
  <c r="T34"/>
  <c r="T32"/>
  <c r="T30"/>
  <c r="T28"/>
  <c r="T26"/>
  <c r="T24"/>
  <c r="T19"/>
  <c r="T17"/>
  <c r="T15"/>
  <c r="T13"/>
  <c r="T39"/>
  <c r="T35"/>
  <c r="T31"/>
  <c r="T27"/>
  <c r="T23"/>
  <c r="T20"/>
  <c r="T16"/>
  <c r="T12"/>
  <c r="T124"/>
  <c r="T122"/>
  <c r="T10"/>
  <c r="T8"/>
  <c r="T6"/>
  <c r="T4"/>
  <c r="T2"/>
  <c r="T123"/>
  <c r="T121"/>
  <c r="T9"/>
  <c r="T7"/>
  <c r="T5"/>
  <c r="T3"/>
</calcChain>
</file>

<file path=xl/sharedStrings.xml><?xml version="1.0" encoding="utf-8"?>
<sst xmlns="http://schemas.openxmlformats.org/spreadsheetml/2006/main" count="113" uniqueCount="106">
  <si>
    <t>1,2,4879</t>
  </si>
  <si>
    <t>1,3,7576</t>
  </si>
  <si>
    <t>1,4,9508</t>
  </si>
  <si>
    <t>1,1,3967</t>
  </si>
  <si>
    <t>1,2,8187</t>
  </si>
  <si>
    <t>1,12,1997</t>
  </si>
  <si>
    <t>1,10,1971</t>
  </si>
  <si>
    <t>1,7,1959</t>
  </si>
  <si>
    <t>1,10,1964</t>
  </si>
  <si>
    <t>1,12,1956</t>
  </si>
  <si>
    <t>1,11,1964</t>
  </si>
  <si>
    <t>11,8,2011</t>
  </si>
  <si>
    <t>1,10,1962</t>
  </si>
  <si>
    <t>10,4,2011</t>
  </si>
  <si>
    <t>1,12,1989</t>
  </si>
  <si>
    <t>1,12,2013</t>
  </si>
  <si>
    <t>1,11,1976</t>
  </si>
  <si>
    <t>1,11,2015</t>
  </si>
  <si>
    <t>1,10,1993</t>
  </si>
  <si>
    <t>1,10,1981</t>
  </si>
  <si>
    <t>1,10,1961</t>
  </si>
  <si>
    <t>1,10,1953</t>
  </si>
  <si>
    <t>1,10,1941</t>
  </si>
  <si>
    <t>1,10,2017</t>
  </si>
  <si>
    <t>1,1,9994</t>
  </si>
  <si>
    <t>1,9,1969</t>
  </si>
  <si>
    <t>1,8,1948</t>
  </si>
  <si>
    <t>1,8,1931</t>
  </si>
  <si>
    <t>1,7,1960</t>
  </si>
  <si>
    <t>1,7,1935</t>
  </si>
  <si>
    <t>7,6,2011</t>
  </si>
  <si>
    <t>1,6,1976</t>
  </si>
  <si>
    <t>1,6,1948</t>
  </si>
  <si>
    <t>1,6,2018</t>
  </si>
  <si>
    <t>1,5,1986</t>
  </si>
  <si>
    <t>1,5,1948</t>
  </si>
  <si>
    <t>1,5,2029</t>
  </si>
  <si>
    <t>1,4,1983</t>
  </si>
  <si>
    <t>1,4,1950</t>
  </si>
  <si>
    <t>1,4,2029</t>
  </si>
  <si>
    <t>4,2,2011</t>
  </si>
  <si>
    <t>1,3,1970</t>
  </si>
  <si>
    <t>1,3,1945</t>
  </si>
  <si>
    <t>1,3,2017</t>
  </si>
  <si>
    <t>1,2,1993</t>
  </si>
  <si>
    <t>1,2,1979</t>
  </si>
  <si>
    <t>1,2,1958</t>
  </si>
  <si>
    <t>1,1,9993</t>
  </si>
  <si>
    <t>1,2,1933</t>
  </si>
  <si>
    <t>1,2,2016</t>
  </si>
  <si>
    <t>2,1,2011</t>
  </si>
  <si>
    <t>1,1,1983</t>
  </si>
  <si>
    <t>1,1,1973</t>
  </si>
  <si>
    <t>1,1,1959</t>
  </si>
  <si>
    <t>1,1,1936</t>
  </si>
  <si>
    <t>1,1,2029</t>
  </si>
  <si>
    <t>1,1,2021</t>
  </si>
  <si>
    <t>21,2,2011</t>
  </si>
  <si>
    <t>18,9,2011</t>
  </si>
  <si>
    <t>17,2,2011</t>
  </si>
  <si>
    <t>17,8,2011</t>
  </si>
  <si>
    <t>16,6,2011</t>
  </si>
  <si>
    <t>1,1,9985</t>
  </si>
  <si>
    <t>15,8,2011</t>
  </si>
  <si>
    <t>14,4,2011</t>
  </si>
  <si>
    <t>14,2,2011</t>
  </si>
  <si>
    <t>1,12,1965</t>
  </si>
  <si>
    <t>1,12,1932</t>
  </si>
  <si>
    <t>1,10,1995</t>
  </si>
  <si>
    <t>1,10,2026</t>
  </si>
  <si>
    <t>1,10,2013</t>
  </si>
  <si>
    <t>1,8,1989</t>
  </si>
  <si>
    <t>1,7,1995</t>
  </si>
  <si>
    <t>λ [nm]</t>
  </si>
  <si>
    <t>signal</t>
  </si>
  <si>
    <t>otáčky</t>
  </si>
  <si>
    <t>E</t>
  </si>
  <si>
    <t>K</t>
  </si>
  <si>
    <t>θ [°]</t>
  </si>
  <si>
    <t>1,1,5363</t>
  </si>
  <si>
    <t>1,1,8555</t>
  </si>
  <si>
    <t>1,6,1963</t>
  </si>
  <si>
    <t>18,2,2011</t>
  </si>
  <si>
    <t>1,1,9918</t>
  </si>
  <si>
    <t>24,5,2011</t>
  </si>
  <si>
    <t>1,6,1969</t>
  </si>
  <si>
    <t>1,10,2021</t>
  </si>
  <si>
    <t>1,12,2017</t>
  </si>
  <si>
    <t>1,4,1958</t>
  </si>
  <si>
    <t>1,1,9957</t>
  </si>
  <si>
    <t>1,1,9997</t>
  </si>
  <si>
    <t>1,5,1989</t>
  </si>
  <si>
    <t>1,3,1932</t>
  </si>
  <si>
    <t>1,3,1966</t>
  </si>
  <si>
    <t>19,8,2011</t>
  </si>
  <si>
    <t>1,1,9987</t>
  </si>
  <si>
    <t>1,1,9946</t>
  </si>
  <si>
    <t>1,10,1973</t>
  </si>
  <si>
    <t>1,9,1938</t>
  </si>
  <si>
    <t>W</t>
  </si>
  <si>
    <t>Q</t>
  </si>
  <si>
    <t>δ</t>
  </si>
  <si>
    <t>θK [°]</t>
  </si>
  <si>
    <t>K'</t>
  </si>
  <si>
    <t xml:space="preserve">Γ </t>
  </si>
  <si>
    <t>ε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</si>
</sst>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0" xfId="0"/>
    <xf numFmtId="17" fontId="0" fillId="0" borderId="0" xfId="0" applyNumberFormat="1"/>
    <xf numFmtId="16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8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0.11400218722659669"/>
          <c:y val="5.1400554097404488E-2"/>
          <c:w val="0.82227690288713906"/>
          <c:h val="0.79822506561679785"/>
        </c:manualLayout>
      </c:layout>
      <c:scatterChart>
        <c:scatterStyle val="lineMarker"/>
        <c:ser>
          <c:idx val="0"/>
          <c:order val="0"/>
          <c:tx>
            <c:v>rotace</c:v>
          </c:tx>
          <c:spPr>
            <a:ln w="3175">
              <a:solidFill>
                <a:schemeClr val="tx1"/>
              </a:solidFill>
            </a:ln>
          </c:spPr>
          <c:marker>
            <c:symbol val="diamond"/>
            <c:size val="3"/>
          </c:marker>
          <c:xVal>
            <c:numRef>
              <c:f>'COFRT750.110.ro'!$L$2:$L$122</c:f>
              <c:numCache>
                <c:formatCode>General</c:formatCode>
                <c:ptCount val="121"/>
                <c:pt idx="0">
                  <c:v>1.3764666666666665</c:v>
                </c:pt>
                <c:pt idx="1">
                  <c:v>1.4077499999999998</c:v>
                </c:pt>
                <c:pt idx="2">
                  <c:v>1.4404883720930233</c:v>
                </c:pt>
                <c:pt idx="3">
                  <c:v>1.4747857142857141</c:v>
                </c:pt>
                <c:pt idx="4">
                  <c:v>1.5107560975609755</c:v>
                </c:pt>
                <c:pt idx="5">
                  <c:v>1.5485249999999999</c:v>
                </c:pt>
                <c:pt idx="6">
                  <c:v>1.5681265822784809</c:v>
                </c:pt>
                <c:pt idx="7">
                  <c:v>1.5882307692307691</c:v>
                </c:pt>
                <c:pt idx="8">
                  <c:v>1.6088571428571428</c:v>
                </c:pt>
                <c:pt idx="9">
                  <c:v>1.6300263157894737</c:v>
                </c:pt>
                <c:pt idx="10">
                  <c:v>1.6517599999999999</c:v>
                </c:pt>
                <c:pt idx="11">
                  <c:v>1.6740810810810809</c:v>
                </c:pt>
                <c:pt idx="12">
                  <c:v>1.697013698630137</c:v>
                </c:pt>
                <c:pt idx="13">
                  <c:v>1.7205833333333334</c:v>
                </c:pt>
                <c:pt idx="14">
                  <c:v>1.7448169014084507</c:v>
                </c:pt>
                <c:pt idx="15">
                  <c:v>1.7697428571428571</c:v>
                </c:pt>
                <c:pt idx="16">
                  <c:v>1.795391304347826</c:v>
                </c:pt>
                <c:pt idx="17">
                  <c:v>1.8217941176470587</c:v>
                </c:pt>
                <c:pt idx="18">
                  <c:v>1.8489850746268657</c:v>
                </c:pt>
                <c:pt idx="19">
                  <c:v>1.877</c:v>
                </c:pt>
                <c:pt idx="20">
                  <c:v>1.905876923076923</c:v>
                </c:pt>
                <c:pt idx="21">
                  <c:v>1.9663809523809523</c:v>
                </c:pt>
                <c:pt idx="22">
                  <c:v>1.9980967741935483</c:v>
                </c:pt>
                <c:pt idx="23">
                  <c:v>2.0308524590163932</c:v>
                </c:pt>
                <c:pt idx="24">
                  <c:v>2.0646999999999998</c:v>
                </c:pt>
                <c:pt idx="25">
                  <c:v>2.0996949152542372</c:v>
                </c:pt>
                <c:pt idx="26">
                  <c:v>2.1358965517241377</c:v>
                </c:pt>
                <c:pt idx="27">
                  <c:v>2.1733684210526314</c:v>
                </c:pt>
                <c:pt idx="28">
                  <c:v>2.2121785714285713</c:v>
                </c:pt>
                <c:pt idx="29">
                  <c:v>2.2523999999999997</c:v>
                </c:pt>
                <c:pt idx="30">
                  <c:v>2.294111111111111</c:v>
                </c:pt>
                <c:pt idx="31">
                  <c:v>2.3373962264150943</c:v>
                </c:pt>
                <c:pt idx="32">
                  <c:v>2.3823461538461537</c:v>
                </c:pt>
                <c:pt idx="33">
                  <c:v>2.4290588235294117</c:v>
                </c:pt>
                <c:pt idx="34">
                  <c:v>2.4776400000000001</c:v>
                </c:pt>
                <c:pt idx="35">
                  <c:v>2.5026666666666664</c:v>
                </c:pt>
                <c:pt idx="36">
                  <c:v>2.5282040816326528</c:v>
                </c:pt>
                <c:pt idx="37">
                  <c:v>2.5542680412371133</c:v>
                </c:pt>
                <c:pt idx="38">
                  <c:v>2.5701659751037345</c:v>
                </c:pt>
                <c:pt idx="39">
                  <c:v>2.5808749999999998</c:v>
                </c:pt>
                <c:pt idx="40">
                  <c:v>2.5971069182389934</c:v>
                </c:pt>
                <c:pt idx="41">
                  <c:v>2.6080421052631579</c:v>
                </c:pt>
                <c:pt idx="42">
                  <c:v>2.6246186440677963</c:v>
                </c:pt>
                <c:pt idx="43">
                  <c:v>2.635787234042553</c:v>
                </c:pt>
                <c:pt idx="44">
                  <c:v>2.6641290322580642</c:v>
                </c:pt>
                <c:pt idx="45">
                  <c:v>2.6930869565217388</c:v>
                </c:pt>
                <c:pt idx="46">
                  <c:v>2.7226813186813184</c:v>
                </c:pt>
                <c:pt idx="47">
                  <c:v>2.752933333333333</c:v>
                </c:pt>
                <c:pt idx="48">
                  <c:v>2.7838651685393256</c:v>
                </c:pt>
                <c:pt idx="49">
                  <c:v>2.8154999999999997</c:v>
                </c:pt>
                <c:pt idx="50">
                  <c:v>2.847862068965517</c:v>
                </c:pt>
                <c:pt idx="51">
                  <c:v>2.8809767441860465</c:v>
                </c:pt>
                <c:pt idx="52">
                  <c:v>2.9148705882352939</c:v>
                </c:pt>
                <c:pt idx="53">
                  <c:v>2.9495714285714283</c:v>
                </c:pt>
                <c:pt idx="54">
                  <c:v>2.9851084337349394</c:v>
                </c:pt>
                <c:pt idx="55">
                  <c:v>3.021512195121951</c:v>
                </c:pt>
                <c:pt idx="56">
                  <c:v>3.0588148148148147</c:v>
                </c:pt>
                <c:pt idx="57">
                  <c:v>3.0970499999999999</c:v>
                </c:pt>
                <c:pt idx="58">
                  <c:v>3.1362531645569618</c:v>
                </c:pt>
                <c:pt idx="59">
                  <c:v>3.1764615384615382</c:v>
                </c:pt>
                <c:pt idx="60">
                  <c:v>3.2177142857142855</c:v>
                </c:pt>
                <c:pt idx="61">
                  <c:v>3.2600526315789473</c:v>
                </c:pt>
                <c:pt idx="62">
                  <c:v>3.2773015873015869</c:v>
                </c:pt>
                <c:pt idx="63">
                  <c:v>3.2947340425531912</c:v>
                </c:pt>
                <c:pt idx="64">
                  <c:v>3.3123529411764703</c:v>
                </c:pt>
                <c:pt idx="65">
                  <c:v>3.3301612903225806</c:v>
                </c:pt>
                <c:pt idx="66">
                  <c:v>3.3481621621621618</c:v>
                </c:pt>
                <c:pt idx="67">
                  <c:v>3.3663586956521736</c:v>
                </c:pt>
                <c:pt idx="68">
                  <c:v>3.3847540983606557</c:v>
                </c:pt>
                <c:pt idx="69">
                  <c:v>3.4033516483516482</c:v>
                </c:pt>
                <c:pt idx="70">
                  <c:v>3.4411666666666667</c:v>
                </c:pt>
                <c:pt idx="71">
                  <c:v>3.4603910614525137</c:v>
                </c:pt>
                <c:pt idx="72">
                  <c:v>3.4798314606741569</c:v>
                </c:pt>
                <c:pt idx="73">
                  <c:v>3.4994915254237284</c:v>
                </c:pt>
                <c:pt idx="74">
                  <c:v>3.5193749999999997</c:v>
                </c:pt>
                <c:pt idx="75">
                  <c:v>3.5394857142857141</c:v>
                </c:pt>
                <c:pt idx="76">
                  <c:v>3.5598275862068962</c:v>
                </c:pt>
                <c:pt idx="77">
                  <c:v>3.5804046242774565</c:v>
                </c:pt>
                <c:pt idx="78">
                  <c:v>3.6012209302325577</c:v>
                </c:pt>
                <c:pt idx="79">
                  <c:v>3.6222807017543857</c:v>
                </c:pt>
                <c:pt idx="80">
                  <c:v>3.6435882352941174</c:v>
                </c:pt>
                <c:pt idx="81">
                  <c:v>3.6651479289940827</c:v>
                </c:pt>
                <c:pt idx="82">
                  <c:v>3.6869642857142857</c:v>
                </c:pt>
                <c:pt idx="83">
                  <c:v>3.7090419161676644</c:v>
                </c:pt>
                <c:pt idx="84">
                  <c:v>3.7313855421686744</c:v>
                </c:pt>
                <c:pt idx="85">
                  <c:v>3.754</c:v>
                </c:pt>
                <c:pt idx="86">
                  <c:v>3.776890243902439</c:v>
                </c:pt>
                <c:pt idx="87">
                  <c:v>3.8000613496932512</c:v>
                </c:pt>
                <c:pt idx="88">
                  <c:v>3.8235185185185183</c:v>
                </c:pt>
                <c:pt idx="89">
                  <c:v>3.8472670807453415</c:v>
                </c:pt>
                <c:pt idx="90">
                  <c:v>3.8713124999999997</c:v>
                </c:pt>
                <c:pt idx="91">
                  <c:v>3.8956603773584906</c:v>
                </c:pt>
                <c:pt idx="92">
                  <c:v>3.9203164556962022</c:v>
                </c:pt>
                <c:pt idx="93">
                  <c:v>3.9452866242038214</c:v>
                </c:pt>
                <c:pt idx="94">
                  <c:v>3.9705769230769228</c:v>
                </c:pt>
                <c:pt idx="95">
                  <c:v>3.9961935483870965</c:v>
                </c:pt>
                <c:pt idx="96">
                  <c:v>4.0221428571428568</c:v>
                </c:pt>
                <c:pt idx="97">
                  <c:v>4.0484313725490191</c:v>
                </c:pt>
                <c:pt idx="98">
                  <c:v>4.0750657894736841</c:v>
                </c:pt>
                <c:pt idx="99">
                  <c:v>4.1020529801324503</c:v>
                </c:pt>
                <c:pt idx="100">
                  <c:v>4.1293999999999995</c:v>
                </c:pt>
                <c:pt idx="101">
                  <c:v>4.1571140939597315</c:v>
                </c:pt>
                <c:pt idx="102">
                  <c:v>4.1852027027027026</c:v>
                </c:pt>
                <c:pt idx="103">
                  <c:v>4.2136734693877544</c:v>
                </c:pt>
                <c:pt idx="104">
                  <c:v>4.2425342465753424</c:v>
                </c:pt>
                <c:pt idx="105">
                  <c:v>4.2717931034482755</c:v>
                </c:pt>
                <c:pt idx="106">
                  <c:v>4.3014583333333327</c:v>
                </c:pt>
                <c:pt idx="107">
                  <c:v>4.3315384615384609</c:v>
                </c:pt>
                <c:pt idx="108">
                  <c:v>4.3620422535211265</c:v>
                </c:pt>
                <c:pt idx="109">
                  <c:v>4.392978723404255</c:v>
                </c:pt>
                <c:pt idx="110">
                  <c:v>4.4243571428571427</c:v>
                </c:pt>
                <c:pt idx="111">
                  <c:v>4.4561870503597119</c:v>
                </c:pt>
                <c:pt idx="112">
                  <c:v>4.4884782608695648</c:v>
                </c:pt>
                <c:pt idx="113">
                  <c:v>4.5212408759124081</c:v>
                </c:pt>
                <c:pt idx="114">
                  <c:v>4.5544852941176472</c:v>
                </c:pt>
                <c:pt idx="115">
                  <c:v>4.588222222222222</c:v>
                </c:pt>
                <c:pt idx="116">
                  <c:v>4.6224626865671636</c:v>
                </c:pt>
                <c:pt idx="117">
                  <c:v>4.6572180451127814</c:v>
                </c:pt>
                <c:pt idx="118">
                  <c:v>4.6924999999999999</c:v>
                </c:pt>
                <c:pt idx="119">
                  <c:v>4.7283206106870228</c:v>
                </c:pt>
                <c:pt idx="120">
                  <c:v>4.7646923076923073</c:v>
                </c:pt>
              </c:numCache>
            </c:numRef>
          </c:xVal>
          <c:yVal>
            <c:numRef>
              <c:f>'COFRT750.110.ro'!$N$2:$N$122</c:f>
              <c:numCache>
                <c:formatCode>General</c:formatCode>
                <c:ptCount val="121"/>
                <c:pt idx="0">
                  <c:v>-1.9832906285411319E-3</c:v>
                </c:pt>
                <c:pt idx="1">
                  <c:v>2.8661906367712679E-3</c:v>
                </c:pt>
                <c:pt idx="2">
                  <c:v>2.2404770236109511E-3</c:v>
                </c:pt>
                <c:pt idx="3">
                  <c:v>1.2057746611853862E-2</c:v>
                </c:pt>
                <c:pt idx="4">
                  <c:v>3.4683399848173251E-2</c:v>
                </c:pt>
                <c:pt idx="5">
                  <c:v>3.9261421784624266E-2</c:v>
                </c:pt>
                <c:pt idx="6">
                  <c:v>3.5428811686183982E-2</c:v>
                </c:pt>
                <c:pt idx="7">
                  <c:v>2.7595246129742044E-2</c:v>
                </c:pt>
                <c:pt idx="8">
                  <c:v>3.4157684001260846E-2</c:v>
                </c:pt>
                <c:pt idx="9">
                  <c:v>1.8977376979537143E-2</c:v>
                </c:pt>
                <c:pt idx="10">
                  <c:v>-9.4882340245794825E-3</c:v>
                </c:pt>
                <c:pt idx="11">
                  <c:v>-8.5868198760532172E-2</c:v>
                </c:pt>
                <c:pt idx="12">
                  <c:v>-0.13018407669568091</c:v>
                </c:pt>
                <c:pt idx="13">
                  <c:v>-0.17991782371400866</c:v>
                </c:pt>
                <c:pt idx="14">
                  <c:v>-0.21319928329190704</c:v>
                </c:pt>
                <c:pt idx="15">
                  <c:v>-0.24747005261456001</c:v>
                </c:pt>
                <c:pt idx="16">
                  <c:v>-0.2658507471458475</c:v>
                </c:pt>
                <c:pt idx="17">
                  <c:v>-0.26953689438014655</c:v>
                </c:pt>
                <c:pt idx="18">
                  <c:v>-0.26522856926873078</c:v>
                </c:pt>
                <c:pt idx="19">
                  <c:v>-0.25366547634641889</c:v>
                </c:pt>
                <c:pt idx="20">
                  <c:v>-0.23692004881111112</c:v>
                </c:pt>
                <c:pt idx="21">
                  <c:v>-0.19672122062635422</c:v>
                </c:pt>
                <c:pt idx="22">
                  <c:v>-0.17479482438903185</c:v>
                </c:pt>
                <c:pt idx="23">
                  <c:v>-0.15335315040329148</c:v>
                </c:pt>
                <c:pt idx="24">
                  <c:v>-0.13329453567706834</c:v>
                </c:pt>
                <c:pt idx="25">
                  <c:v>-0.11729243620356782</c:v>
                </c:pt>
                <c:pt idx="26">
                  <c:v>-0.10416351065665073</c:v>
                </c:pt>
                <c:pt idx="27">
                  <c:v>-9.3061691944043595E-2</c:v>
                </c:pt>
                <c:pt idx="28">
                  <c:v>-8.0293157542213278E-2</c:v>
                </c:pt>
                <c:pt idx="29">
                  <c:v>-6.6528483228162877E-2</c:v>
                </c:pt>
                <c:pt idx="30">
                  <c:v>-5.3216058408600365E-2</c:v>
                </c:pt>
                <c:pt idx="31">
                  <c:v>-4.1612870991838732E-2</c:v>
                </c:pt>
                <c:pt idx="32">
                  <c:v>-3.3689737127506642E-2</c:v>
                </c:pt>
                <c:pt idx="33">
                  <c:v>-3.0957662967345121E-2</c:v>
                </c:pt>
                <c:pt idx="34">
                  <c:v>-3.3089412377363479E-2</c:v>
                </c:pt>
                <c:pt idx="35">
                  <c:v>-3.5410214204612517E-2</c:v>
                </c:pt>
                <c:pt idx="36">
                  <c:v>-3.9400045837840729E-2</c:v>
                </c:pt>
                <c:pt idx="37">
                  <c:v>-4.3462024781016642E-2</c:v>
                </c:pt>
                <c:pt idx="38">
                  <c:v>-4.6079194203993763E-2</c:v>
                </c:pt>
                <c:pt idx="39">
                  <c:v>-4.7997007932429281E-2</c:v>
                </c:pt>
                <c:pt idx="40">
                  <c:v>-5.0607855694473167E-2</c:v>
                </c:pt>
                <c:pt idx="41">
                  <c:v>-5.2642713603178973E-2</c:v>
                </c:pt>
                <c:pt idx="42">
                  <c:v>-5.5373093547165526E-2</c:v>
                </c:pt>
                <c:pt idx="43">
                  <c:v>-5.7609945965751252E-2</c:v>
                </c:pt>
                <c:pt idx="44">
                  <c:v>-6.3628394250245551E-2</c:v>
                </c:pt>
                <c:pt idx="45">
                  <c:v>-6.7316581269421361E-2</c:v>
                </c:pt>
                <c:pt idx="46">
                  <c:v>-6.9003770360207689E-2</c:v>
                </c:pt>
                <c:pt idx="47">
                  <c:v>-7.2759591652817035E-2</c:v>
                </c:pt>
                <c:pt idx="48">
                  <c:v>-7.5454305683521752E-2</c:v>
                </c:pt>
                <c:pt idx="49">
                  <c:v>-7.5292522636105752E-2</c:v>
                </c:pt>
                <c:pt idx="50">
                  <c:v>-7.5235827293373414E-2</c:v>
                </c:pt>
                <c:pt idx="51">
                  <c:v>-7.2847545796817806E-2</c:v>
                </c:pt>
                <c:pt idx="52">
                  <c:v>-7.0297726388891799E-2</c:v>
                </c:pt>
                <c:pt idx="53">
                  <c:v>-6.6800935807834416E-2</c:v>
                </c:pt>
                <c:pt idx="54">
                  <c:v>-6.2165238526230467E-2</c:v>
                </c:pt>
                <c:pt idx="55">
                  <c:v>-5.7440273744979557E-2</c:v>
                </c:pt>
                <c:pt idx="56">
                  <c:v>-5.2869194853018636E-2</c:v>
                </c:pt>
                <c:pt idx="57">
                  <c:v>-4.9554291721310352E-2</c:v>
                </c:pt>
                <c:pt idx="58">
                  <c:v>-4.7861972305749526E-2</c:v>
                </c:pt>
                <c:pt idx="59">
                  <c:v>-4.9562378160206401E-2</c:v>
                </c:pt>
                <c:pt idx="60">
                  <c:v>-4.9266595586549271E-2</c:v>
                </c:pt>
                <c:pt idx="61">
                  <c:v>-5.0916482020283538E-2</c:v>
                </c:pt>
                <c:pt idx="62">
                  <c:v>-5.1879484891395766E-2</c:v>
                </c:pt>
                <c:pt idx="63">
                  <c:v>-5.2939014688542473E-2</c:v>
                </c:pt>
                <c:pt idx="64">
                  <c:v>-5.4337052461596813E-2</c:v>
                </c:pt>
                <c:pt idx="65">
                  <c:v>-5.5320324723317826E-2</c:v>
                </c:pt>
                <c:pt idx="66">
                  <c:v>-5.6884555380216612E-2</c:v>
                </c:pt>
                <c:pt idx="67">
                  <c:v>-5.82538870786476E-2</c:v>
                </c:pt>
                <c:pt idx="68">
                  <c:v>-5.9690004817545973E-2</c:v>
                </c:pt>
                <c:pt idx="69">
                  <c:v>-6.1155621551061336E-2</c:v>
                </c:pt>
                <c:pt idx="70">
                  <c:v>-6.5078104522484137E-2</c:v>
                </c:pt>
                <c:pt idx="71">
                  <c:v>-6.6228175920893959E-2</c:v>
                </c:pt>
                <c:pt idx="72">
                  <c:v>-6.8126133990866811E-2</c:v>
                </c:pt>
                <c:pt idx="73">
                  <c:v>-7.0134353567153793E-2</c:v>
                </c:pt>
                <c:pt idx="74">
                  <c:v>-7.1238387054707461E-2</c:v>
                </c:pt>
                <c:pt idx="75">
                  <c:v>-7.2394289780582183E-2</c:v>
                </c:pt>
                <c:pt idx="76">
                  <c:v>-7.3662029782474631E-2</c:v>
                </c:pt>
                <c:pt idx="77">
                  <c:v>-7.5170971074893844E-2</c:v>
                </c:pt>
                <c:pt idx="78">
                  <c:v>-7.5544647058680012E-2</c:v>
                </c:pt>
                <c:pt idx="79">
                  <c:v>-7.6356801725280074E-2</c:v>
                </c:pt>
                <c:pt idx="80">
                  <c:v>-7.7695407386712476E-2</c:v>
                </c:pt>
                <c:pt idx="81">
                  <c:v>-7.7782061652579504E-2</c:v>
                </c:pt>
                <c:pt idx="82">
                  <c:v>-7.8154913340667972E-2</c:v>
                </c:pt>
                <c:pt idx="83">
                  <c:v>-7.840808686304955E-2</c:v>
                </c:pt>
                <c:pt idx="84">
                  <c:v>-7.8898743896168924E-2</c:v>
                </c:pt>
                <c:pt idx="85">
                  <c:v>-7.9189189907272403E-2</c:v>
                </c:pt>
                <c:pt idx="86">
                  <c:v>-8.0323145264030046E-2</c:v>
                </c:pt>
                <c:pt idx="87">
                  <c:v>-7.9322454140905996E-2</c:v>
                </c:pt>
                <c:pt idx="88">
                  <c:v>-8.0344463159725168E-2</c:v>
                </c:pt>
                <c:pt idx="89">
                  <c:v>-8.3201676414653536E-2</c:v>
                </c:pt>
                <c:pt idx="90">
                  <c:v>-8.028408690093837E-2</c:v>
                </c:pt>
                <c:pt idx="91">
                  <c:v>-7.9652801397588083E-2</c:v>
                </c:pt>
                <c:pt idx="92">
                  <c:v>-7.9556164452424361E-2</c:v>
                </c:pt>
                <c:pt idx="93">
                  <c:v>-8.0431377958590525E-2</c:v>
                </c:pt>
                <c:pt idx="94">
                  <c:v>-7.8925083280343089E-2</c:v>
                </c:pt>
                <c:pt idx="95">
                  <c:v>-8.0734176330022292E-2</c:v>
                </c:pt>
                <c:pt idx="96">
                  <c:v>-7.8693600828188298E-2</c:v>
                </c:pt>
                <c:pt idx="97">
                  <c:v>-7.6806115690662896E-2</c:v>
                </c:pt>
                <c:pt idx="98">
                  <c:v>-7.7844348394107851E-2</c:v>
                </c:pt>
                <c:pt idx="99">
                  <c:v>-7.803863610456134E-2</c:v>
                </c:pt>
                <c:pt idx="100">
                  <c:v>-7.6388135331519266E-2</c:v>
                </c:pt>
                <c:pt idx="101">
                  <c:v>-7.7681542667585896E-2</c:v>
                </c:pt>
                <c:pt idx="102">
                  <c:v>-7.6140581372890023E-2</c:v>
                </c:pt>
                <c:pt idx="103">
                  <c:v>-7.5094863736097389E-2</c:v>
                </c:pt>
                <c:pt idx="104">
                  <c:v>-7.4435865825558861E-2</c:v>
                </c:pt>
                <c:pt idx="105">
                  <c:v>-7.403694523850321E-2</c:v>
                </c:pt>
                <c:pt idx="106">
                  <c:v>-7.1331861749971193E-2</c:v>
                </c:pt>
                <c:pt idx="107">
                  <c:v>-6.8017344539550176E-2</c:v>
                </c:pt>
                <c:pt idx="108">
                  <c:v>-6.1171639516322637E-2</c:v>
                </c:pt>
                <c:pt idx="109">
                  <c:v>-6.109343678039509E-2</c:v>
                </c:pt>
                <c:pt idx="110">
                  <c:v>-5.2646405400636843E-2</c:v>
                </c:pt>
                <c:pt idx="111">
                  <c:v>-4.6231715285527691E-2</c:v>
                </c:pt>
                <c:pt idx="112">
                  <c:v>-3.8712641122383505E-2</c:v>
                </c:pt>
                <c:pt idx="113">
                  <c:v>-3.4064113105272582E-2</c:v>
                </c:pt>
                <c:pt idx="114">
                  <c:v>-2.358968713303114E-2</c:v>
                </c:pt>
                <c:pt idx="115">
                  <c:v>-8.6942768502565812E-3</c:v>
                </c:pt>
                <c:pt idx="116">
                  <c:v>-7.5340636038610746E-3</c:v>
                </c:pt>
                <c:pt idx="117">
                  <c:v>-1.1380376949411387E-2</c:v>
                </c:pt>
                <c:pt idx="118">
                  <c:v>-5.2971964230863798E-3</c:v>
                </c:pt>
                <c:pt idx="119">
                  <c:v>-4.8038745340911017E-3</c:v>
                </c:pt>
                <c:pt idx="120">
                  <c:v>4.0594204896183496E-3</c:v>
                </c:pt>
              </c:numCache>
            </c:numRef>
          </c:yVal>
        </c:ser>
        <c:axId val="86581632"/>
        <c:axId val="86583168"/>
      </c:scatterChart>
      <c:valAx>
        <c:axId val="86581632"/>
        <c:scaling>
          <c:orientation val="minMax"/>
          <c:max val="4.7700000000000014"/>
          <c:min val="1.37"/>
        </c:scaling>
        <c:axPos val="b"/>
        <c:numFmt formatCode="General" sourceLinked="1"/>
        <c:majorTickMark val="none"/>
        <c:tickLblPos val="low"/>
        <c:crossAx val="86583168"/>
        <c:crosses val="autoZero"/>
        <c:crossBetween val="midCat"/>
      </c:valAx>
      <c:valAx>
        <c:axId val="86583168"/>
        <c:scaling>
          <c:orientation val="minMax"/>
          <c:max val="0.05"/>
        </c:scaling>
        <c:axPos val="l"/>
        <c:majorGridlines/>
        <c:numFmt formatCode="General" sourceLinked="1"/>
        <c:tickLblPos val="nextTo"/>
        <c:crossAx val="8658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864020122484704"/>
          <c:y val="0.15947251385243516"/>
          <c:w val="0.1558473315835521"/>
          <c:h val="8.3717191601049887E-2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9.9919072615923005E-2"/>
          <c:y val="5.1400554097404488E-2"/>
          <c:w val="0.85295734908136467"/>
          <c:h val="0.79822506561679785"/>
        </c:manualLayout>
      </c:layout>
      <c:scatterChart>
        <c:scatterStyle val="lineMarker"/>
        <c:ser>
          <c:idx val="0"/>
          <c:order val="0"/>
          <c:tx>
            <c:v>elipticita</c:v>
          </c:tx>
          <c:spPr>
            <a:ln w="3175">
              <a:solidFill>
                <a:prstClr val="black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</c:spPr>
          </c:marker>
          <c:xVal>
            <c:numRef>
              <c:f>'COFRT750.110.el'!$L$2:$L$124</c:f>
              <c:numCache>
                <c:formatCode>General</c:formatCode>
                <c:ptCount val="123"/>
                <c:pt idx="0">
                  <c:v>1.3764666666666665</c:v>
                </c:pt>
                <c:pt idx="1">
                  <c:v>1.4077499999999998</c:v>
                </c:pt>
                <c:pt idx="2">
                  <c:v>1.4404883720930233</c:v>
                </c:pt>
                <c:pt idx="3">
                  <c:v>1.4747857142857141</c:v>
                </c:pt>
                <c:pt idx="4">
                  <c:v>1.5107560975609755</c:v>
                </c:pt>
                <c:pt idx="5">
                  <c:v>1.5485249999999999</c:v>
                </c:pt>
                <c:pt idx="6">
                  <c:v>1.5681265822784809</c:v>
                </c:pt>
                <c:pt idx="7">
                  <c:v>1.5882307692307691</c:v>
                </c:pt>
                <c:pt idx="8">
                  <c:v>1.6088571428571428</c:v>
                </c:pt>
                <c:pt idx="9">
                  <c:v>1.6300263157894737</c:v>
                </c:pt>
                <c:pt idx="10">
                  <c:v>1.6517599999999999</c:v>
                </c:pt>
                <c:pt idx="11">
                  <c:v>1.6740810810810809</c:v>
                </c:pt>
                <c:pt idx="12">
                  <c:v>1.697013698630137</c:v>
                </c:pt>
                <c:pt idx="13">
                  <c:v>1.7205833333333334</c:v>
                </c:pt>
                <c:pt idx="14">
                  <c:v>1.7448169014084507</c:v>
                </c:pt>
                <c:pt idx="15">
                  <c:v>1.7697428571428571</c:v>
                </c:pt>
                <c:pt idx="16">
                  <c:v>1.795391304347826</c:v>
                </c:pt>
                <c:pt idx="17">
                  <c:v>1.8217941176470587</c:v>
                </c:pt>
                <c:pt idx="18">
                  <c:v>1.8489850746268657</c:v>
                </c:pt>
                <c:pt idx="19">
                  <c:v>1.877</c:v>
                </c:pt>
                <c:pt idx="20">
                  <c:v>1.905876923076923</c:v>
                </c:pt>
                <c:pt idx="21">
                  <c:v>1.9663809523809523</c:v>
                </c:pt>
                <c:pt idx="22">
                  <c:v>1.9980967741935483</c:v>
                </c:pt>
                <c:pt idx="23">
                  <c:v>2.0308524590163932</c:v>
                </c:pt>
                <c:pt idx="24">
                  <c:v>2.0646999999999998</c:v>
                </c:pt>
                <c:pt idx="25">
                  <c:v>2.0996949152542372</c:v>
                </c:pt>
                <c:pt idx="26">
                  <c:v>2.1358965517241377</c:v>
                </c:pt>
                <c:pt idx="27">
                  <c:v>2.1733684210526314</c:v>
                </c:pt>
                <c:pt idx="28">
                  <c:v>2.2121785714285713</c:v>
                </c:pt>
                <c:pt idx="29">
                  <c:v>2.2523999999999997</c:v>
                </c:pt>
                <c:pt idx="30">
                  <c:v>2.294111111111111</c:v>
                </c:pt>
                <c:pt idx="31">
                  <c:v>2.3373962264150943</c:v>
                </c:pt>
                <c:pt idx="32">
                  <c:v>2.3823461538461537</c:v>
                </c:pt>
                <c:pt idx="33">
                  <c:v>2.4290588235294117</c:v>
                </c:pt>
                <c:pt idx="34">
                  <c:v>2.4776400000000001</c:v>
                </c:pt>
                <c:pt idx="35">
                  <c:v>2.5026666666666664</c:v>
                </c:pt>
                <c:pt idx="36">
                  <c:v>2.5282040816326528</c:v>
                </c:pt>
                <c:pt idx="37">
                  <c:v>2.5542680412371133</c:v>
                </c:pt>
                <c:pt idx="38">
                  <c:v>2.5701659751037345</c:v>
                </c:pt>
                <c:pt idx="39">
                  <c:v>2.5808749999999998</c:v>
                </c:pt>
                <c:pt idx="40">
                  <c:v>2.5971069182389934</c:v>
                </c:pt>
                <c:pt idx="41">
                  <c:v>2.6080421052631579</c:v>
                </c:pt>
                <c:pt idx="42">
                  <c:v>2.6246186440677963</c:v>
                </c:pt>
                <c:pt idx="43">
                  <c:v>2.635787234042553</c:v>
                </c:pt>
                <c:pt idx="44">
                  <c:v>2.6641290322580642</c:v>
                </c:pt>
                <c:pt idx="45">
                  <c:v>2.6930869565217388</c:v>
                </c:pt>
                <c:pt idx="46">
                  <c:v>2.7226813186813184</c:v>
                </c:pt>
                <c:pt idx="47">
                  <c:v>2.752933333333333</c:v>
                </c:pt>
                <c:pt idx="48">
                  <c:v>2.7838651685393256</c:v>
                </c:pt>
                <c:pt idx="49">
                  <c:v>2.8154999999999997</c:v>
                </c:pt>
                <c:pt idx="50">
                  <c:v>2.847862068965517</c:v>
                </c:pt>
                <c:pt idx="51">
                  <c:v>2.8809767441860465</c:v>
                </c:pt>
                <c:pt idx="52">
                  <c:v>2.9148705882352939</c:v>
                </c:pt>
                <c:pt idx="53">
                  <c:v>2.9495714285714283</c:v>
                </c:pt>
                <c:pt idx="54">
                  <c:v>2.9851084337349394</c:v>
                </c:pt>
                <c:pt idx="55">
                  <c:v>3.021512195121951</c:v>
                </c:pt>
                <c:pt idx="56">
                  <c:v>3.0588148148148147</c:v>
                </c:pt>
                <c:pt idx="57">
                  <c:v>3.0970499999999999</c:v>
                </c:pt>
                <c:pt idx="58">
                  <c:v>3.1362531645569618</c:v>
                </c:pt>
                <c:pt idx="59">
                  <c:v>3.1764615384615382</c:v>
                </c:pt>
                <c:pt idx="60">
                  <c:v>3.2177142857142855</c:v>
                </c:pt>
                <c:pt idx="61">
                  <c:v>3.2600526315789473</c:v>
                </c:pt>
                <c:pt idx="62">
                  <c:v>3.2773015873015869</c:v>
                </c:pt>
                <c:pt idx="63">
                  <c:v>3.2947340425531912</c:v>
                </c:pt>
                <c:pt idx="64">
                  <c:v>3.3123529411764703</c:v>
                </c:pt>
                <c:pt idx="65">
                  <c:v>3.3301612903225806</c:v>
                </c:pt>
                <c:pt idx="66">
                  <c:v>3.3481621621621618</c:v>
                </c:pt>
                <c:pt idx="67">
                  <c:v>3.3663586956521736</c:v>
                </c:pt>
                <c:pt idx="68">
                  <c:v>3.3847540983606557</c:v>
                </c:pt>
                <c:pt idx="69">
                  <c:v>3.4033516483516482</c:v>
                </c:pt>
                <c:pt idx="70">
                  <c:v>3.4411666666666667</c:v>
                </c:pt>
                <c:pt idx="71">
                  <c:v>3.4603910614525137</c:v>
                </c:pt>
                <c:pt idx="72">
                  <c:v>3.4798314606741569</c:v>
                </c:pt>
                <c:pt idx="73">
                  <c:v>3.4994915254237284</c:v>
                </c:pt>
                <c:pt idx="74">
                  <c:v>3.5193749999999997</c:v>
                </c:pt>
                <c:pt idx="75">
                  <c:v>3.5394857142857141</c:v>
                </c:pt>
                <c:pt idx="76">
                  <c:v>3.5598275862068962</c:v>
                </c:pt>
                <c:pt idx="77">
                  <c:v>3.5804046242774565</c:v>
                </c:pt>
                <c:pt idx="78">
                  <c:v>3.6012209302325577</c:v>
                </c:pt>
                <c:pt idx="79">
                  <c:v>3.6222807017543857</c:v>
                </c:pt>
                <c:pt idx="80">
                  <c:v>3.6435882352941174</c:v>
                </c:pt>
                <c:pt idx="81">
                  <c:v>3.6651479289940827</c:v>
                </c:pt>
                <c:pt idx="82">
                  <c:v>3.6869642857142857</c:v>
                </c:pt>
                <c:pt idx="83">
                  <c:v>3.7090419161676644</c:v>
                </c:pt>
                <c:pt idx="84">
                  <c:v>3.7313855421686744</c:v>
                </c:pt>
                <c:pt idx="85">
                  <c:v>3.754</c:v>
                </c:pt>
                <c:pt idx="86">
                  <c:v>3.776890243902439</c:v>
                </c:pt>
                <c:pt idx="87">
                  <c:v>3.8000613496932512</c:v>
                </c:pt>
                <c:pt idx="88">
                  <c:v>3.8235185185185183</c:v>
                </c:pt>
                <c:pt idx="89">
                  <c:v>3.8472670807453415</c:v>
                </c:pt>
                <c:pt idx="90">
                  <c:v>3.8713124999999997</c:v>
                </c:pt>
                <c:pt idx="91">
                  <c:v>3.8956603773584906</c:v>
                </c:pt>
                <c:pt idx="92">
                  <c:v>3.9203164556962022</c:v>
                </c:pt>
                <c:pt idx="93">
                  <c:v>3.9452866242038214</c:v>
                </c:pt>
                <c:pt idx="94">
                  <c:v>3.9705769230769228</c:v>
                </c:pt>
                <c:pt idx="95">
                  <c:v>3.9961935483870965</c:v>
                </c:pt>
                <c:pt idx="96">
                  <c:v>4.0221428571428568</c:v>
                </c:pt>
                <c:pt idx="97">
                  <c:v>4.0484313725490191</c:v>
                </c:pt>
                <c:pt idx="98">
                  <c:v>4.0750657894736841</c:v>
                </c:pt>
                <c:pt idx="99">
                  <c:v>4.1020529801324503</c:v>
                </c:pt>
                <c:pt idx="100">
                  <c:v>4.1293999999999995</c:v>
                </c:pt>
                <c:pt idx="101">
                  <c:v>4.1571140939597315</c:v>
                </c:pt>
                <c:pt idx="102">
                  <c:v>4.1852027027027026</c:v>
                </c:pt>
                <c:pt idx="103">
                  <c:v>4.2136734693877544</c:v>
                </c:pt>
                <c:pt idx="104">
                  <c:v>4.2425342465753424</c:v>
                </c:pt>
                <c:pt idx="105">
                  <c:v>4.2717931034482755</c:v>
                </c:pt>
                <c:pt idx="106">
                  <c:v>4.3014583333333327</c:v>
                </c:pt>
                <c:pt idx="107">
                  <c:v>4.3315384615384609</c:v>
                </c:pt>
                <c:pt idx="108">
                  <c:v>4.3620422535211265</c:v>
                </c:pt>
                <c:pt idx="109">
                  <c:v>4.392978723404255</c:v>
                </c:pt>
                <c:pt idx="110">
                  <c:v>4.4243571428571427</c:v>
                </c:pt>
                <c:pt idx="111">
                  <c:v>4.4561870503597119</c:v>
                </c:pt>
                <c:pt idx="112">
                  <c:v>4.4884782608695648</c:v>
                </c:pt>
                <c:pt idx="113">
                  <c:v>4.5212408759124081</c:v>
                </c:pt>
                <c:pt idx="114">
                  <c:v>4.5544852941176472</c:v>
                </c:pt>
                <c:pt idx="115">
                  <c:v>4.588222222222222</c:v>
                </c:pt>
                <c:pt idx="116">
                  <c:v>4.6224626865671636</c:v>
                </c:pt>
                <c:pt idx="117">
                  <c:v>4.6572180451127814</c:v>
                </c:pt>
                <c:pt idx="118">
                  <c:v>4.6924999999999999</c:v>
                </c:pt>
                <c:pt idx="119">
                  <c:v>4.7283206106870228</c:v>
                </c:pt>
                <c:pt idx="120">
                  <c:v>4.7646923076923073</c:v>
                </c:pt>
                <c:pt idx="121">
                  <c:v>4.8016279069767442</c:v>
                </c:pt>
                <c:pt idx="122">
                  <c:v>4.8391406249999998</c:v>
                </c:pt>
              </c:numCache>
            </c:numRef>
          </c:xVal>
          <c:yVal>
            <c:numRef>
              <c:f>'COFRT750.110.el'!$T$2:$T$124</c:f>
              <c:numCache>
                <c:formatCode>General</c:formatCode>
                <c:ptCount val="123"/>
                <c:pt idx="0">
                  <c:v>-1.2077316114312729E-2</c:v>
                </c:pt>
                <c:pt idx="1">
                  <c:v>-9.1271963455641098E-4</c:v>
                </c:pt>
                <c:pt idx="2">
                  <c:v>-2.041307990834032E-2</c:v>
                </c:pt>
                <c:pt idx="3">
                  <c:v>-3.1811575220729117E-2</c:v>
                </c:pt>
                <c:pt idx="4">
                  <c:v>2.7661109907641305E-4</c:v>
                </c:pt>
                <c:pt idx="5">
                  <c:v>1.2018597432110102E-2</c:v>
                </c:pt>
                <c:pt idx="6">
                  <c:v>2.1633236896878055E-2</c:v>
                </c:pt>
                <c:pt idx="7">
                  <c:v>8.6167642980940748E-2</c:v>
                </c:pt>
                <c:pt idx="8">
                  <c:v>0.17844631458762791</c:v>
                </c:pt>
                <c:pt idx="9">
                  <c:v>0.28158735273498875</c:v>
                </c:pt>
                <c:pt idx="10">
                  <c:v>0.32983612109159166</c:v>
                </c:pt>
                <c:pt idx="11">
                  <c:v>0.25035816344730111</c:v>
                </c:pt>
                <c:pt idx="12">
                  <c:v>0.23374908155203239</c:v>
                </c:pt>
                <c:pt idx="13">
                  <c:v>0.21919908141678829</c:v>
                </c:pt>
                <c:pt idx="14">
                  <c:v>0.20794585148886224</c:v>
                </c:pt>
                <c:pt idx="15">
                  <c:v>0.15365419835698726</c:v>
                </c:pt>
                <c:pt idx="16">
                  <c:v>0.10503746961859574</c:v>
                </c:pt>
                <c:pt idx="17">
                  <c:v>7.3033812525671982E-2</c:v>
                </c:pt>
                <c:pt idx="18">
                  <c:v>3.8173583586189122E-2</c:v>
                </c:pt>
                <c:pt idx="19">
                  <c:v>1.2770355330593596E-2</c:v>
                </c:pt>
                <c:pt idx="20">
                  <c:v>-9.3462080611152239E-3</c:v>
                </c:pt>
                <c:pt idx="21">
                  <c:v>-4.5603611718275504E-2</c:v>
                </c:pt>
                <c:pt idx="22">
                  <c:v>-5.7637472803853736E-2</c:v>
                </c:pt>
                <c:pt idx="23">
                  <c:v>-6.3814997673877549E-2</c:v>
                </c:pt>
                <c:pt idx="24">
                  <c:v>-6.3636466373356695E-2</c:v>
                </c:pt>
                <c:pt idx="25">
                  <c:v>-6.2363042084322452E-2</c:v>
                </c:pt>
                <c:pt idx="26">
                  <c:v>-5.9848881502149752E-2</c:v>
                </c:pt>
                <c:pt idx="27">
                  <c:v>-6.0158896985848836E-2</c:v>
                </c:pt>
                <c:pt idx="28">
                  <c:v>-6.0784752206464884E-2</c:v>
                </c:pt>
                <c:pt idx="29">
                  <c:v>-6.1362818597090488E-2</c:v>
                </c:pt>
                <c:pt idx="30">
                  <c:v>-5.7999279962642918E-2</c:v>
                </c:pt>
                <c:pt idx="31">
                  <c:v>-4.7361801257867417E-2</c:v>
                </c:pt>
                <c:pt idx="32">
                  <c:v>-3.524643499377391E-2</c:v>
                </c:pt>
                <c:pt idx="33">
                  <c:v>-2.1885741140537974E-2</c:v>
                </c:pt>
                <c:pt idx="34">
                  <c:v>-9.0946419458834988E-3</c:v>
                </c:pt>
                <c:pt idx="35">
                  <c:v>-4.1845143687528723E-3</c:v>
                </c:pt>
                <c:pt idx="36">
                  <c:v>1.8647680475059194E-4</c:v>
                </c:pt>
                <c:pt idx="37">
                  <c:v>3.2918214217628698E-3</c:v>
                </c:pt>
                <c:pt idx="38">
                  <c:v>3.8768059137218665E-3</c:v>
                </c:pt>
                <c:pt idx="39">
                  <c:v>4.7930441857115952E-3</c:v>
                </c:pt>
                <c:pt idx="40">
                  <c:v>6.8931140513053242E-3</c:v>
                </c:pt>
                <c:pt idx="41">
                  <c:v>6.8523921470517168E-3</c:v>
                </c:pt>
                <c:pt idx="42">
                  <c:v>7.2771233465291638E-3</c:v>
                </c:pt>
                <c:pt idx="43">
                  <c:v>6.0923518779831647E-3</c:v>
                </c:pt>
                <c:pt idx="44">
                  <c:v>6.1068811052113073E-3</c:v>
                </c:pt>
                <c:pt idx="45">
                  <c:v>2.3294958561581812E-3</c:v>
                </c:pt>
                <c:pt idx="46">
                  <c:v>3.4031226699472348E-4</c:v>
                </c:pt>
                <c:pt idx="47">
                  <c:v>-3.5727379408342637E-3</c:v>
                </c:pt>
                <c:pt idx="48">
                  <c:v>-9.6998299864372878E-3</c:v>
                </c:pt>
                <c:pt idx="49">
                  <c:v>-1.4258249173253848E-2</c:v>
                </c:pt>
                <c:pt idx="50">
                  <c:v>-2.0528403689769034E-2</c:v>
                </c:pt>
                <c:pt idx="51">
                  <c:v>-2.357988154560962E-2</c:v>
                </c:pt>
                <c:pt idx="52">
                  <c:v>-2.9006021559239863E-2</c:v>
                </c:pt>
                <c:pt idx="53">
                  <c:v>-3.2410865504982976E-2</c:v>
                </c:pt>
                <c:pt idx="54">
                  <c:v>-3.471836597545052E-2</c:v>
                </c:pt>
                <c:pt idx="55">
                  <c:v>-3.4527488666097408E-2</c:v>
                </c:pt>
                <c:pt idx="56">
                  <c:v>-3.2344794391018838E-2</c:v>
                </c:pt>
                <c:pt idx="57">
                  <c:v>-3.0213893306045934E-2</c:v>
                </c:pt>
                <c:pt idx="58">
                  <c:v>-2.6450872400602229E-2</c:v>
                </c:pt>
                <c:pt idx="59">
                  <c:v>-2.0555509261117436E-2</c:v>
                </c:pt>
                <c:pt idx="60">
                  <c:v>-1.99990014820195E-2</c:v>
                </c:pt>
                <c:pt idx="61">
                  <c:v>-1.7323670757413298E-2</c:v>
                </c:pt>
                <c:pt idx="62">
                  <c:v>-1.6292910402036113E-2</c:v>
                </c:pt>
                <c:pt idx="63">
                  <c:v>-1.5944096362622655E-2</c:v>
                </c:pt>
                <c:pt idx="64">
                  <c:v>-1.5567536745426078E-2</c:v>
                </c:pt>
                <c:pt idx="65">
                  <c:v>-1.4828826913440622E-2</c:v>
                </c:pt>
                <c:pt idx="66">
                  <c:v>-1.4746650717244505E-2</c:v>
                </c:pt>
                <c:pt idx="67">
                  <c:v>-1.4598257068168341E-2</c:v>
                </c:pt>
                <c:pt idx="68">
                  <c:v>-1.4227242426603878E-2</c:v>
                </c:pt>
                <c:pt idx="69">
                  <c:v>-1.4876918272357393E-2</c:v>
                </c:pt>
                <c:pt idx="70">
                  <c:v>-1.5918356595023952E-2</c:v>
                </c:pt>
                <c:pt idx="71">
                  <c:v>-1.6212594303380321E-2</c:v>
                </c:pt>
                <c:pt idx="72">
                  <c:v>-1.7807037442115429E-2</c:v>
                </c:pt>
                <c:pt idx="73">
                  <c:v>-1.8396422316428563E-2</c:v>
                </c:pt>
                <c:pt idx="74">
                  <c:v>-1.9275866600565669E-2</c:v>
                </c:pt>
                <c:pt idx="75">
                  <c:v>-2.0892376451239102E-2</c:v>
                </c:pt>
                <c:pt idx="76">
                  <c:v>-2.2518296322200895E-2</c:v>
                </c:pt>
                <c:pt idx="77">
                  <c:v>-2.1547645770727836E-2</c:v>
                </c:pt>
                <c:pt idx="78">
                  <c:v>-2.5610808736831626E-2</c:v>
                </c:pt>
                <c:pt idx="79">
                  <c:v>-2.7605321471159919E-2</c:v>
                </c:pt>
                <c:pt idx="80">
                  <c:v>-2.9779113355012203E-2</c:v>
                </c:pt>
                <c:pt idx="81">
                  <c:v>-3.1957537527540276E-2</c:v>
                </c:pt>
                <c:pt idx="82">
                  <c:v>-3.3253437680493943E-2</c:v>
                </c:pt>
                <c:pt idx="83">
                  <c:v>-3.5184358373722149E-2</c:v>
                </c:pt>
                <c:pt idx="84">
                  <c:v>-3.6758506084676873E-2</c:v>
                </c:pt>
                <c:pt idx="85">
                  <c:v>-3.8198893114646096E-2</c:v>
                </c:pt>
                <c:pt idx="86">
                  <c:v>-4.0758143898482653E-2</c:v>
                </c:pt>
                <c:pt idx="87">
                  <c:v>-4.3035109467368327E-2</c:v>
                </c:pt>
                <c:pt idx="88">
                  <c:v>-4.6508437083449108E-2</c:v>
                </c:pt>
                <c:pt idx="89">
                  <c:v>-4.9418827406591773E-2</c:v>
                </c:pt>
                <c:pt idx="90">
                  <c:v>-4.9615981454375867E-2</c:v>
                </c:pt>
                <c:pt idx="91">
                  <c:v>-5.1507792459383757E-2</c:v>
                </c:pt>
                <c:pt idx="92">
                  <c:v>-5.3939641520144223E-2</c:v>
                </c:pt>
                <c:pt idx="93">
                  <c:v>-5.6931915692426421E-2</c:v>
                </c:pt>
                <c:pt idx="94">
                  <c:v>-5.8244062438288606E-2</c:v>
                </c:pt>
                <c:pt idx="95">
                  <c:v>-6.1147488988897485E-2</c:v>
                </c:pt>
                <c:pt idx="96">
                  <c:v>-6.2196155023550803E-2</c:v>
                </c:pt>
                <c:pt idx="97">
                  <c:v>-6.3774443960532834E-2</c:v>
                </c:pt>
                <c:pt idx="98">
                  <c:v>-6.682624889455363E-2</c:v>
                </c:pt>
                <c:pt idx="99">
                  <c:v>-6.8827443118970516E-2</c:v>
                </c:pt>
                <c:pt idx="100">
                  <c:v>-7.1836529267175375E-2</c:v>
                </c:pt>
                <c:pt idx="101">
                  <c:v>-7.3986269298596238E-2</c:v>
                </c:pt>
                <c:pt idx="102">
                  <c:v>-7.8717375588056013E-2</c:v>
                </c:pt>
                <c:pt idx="103">
                  <c:v>-8.0916491431821433E-2</c:v>
                </c:pt>
                <c:pt idx="104">
                  <c:v>-8.4237448354616662E-2</c:v>
                </c:pt>
                <c:pt idx="105">
                  <c:v>-8.8260948480202592E-2</c:v>
                </c:pt>
                <c:pt idx="106">
                  <c:v>-8.9881912780070253E-2</c:v>
                </c:pt>
                <c:pt idx="107">
                  <c:v>-9.2715238468488656E-2</c:v>
                </c:pt>
                <c:pt idx="108">
                  <c:v>-9.3191635309295723E-2</c:v>
                </c:pt>
                <c:pt idx="109">
                  <c:v>-9.3625250740098129E-2</c:v>
                </c:pt>
                <c:pt idx="110">
                  <c:v>-9.4956323684136978E-2</c:v>
                </c:pt>
                <c:pt idx="111">
                  <c:v>-9.2387062235280037E-2</c:v>
                </c:pt>
                <c:pt idx="112">
                  <c:v>-8.1349013095761397E-2</c:v>
                </c:pt>
                <c:pt idx="113">
                  <c:v>-7.3856152599794903E-2</c:v>
                </c:pt>
                <c:pt idx="114">
                  <c:v>-6.5935999415744656E-2</c:v>
                </c:pt>
                <c:pt idx="115">
                  <c:v>-4.609482050138225E-2</c:v>
                </c:pt>
                <c:pt idx="116">
                  <c:v>-3.8695552530394077E-2</c:v>
                </c:pt>
                <c:pt idx="117">
                  <c:v>-2.7426824181575101E-2</c:v>
                </c:pt>
                <c:pt idx="118">
                  <c:v>-1.9300485098469104E-2</c:v>
                </c:pt>
                <c:pt idx="119">
                  <c:v>-2.4298418604720155E-3</c:v>
                </c:pt>
                <c:pt idx="120">
                  <c:v>-7.7329975618239408E-3</c:v>
                </c:pt>
                <c:pt idx="121">
                  <c:v>-4.7926696783339353E-3</c:v>
                </c:pt>
                <c:pt idx="122">
                  <c:v>-4.8396613749358709E-3</c:v>
                </c:pt>
              </c:numCache>
            </c:numRef>
          </c:yVal>
        </c:ser>
        <c:axId val="86664320"/>
        <c:axId val="86666240"/>
      </c:scatterChart>
      <c:valAx>
        <c:axId val="86664320"/>
        <c:scaling>
          <c:orientation val="minMax"/>
          <c:max val="4.84"/>
          <c:min val="1.37"/>
        </c:scaling>
        <c:axPos val="b"/>
        <c:numFmt formatCode="General" sourceLinked="1"/>
        <c:majorTickMark val="none"/>
        <c:tickLblPos val="low"/>
        <c:crossAx val="86666240"/>
        <c:crosses val="autoZero"/>
        <c:crossBetween val="midCat"/>
      </c:valAx>
      <c:valAx>
        <c:axId val="86666240"/>
        <c:scaling>
          <c:orientation val="minMax"/>
          <c:max val="0.4"/>
        </c:scaling>
        <c:axPos val="l"/>
        <c:majorGridlines/>
        <c:numFmt formatCode="General" sourceLinked="1"/>
        <c:tickLblPos val="nextTo"/>
        <c:crossAx val="8666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523753280839903"/>
          <c:y val="9.2400481189851252E-2"/>
          <c:w val="0.18091666666666673"/>
          <c:h val="8.3717191601049887E-2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200"/>
              <a:t>CoFRT750</a:t>
            </a:r>
            <a:r>
              <a:rPr lang="en-US" sz="1200" baseline="0"/>
              <a:t> (110 nm)</a:t>
            </a:r>
            <a:endParaRPr lang="en-US" sz="1200"/>
          </a:p>
        </c:rich>
      </c:tx>
      <c:layout>
        <c:manualLayout>
          <c:xMode val="edge"/>
          <c:yMode val="edge"/>
          <c:x val="0.39655555555555555"/>
          <c:y val="2.7777777777777776E-2"/>
        </c:manualLayout>
      </c:layout>
    </c:title>
    <c:plotArea>
      <c:layout>
        <c:manualLayout>
          <c:layoutTarget val="inner"/>
          <c:xMode val="edge"/>
          <c:yMode val="edge"/>
          <c:x val="0.11400218722659669"/>
          <c:y val="0.11922462817147859"/>
          <c:w val="0.84474781277340361"/>
          <c:h val="0.73678222513852443"/>
        </c:manualLayout>
      </c:layout>
      <c:scatterChart>
        <c:scatterStyle val="lineMarker"/>
        <c:ser>
          <c:idx val="0"/>
          <c:order val="0"/>
          <c:tx>
            <c:v>rotace</c:v>
          </c:tx>
          <c:spPr>
            <a:ln w="3175">
              <a:solidFill>
                <a:prstClr val="black"/>
              </a:solidFill>
            </a:ln>
          </c:spPr>
          <c:marker>
            <c:symbol val="diamond"/>
            <c:size val="3"/>
          </c:marker>
          <c:xVal>
            <c:numRef>
              <c:f>'COFRT750.110.ro'!$L$2:$L$122</c:f>
              <c:numCache>
                <c:formatCode>General</c:formatCode>
                <c:ptCount val="121"/>
                <c:pt idx="0">
                  <c:v>1.3764666666666665</c:v>
                </c:pt>
                <c:pt idx="1">
                  <c:v>1.4077499999999998</c:v>
                </c:pt>
                <c:pt idx="2">
                  <c:v>1.4404883720930233</c:v>
                </c:pt>
                <c:pt idx="3">
                  <c:v>1.4747857142857141</c:v>
                </c:pt>
                <c:pt idx="4">
                  <c:v>1.5107560975609755</c:v>
                </c:pt>
                <c:pt idx="5">
                  <c:v>1.5485249999999999</c:v>
                </c:pt>
                <c:pt idx="6">
                  <c:v>1.5681265822784809</c:v>
                </c:pt>
                <c:pt idx="7">
                  <c:v>1.5882307692307691</c:v>
                </c:pt>
                <c:pt idx="8">
                  <c:v>1.6088571428571428</c:v>
                </c:pt>
                <c:pt idx="9">
                  <c:v>1.6300263157894737</c:v>
                </c:pt>
                <c:pt idx="10">
                  <c:v>1.6517599999999999</c:v>
                </c:pt>
                <c:pt idx="11">
                  <c:v>1.6740810810810809</c:v>
                </c:pt>
                <c:pt idx="12">
                  <c:v>1.697013698630137</c:v>
                </c:pt>
                <c:pt idx="13">
                  <c:v>1.7205833333333334</c:v>
                </c:pt>
                <c:pt idx="14">
                  <c:v>1.7448169014084507</c:v>
                </c:pt>
                <c:pt idx="15">
                  <c:v>1.7697428571428571</c:v>
                </c:pt>
                <c:pt idx="16">
                  <c:v>1.795391304347826</c:v>
                </c:pt>
                <c:pt idx="17">
                  <c:v>1.8217941176470587</c:v>
                </c:pt>
                <c:pt idx="18">
                  <c:v>1.8489850746268657</c:v>
                </c:pt>
                <c:pt idx="19">
                  <c:v>1.877</c:v>
                </c:pt>
                <c:pt idx="20">
                  <c:v>1.905876923076923</c:v>
                </c:pt>
                <c:pt idx="21">
                  <c:v>1.9663809523809523</c:v>
                </c:pt>
                <c:pt idx="22">
                  <c:v>1.9980967741935483</c:v>
                </c:pt>
                <c:pt idx="23">
                  <c:v>2.0308524590163932</c:v>
                </c:pt>
                <c:pt idx="24">
                  <c:v>2.0646999999999998</c:v>
                </c:pt>
                <c:pt idx="25">
                  <c:v>2.0996949152542372</c:v>
                </c:pt>
                <c:pt idx="26">
                  <c:v>2.1358965517241377</c:v>
                </c:pt>
                <c:pt idx="27">
                  <c:v>2.1733684210526314</c:v>
                </c:pt>
                <c:pt idx="28">
                  <c:v>2.2121785714285713</c:v>
                </c:pt>
                <c:pt idx="29">
                  <c:v>2.2523999999999997</c:v>
                </c:pt>
                <c:pt idx="30">
                  <c:v>2.294111111111111</c:v>
                </c:pt>
                <c:pt idx="31">
                  <c:v>2.3373962264150943</c:v>
                </c:pt>
                <c:pt idx="32">
                  <c:v>2.3823461538461537</c:v>
                </c:pt>
                <c:pt idx="33">
                  <c:v>2.4290588235294117</c:v>
                </c:pt>
                <c:pt idx="34">
                  <c:v>2.4776400000000001</c:v>
                </c:pt>
                <c:pt idx="35">
                  <c:v>2.5026666666666664</c:v>
                </c:pt>
                <c:pt idx="36">
                  <c:v>2.5282040816326528</c:v>
                </c:pt>
                <c:pt idx="37">
                  <c:v>2.5542680412371133</c:v>
                </c:pt>
                <c:pt idx="38">
                  <c:v>2.5701659751037345</c:v>
                </c:pt>
                <c:pt idx="39">
                  <c:v>2.5808749999999998</c:v>
                </c:pt>
                <c:pt idx="40">
                  <c:v>2.5971069182389934</c:v>
                </c:pt>
                <c:pt idx="41">
                  <c:v>2.6080421052631579</c:v>
                </c:pt>
                <c:pt idx="42">
                  <c:v>2.6246186440677963</c:v>
                </c:pt>
                <c:pt idx="43">
                  <c:v>2.635787234042553</c:v>
                </c:pt>
                <c:pt idx="44">
                  <c:v>2.6641290322580642</c:v>
                </c:pt>
                <c:pt idx="45">
                  <c:v>2.6930869565217388</c:v>
                </c:pt>
                <c:pt idx="46">
                  <c:v>2.7226813186813184</c:v>
                </c:pt>
                <c:pt idx="47">
                  <c:v>2.752933333333333</c:v>
                </c:pt>
                <c:pt idx="48">
                  <c:v>2.7838651685393256</c:v>
                </c:pt>
                <c:pt idx="49">
                  <c:v>2.8154999999999997</c:v>
                </c:pt>
                <c:pt idx="50">
                  <c:v>2.847862068965517</c:v>
                </c:pt>
                <c:pt idx="51">
                  <c:v>2.8809767441860465</c:v>
                </c:pt>
                <c:pt idx="52">
                  <c:v>2.9148705882352939</c:v>
                </c:pt>
                <c:pt idx="53">
                  <c:v>2.9495714285714283</c:v>
                </c:pt>
                <c:pt idx="54">
                  <c:v>2.9851084337349394</c:v>
                </c:pt>
                <c:pt idx="55">
                  <c:v>3.021512195121951</c:v>
                </c:pt>
                <c:pt idx="56">
                  <c:v>3.0588148148148147</c:v>
                </c:pt>
                <c:pt idx="57">
                  <c:v>3.0970499999999999</c:v>
                </c:pt>
                <c:pt idx="58">
                  <c:v>3.1362531645569618</c:v>
                </c:pt>
                <c:pt idx="59">
                  <c:v>3.1764615384615382</c:v>
                </c:pt>
                <c:pt idx="60">
                  <c:v>3.2177142857142855</c:v>
                </c:pt>
                <c:pt idx="61">
                  <c:v>3.2600526315789473</c:v>
                </c:pt>
                <c:pt idx="62">
                  <c:v>3.2773015873015869</c:v>
                </c:pt>
                <c:pt idx="63">
                  <c:v>3.2947340425531912</c:v>
                </c:pt>
                <c:pt idx="64">
                  <c:v>3.3123529411764703</c:v>
                </c:pt>
                <c:pt idx="65">
                  <c:v>3.3301612903225806</c:v>
                </c:pt>
                <c:pt idx="66">
                  <c:v>3.3481621621621618</c:v>
                </c:pt>
                <c:pt idx="67">
                  <c:v>3.3663586956521736</c:v>
                </c:pt>
                <c:pt idx="68">
                  <c:v>3.3847540983606557</c:v>
                </c:pt>
                <c:pt idx="69">
                  <c:v>3.4033516483516482</c:v>
                </c:pt>
                <c:pt idx="70">
                  <c:v>3.4411666666666667</c:v>
                </c:pt>
                <c:pt idx="71">
                  <c:v>3.4603910614525137</c:v>
                </c:pt>
                <c:pt idx="72">
                  <c:v>3.4798314606741569</c:v>
                </c:pt>
                <c:pt idx="73">
                  <c:v>3.4994915254237284</c:v>
                </c:pt>
                <c:pt idx="74">
                  <c:v>3.5193749999999997</c:v>
                </c:pt>
                <c:pt idx="75">
                  <c:v>3.5394857142857141</c:v>
                </c:pt>
                <c:pt idx="76">
                  <c:v>3.5598275862068962</c:v>
                </c:pt>
                <c:pt idx="77">
                  <c:v>3.5804046242774565</c:v>
                </c:pt>
                <c:pt idx="78">
                  <c:v>3.6012209302325577</c:v>
                </c:pt>
                <c:pt idx="79">
                  <c:v>3.6222807017543857</c:v>
                </c:pt>
                <c:pt idx="80">
                  <c:v>3.6435882352941174</c:v>
                </c:pt>
                <c:pt idx="81">
                  <c:v>3.6651479289940827</c:v>
                </c:pt>
                <c:pt idx="82">
                  <c:v>3.6869642857142857</c:v>
                </c:pt>
                <c:pt idx="83">
                  <c:v>3.7090419161676644</c:v>
                </c:pt>
                <c:pt idx="84">
                  <c:v>3.7313855421686744</c:v>
                </c:pt>
                <c:pt idx="85">
                  <c:v>3.754</c:v>
                </c:pt>
                <c:pt idx="86">
                  <c:v>3.776890243902439</c:v>
                </c:pt>
                <c:pt idx="87">
                  <c:v>3.8000613496932512</c:v>
                </c:pt>
                <c:pt idx="88">
                  <c:v>3.8235185185185183</c:v>
                </c:pt>
                <c:pt idx="89">
                  <c:v>3.8472670807453415</c:v>
                </c:pt>
                <c:pt idx="90">
                  <c:v>3.8713124999999997</c:v>
                </c:pt>
                <c:pt idx="91">
                  <c:v>3.8956603773584906</c:v>
                </c:pt>
                <c:pt idx="92">
                  <c:v>3.9203164556962022</c:v>
                </c:pt>
                <c:pt idx="93">
                  <c:v>3.9452866242038214</c:v>
                </c:pt>
                <c:pt idx="94">
                  <c:v>3.9705769230769228</c:v>
                </c:pt>
                <c:pt idx="95">
                  <c:v>3.9961935483870965</c:v>
                </c:pt>
                <c:pt idx="96">
                  <c:v>4.0221428571428568</c:v>
                </c:pt>
                <c:pt idx="97">
                  <c:v>4.0484313725490191</c:v>
                </c:pt>
                <c:pt idx="98">
                  <c:v>4.0750657894736841</c:v>
                </c:pt>
                <c:pt idx="99">
                  <c:v>4.1020529801324503</c:v>
                </c:pt>
                <c:pt idx="100">
                  <c:v>4.1293999999999995</c:v>
                </c:pt>
                <c:pt idx="101">
                  <c:v>4.1571140939597315</c:v>
                </c:pt>
                <c:pt idx="102">
                  <c:v>4.1852027027027026</c:v>
                </c:pt>
                <c:pt idx="103">
                  <c:v>4.2136734693877544</c:v>
                </c:pt>
                <c:pt idx="104">
                  <c:v>4.2425342465753424</c:v>
                </c:pt>
                <c:pt idx="105">
                  <c:v>4.2717931034482755</c:v>
                </c:pt>
                <c:pt idx="106">
                  <c:v>4.3014583333333327</c:v>
                </c:pt>
                <c:pt idx="107">
                  <c:v>4.3315384615384609</c:v>
                </c:pt>
                <c:pt idx="108">
                  <c:v>4.3620422535211265</c:v>
                </c:pt>
                <c:pt idx="109">
                  <c:v>4.392978723404255</c:v>
                </c:pt>
                <c:pt idx="110">
                  <c:v>4.4243571428571427</c:v>
                </c:pt>
                <c:pt idx="111">
                  <c:v>4.4561870503597119</c:v>
                </c:pt>
                <c:pt idx="112">
                  <c:v>4.4884782608695648</c:v>
                </c:pt>
                <c:pt idx="113">
                  <c:v>4.5212408759124081</c:v>
                </c:pt>
                <c:pt idx="114">
                  <c:v>4.5544852941176472</c:v>
                </c:pt>
                <c:pt idx="115">
                  <c:v>4.588222222222222</c:v>
                </c:pt>
                <c:pt idx="116">
                  <c:v>4.6224626865671636</c:v>
                </c:pt>
                <c:pt idx="117">
                  <c:v>4.6572180451127814</c:v>
                </c:pt>
                <c:pt idx="118">
                  <c:v>4.6924999999999999</c:v>
                </c:pt>
                <c:pt idx="119">
                  <c:v>4.7283206106870228</c:v>
                </c:pt>
                <c:pt idx="120">
                  <c:v>4.7646923076923073</c:v>
                </c:pt>
              </c:numCache>
            </c:numRef>
          </c:xVal>
          <c:yVal>
            <c:numRef>
              <c:f>'COFRT750.110.ro'!$N$2:$N$122</c:f>
              <c:numCache>
                <c:formatCode>General</c:formatCode>
                <c:ptCount val="121"/>
                <c:pt idx="0">
                  <c:v>-1.9832906285411319E-3</c:v>
                </c:pt>
                <c:pt idx="1">
                  <c:v>2.8661906367712679E-3</c:v>
                </c:pt>
                <c:pt idx="2">
                  <c:v>2.2404770236109511E-3</c:v>
                </c:pt>
                <c:pt idx="3">
                  <c:v>1.2057746611853862E-2</c:v>
                </c:pt>
                <c:pt idx="4">
                  <c:v>3.4683399848173251E-2</c:v>
                </c:pt>
                <c:pt idx="5">
                  <c:v>3.9261421784624266E-2</c:v>
                </c:pt>
                <c:pt idx="6">
                  <c:v>3.5428811686183982E-2</c:v>
                </c:pt>
                <c:pt idx="7">
                  <c:v>2.7595246129742044E-2</c:v>
                </c:pt>
                <c:pt idx="8">
                  <c:v>3.4157684001260846E-2</c:v>
                </c:pt>
                <c:pt idx="9">
                  <c:v>1.8977376979537143E-2</c:v>
                </c:pt>
                <c:pt idx="10">
                  <c:v>-9.4882340245794825E-3</c:v>
                </c:pt>
                <c:pt idx="11">
                  <c:v>-8.5868198760532172E-2</c:v>
                </c:pt>
                <c:pt idx="12">
                  <c:v>-0.13018407669568091</c:v>
                </c:pt>
                <c:pt idx="13">
                  <c:v>-0.17991782371400866</c:v>
                </c:pt>
                <c:pt idx="14">
                  <c:v>-0.21319928329190704</c:v>
                </c:pt>
                <c:pt idx="15">
                  <c:v>-0.24747005261456001</c:v>
                </c:pt>
                <c:pt idx="16">
                  <c:v>-0.2658507471458475</c:v>
                </c:pt>
                <c:pt idx="17">
                  <c:v>-0.26953689438014655</c:v>
                </c:pt>
                <c:pt idx="18">
                  <c:v>-0.26522856926873078</c:v>
                </c:pt>
                <c:pt idx="19">
                  <c:v>-0.25366547634641889</c:v>
                </c:pt>
                <c:pt idx="20">
                  <c:v>-0.23692004881111112</c:v>
                </c:pt>
                <c:pt idx="21">
                  <c:v>-0.19672122062635422</c:v>
                </c:pt>
                <c:pt idx="22">
                  <c:v>-0.17479482438903185</c:v>
                </c:pt>
                <c:pt idx="23">
                  <c:v>-0.15335315040329148</c:v>
                </c:pt>
                <c:pt idx="24">
                  <c:v>-0.13329453567706834</c:v>
                </c:pt>
                <c:pt idx="25">
                  <c:v>-0.11729243620356782</c:v>
                </c:pt>
                <c:pt idx="26">
                  <c:v>-0.10416351065665073</c:v>
                </c:pt>
                <c:pt idx="27">
                  <c:v>-9.3061691944043595E-2</c:v>
                </c:pt>
                <c:pt idx="28">
                  <c:v>-8.0293157542213278E-2</c:v>
                </c:pt>
                <c:pt idx="29">
                  <c:v>-6.6528483228162877E-2</c:v>
                </c:pt>
                <c:pt idx="30">
                  <c:v>-5.3216058408600365E-2</c:v>
                </c:pt>
                <c:pt idx="31">
                  <c:v>-4.1612870991838732E-2</c:v>
                </c:pt>
                <c:pt idx="32">
                  <c:v>-3.3689737127506642E-2</c:v>
                </c:pt>
                <c:pt idx="33">
                  <c:v>-3.0957662967345121E-2</c:v>
                </c:pt>
                <c:pt idx="34">
                  <c:v>-3.3089412377363479E-2</c:v>
                </c:pt>
                <c:pt idx="35">
                  <c:v>-3.5410214204612517E-2</c:v>
                </c:pt>
                <c:pt idx="36">
                  <c:v>-3.9400045837840729E-2</c:v>
                </c:pt>
                <c:pt idx="37">
                  <c:v>-4.3462024781016642E-2</c:v>
                </c:pt>
                <c:pt idx="38">
                  <c:v>-4.6079194203993763E-2</c:v>
                </c:pt>
                <c:pt idx="39">
                  <c:v>-4.7997007932429281E-2</c:v>
                </c:pt>
                <c:pt idx="40">
                  <c:v>-5.0607855694473167E-2</c:v>
                </c:pt>
                <c:pt idx="41">
                  <c:v>-5.2642713603178973E-2</c:v>
                </c:pt>
                <c:pt idx="42">
                  <c:v>-5.5373093547165526E-2</c:v>
                </c:pt>
                <c:pt idx="43">
                  <c:v>-5.7609945965751252E-2</c:v>
                </c:pt>
                <c:pt idx="44">
                  <c:v>-6.3628394250245551E-2</c:v>
                </c:pt>
                <c:pt idx="45">
                  <c:v>-6.7316581269421361E-2</c:v>
                </c:pt>
                <c:pt idx="46">
                  <c:v>-6.9003770360207689E-2</c:v>
                </c:pt>
                <c:pt idx="47">
                  <c:v>-7.2759591652817035E-2</c:v>
                </c:pt>
                <c:pt idx="48">
                  <c:v>-7.5454305683521752E-2</c:v>
                </c:pt>
                <c:pt idx="49">
                  <c:v>-7.5292522636105752E-2</c:v>
                </c:pt>
                <c:pt idx="50">
                  <c:v>-7.5235827293373414E-2</c:v>
                </c:pt>
                <c:pt idx="51">
                  <c:v>-7.2847545796817806E-2</c:v>
                </c:pt>
                <c:pt idx="52">
                  <c:v>-7.0297726388891799E-2</c:v>
                </c:pt>
                <c:pt idx="53">
                  <c:v>-6.6800935807834416E-2</c:v>
                </c:pt>
                <c:pt idx="54">
                  <c:v>-6.2165238526230467E-2</c:v>
                </c:pt>
                <c:pt idx="55">
                  <c:v>-5.7440273744979557E-2</c:v>
                </c:pt>
                <c:pt idx="56">
                  <c:v>-5.2869194853018636E-2</c:v>
                </c:pt>
                <c:pt idx="57">
                  <c:v>-4.9554291721310352E-2</c:v>
                </c:pt>
                <c:pt idx="58">
                  <c:v>-4.7861972305749526E-2</c:v>
                </c:pt>
                <c:pt idx="59">
                  <c:v>-4.9562378160206401E-2</c:v>
                </c:pt>
                <c:pt idx="60">
                  <c:v>-4.9266595586549271E-2</c:v>
                </c:pt>
                <c:pt idx="61">
                  <c:v>-5.0916482020283538E-2</c:v>
                </c:pt>
                <c:pt idx="62">
                  <c:v>-5.1879484891395766E-2</c:v>
                </c:pt>
                <c:pt idx="63">
                  <c:v>-5.2939014688542473E-2</c:v>
                </c:pt>
                <c:pt idx="64">
                  <c:v>-5.4337052461596813E-2</c:v>
                </c:pt>
                <c:pt idx="65">
                  <c:v>-5.5320324723317826E-2</c:v>
                </c:pt>
                <c:pt idx="66">
                  <c:v>-5.6884555380216612E-2</c:v>
                </c:pt>
                <c:pt idx="67">
                  <c:v>-5.82538870786476E-2</c:v>
                </c:pt>
                <c:pt idx="68">
                  <c:v>-5.9690004817545973E-2</c:v>
                </c:pt>
                <c:pt idx="69">
                  <c:v>-6.1155621551061336E-2</c:v>
                </c:pt>
                <c:pt idx="70">
                  <c:v>-6.5078104522484137E-2</c:v>
                </c:pt>
                <c:pt idx="71">
                  <c:v>-6.6228175920893959E-2</c:v>
                </c:pt>
                <c:pt idx="72">
                  <c:v>-6.8126133990866811E-2</c:v>
                </c:pt>
                <c:pt idx="73">
                  <c:v>-7.0134353567153793E-2</c:v>
                </c:pt>
                <c:pt idx="74">
                  <c:v>-7.1238387054707461E-2</c:v>
                </c:pt>
                <c:pt idx="75">
                  <c:v>-7.2394289780582183E-2</c:v>
                </c:pt>
                <c:pt idx="76">
                  <c:v>-7.3662029782474631E-2</c:v>
                </c:pt>
                <c:pt idx="77">
                  <c:v>-7.5170971074893844E-2</c:v>
                </c:pt>
                <c:pt idx="78">
                  <c:v>-7.5544647058680012E-2</c:v>
                </c:pt>
                <c:pt idx="79">
                  <c:v>-7.6356801725280074E-2</c:v>
                </c:pt>
                <c:pt idx="80">
                  <c:v>-7.7695407386712476E-2</c:v>
                </c:pt>
                <c:pt idx="81">
                  <c:v>-7.7782061652579504E-2</c:v>
                </c:pt>
                <c:pt idx="82">
                  <c:v>-7.8154913340667972E-2</c:v>
                </c:pt>
                <c:pt idx="83">
                  <c:v>-7.840808686304955E-2</c:v>
                </c:pt>
                <c:pt idx="84">
                  <c:v>-7.8898743896168924E-2</c:v>
                </c:pt>
                <c:pt idx="85">
                  <c:v>-7.9189189907272403E-2</c:v>
                </c:pt>
                <c:pt idx="86">
                  <c:v>-8.0323145264030046E-2</c:v>
                </c:pt>
                <c:pt idx="87">
                  <c:v>-7.9322454140905996E-2</c:v>
                </c:pt>
                <c:pt idx="88">
                  <c:v>-8.0344463159725168E-2</c:v>
                </c:pt>
                <c:pt idx="89">
                  <c:v>-8.3201676414653536E-2</c:v>
                </c:pt>
                <c:pt idx="90">
                  <c:v>-8.028408690093837E-2</c:v>
                </c:pt>
                <c:pt idx="91">
                  <c:v>-7.9652801397588083E-2</c:v>
                </c:pt>
                <c:pt idx="92">
                  <c:v>-7.9556164452424361E-2</c:v>
                </c:pt>
                <c:pt idx="93">
                  <c:v>-8.0431377958590525E-2</c:v>
                </c:pt>
                <c:pt idx="94">
                  <c:v>-7.8925083280343089E-2</c:v>
                </c:pt>
                <c:pt idx="95">
                  <c:v>-8.0734176330022292E-2</c:v>
                </c:pt>
                <c:pt idx="96">
                  <c:v>-7.8693600828188298E-2</c:v>
                </c:pt>
                <c:pt idx="97">
                  <c:v>-7.6806115690662896E-2</c:v>
                </c:pt>
                <c:pt idx="98">
                  <c:v>-7.7844348394107851E-2</c:v>
                </c:pt>
                <c:pt idx="99">
                  <c:v>-7.803863610456134E-2</c:v>
                </c:pt>
                <c:pt idx="100">
                  <c:v>-7.6388135331519266E-2</c:v>
                </c:pt>
                <c:pt idx="101">
                  <c:v>-7.7681542667585896E-2</c:v>
                </c:pt>
                <c:pt idx="102">
                  <c:v>-7.6140581372890023E-2</c:v>
                </c:pt>
                <c:pt idx="103">
                  <c:v>-7.5094863736097389E-2</c:v>
                </c:pt>
                <c:pt idx="104">
                  <c:v>-7.4435865825558861E-2</c:v>
                </c:pt>
                <c:pt idx="105">
                  <c:v>-7.403694523850321E-2</c:v>
                </c:pt>
                <c:pt idx="106">
                  <c:v>-7.1331861749971193E-2</c:v>
                </c:pt>
                <c:pt idx="107">
                  <c:v>-6.8017344539550176E-2</c:v>
                </c:pt>
                <c:pt idx="108">
                  <c:v>-6.1171639516322637E-2</c:v>
                </c:pt>
                <c:pt idx="109">
                  <c:v>-6.109343678039509E-2</c:v>
                </c:pt>
                <c:pt idx="110">
                  <c:v>-5.2646405400636843E-2</c:v>
                </c:pt>
                <c:pt idx="111">
                  <c:v>-4.6231715285527691E-2</c:v>
                </c:pt>
                <c:pt idx="112">
                  <c:v>-3.8712641122383505E-2</c:v>
                </c:pt>
                <c:pt idx="113">
                  <c:v>-3.4064113105272582E-2</c:v>
                </c:pt>
                <c:pt idx="114">
                  <c:v>-2.358968713303114E-2</c:v>
                </c:pt>
                <c:pt idx="115">
                  <c:v>-8.6942768502565812E-3</c:v>
                </c:pt>
                <c:pt idx="116">
                  <c:v>-7.5340636038610746E-3</c:v>
                </c:pt>
                <c:pt idx="117">
                  <c:v>-1.1380376949411387E-2</c:v>
                </c:pt>
                <c:pt idx="118">
                  <c:v>-5.2971964230863798E-3</c:v>
                </c:pt>
                <c:pt idx="119">
                  <c:v>-4.8038745340911017E-3</c:v>
                </c:pt>
                <c:pt idx="120">
                  <c:v>4.0594204896183496E-3</c:v>
                </c:pt>
              </c:numCache>
            </c:numRef>
          </c:yVal>
        </c:ser>
        <c:ser>
          <c:idx val="1"/>
          <c:order val="1"/>
          <c:tx>
            <c:v>elipticita</c:v>
          </c:tx>
          <c:spPr>
            <a:ln w="3175">
              <a:solidFill>
                <a:prstClr val="black"/>
              </a:solidFill>
            </a:ln>
          </c:spPr>
          <c:marker>
            <c:symbol val="diamond"/>
            <c:size val="3"/>
          </c:marker>
          <c:xVal>
            <c:numRef>
              <c:f>'COFRT750.110.el'!$L$2:$L$124</c:f>
              <c:numCache>
                <c:formatCode>General</c:formatCode>
                <c:ptCount val="123"/>
                <c:pt idx="0">
                  <c:v>1.3764666666666665</c:v>
                </c:pt>
                <c:pt idx="1">
                  <c:v>1.4077499999999998</c:v>
                </c:pt>
                <c:pt idx="2">
                  <c:v>1.4404883720930233</c:v>
                </c:pt>
                <c:pt idx="3">
                  <c:v>1.4747857142857141</c:v>
                </c:pt>
                <c:pt idx="4">
                  <c:v>1.5107560975609755</c:v>
                </c:pt>
                <c:pt idx="5">
                  <c:v>1.5485249999999999</c:v>
                </c:pt>
                <c:pt idx="6">
                  <c:v>1.5681265822784809</c:v>
                </c:pt>
                <c:pt idx="7">
                  <c:v>1.5882307692307691</c:v>
                </c:pt>
                <c:pt idx="8">
                  <c:v>1.6088571428571428</c:v>
                </c:pt>
                <c:pt idx="9">
                  <c:v>1.6300263157894737</c:v>
                </c:pt>
                <c:pt idx="10">
                  <c:v>1.6517599999999999</c:v>
                </c:pt>
                <c:pt idx="11">
                  <c:v>1.6740810810810809</c:v>
                </c:pt>
                <c:pt idx="12">
                  <c:v>1.697013698630137</c:v>
                </c:pt>
                <c:pt idx="13">
                  <c:v>1.7205833333333334</c:v>
                </c:pt>
                <c:pt idx="14">
                  <c:v>1.7448169014084507</c:v>
                </c:pt>
                <c:pt idx="15">
                  <c:v>1.7697428571428571</c:v>
                </c:pt>
                <c:pt idx="16">
                  <c:v>1.795391304347826</c:v>
                </c:pt>
                <c:pt idx="17">
                  <c:v>1.8217941176470587</c:v>
                </c:pt>
                <c:pt idx="18">
                  <c:v>1.8489850746268657</c:v>
                </c:pt>
                <c:pt idx="19">
                  <c:v>1.877</c:v>
                </c:pt>
                <c:pt idx="20">
                  <c:v>1.905876923076923</c:v>
                </c:pt>
                <c:pt idx="21">
                  <c:v>1.9663809523809523</c:v>
                </c:pt>
                <c:pt idx="22">
                  <c:v>1.9980967741935483</c:v>
                </c:pt>
                <c:pt idx="23">
                  <c:v>2.0308524590163932</c:v>
                </c:pt>
                <c:pt idx="24">
                  <c:v>2.0646999999999998</c:v>
                </c:pt>
                <c:pt idx="25">
                  <c:v>2.0996949152542372</c:v>
                </c:pt>
                <c:pt idx="26">
                  <c:v>2.1358965517241377</c:v>
                </c:pt>
                <c:pt idx="27">
                  <c:v>2.1733684210526314</c:v>
                </c:pt>
                <c:pt idx="28">
                  <c:v>2.2121785714285713</c:v>
                </c:pt>
                <c:pt idx="29">
                  <c:v>2.2523999999999997</c:v>
                </c:pt>
                <c:pt idx="30">
                  <c:v>2.294111111111111</c:v>
                </c:pt>
                <c:pt idx="31">
                  <c:v>2.3373962264150943</c:v>
                </c:pt>
                <c:pt idx="32">
                  <c:v>2.3823461538461537</c:v>
                </c:pt>
                <c:pt idx="33">
                  <c:v>2.4290588235294117</c:v>
                </c:pt>
                <c:pt idx="34">
                  <c:v>2.4776400000000001</c:v>
                </c:pt>
                <c:pt idx="35">
                  <c:v>2.5026666666666664</c:v>
                </c:pt>
                <c:pt idx="36">
                  <c:v>2.5282040816326528</c:v>
                </c:pt>
                <c:pt idx="37">
                  <c:v>2.5542680412371133</c:v>
                </c:pt>
                <c:pt idx="38">
                  <c:v>2.5701659751037345</c:v>
                </c:pt>
                <c:pt idx="39">
                  <c:v>2.5808749999999998</c:v>
                </c:pt>
                <c:pt idx="40">
                  <c:v>2.5971069182389934</c:v>
                </c:pt>
                <c:pt idx="41">
                  <c:v>2.6080421052631579</c:v>
                </c:pt>
                <c:pt idx="42">
                  <c:v>2.6246186440677963</c:v>
                </c:pt>
                <c:pt idx="43">
                  <c:v>2.635787234042553</c:v>
                </c:pt>
                <c:pt idx="44">
                  <c:v>2.6641290322580642</c:v>
                </c:pt>
                <c:pt idx="45">
                  <c:v>2.6930869565217388</c:v>
                </c:pt>
                <c:pt idx="46">
                  <c:v>2.7226813186813184</c:v>
                </c:pt>
                <c:pt idx="47">
                  <c:v>2.752933333333333</c:v>
                </c:pt>
                <c:pt idx="48">
                  <c:v>2.7838651685393256</c:v>
                </c:pt>
                <c:pt idx="49">
                  <c:v>2.8154999999999997</c:v>
                </c:pt>
                <c:pt idx="50">
                  <c:v>2.847862068965517</c:v>
                </c:pt>
                <c:pt idx="51">
                  <c:v>2.8809767441860465</c:v>
                </c:pt>
                <c:pt idx="52">
                  <c:v>2.9148705882352939</c:v>
                </c:pt>
                <c:pt idx="53">
                  <c:v>2.9495714285714283</c:v>
                </c:pt>
                <c:pt idx="54">
                  <c:v>2.9851084337349394</c:v>
                </c:pt>
                <c:pt idx="55">
                  <c:v>3.021512195121951</c:v>
                </c:pt>
                <c:pt idx="56">
                  <c:v>3.0588148148148147</c:v>
                </c:pt>
                <c:pt idx="57">
                  <c:v>3.0970499999999999</c:v>
                </c:pt>
                <c:pt idx="58">
                  <c:v>3.1362531645569618</c:v>
                </c:pt>
                <c:pt idx="59">
                  <c:v>3.1764615384615382</c:v>
                </c:pt>
                <c:pt idx="60">
                  <c:v>3.2177142857142855</c:v>
                </c:pt>
                <c:pt idx="61">
                  <c:v>3.2600526315789473</c:v>
                </c:pt>
                <c:pt idx="62">
                  <c:v>3.2773015873015869</c:v>
                </c:pt>
                <c:pt idx="63">
                  <c:v>3.2947340425531912</c:v>
                </c:pt>
                <c:pt idx="64">
                  <c:v>3.3123529411764703</c:v>
                </c:pt>
                <c:pt idx="65">
                  <c:v>3.3301612903225806</c:v>
                </c:pt>
                <c:pt idx="66">
                  <c:v>3.3481621621621618</c:v>
                </c:pt>
                <c:pt idx="67">
                  <c:v>3.3663586956521736</c:v>
                </c:pt>
                <c:pt idx="68">
                  <c:v>3.3847540983606557</c:v>
                </c:pt>
                <c:pt idx="69">
                  <c:v>3.4033516483516482</c:v>
                </c:pt>
                <c:pt idx="70">
                  <c:v>3.4411666666666667</c:v>
                </c:pt>
                <c:pt idx="71">
                  <c:v>3.4603910614525137</c:v>
                </c:pt>
                <c:pt idx="72">
                  <c:v>3.4798314606741569</c:v>
                </c:pt>
                <c:pt idx="73">
                  <c:v>3.4994915254237284</c:v>
                </c:pt>
                <c:pt idx="74">
                  <c:v>3.5193749999999997</c:v>
                </c:pt>
                <c:pt idx="75">
                  <c:v>3.5394857142857141</c:v>
                </c:pt>
                <c:pt idx="76">
                  <c:v>3.5598275862068962</c:v>
                </c:pt>
                <c:pt idx="77">
                  <c:v>3.5804046242774565</c:v>
                </c:pt>
                <c:pt idx="78">
                  <c:v>3.6012209302325577</c:v>
                </c:pt>
                <c:pt idx="79">
                  <c:v>3.6222807017543857</c:v>
                </c:pt>
                <c:pt idx="80">
                  <c:v>3.6435882352941174</c:v>
                </c:pt>
                <c:pt idx="81">
                  <c:v>3.6651479289940827</c:v>
                </c:pt>
                <c:pt idx="82">
                  <c:v>3.6869642857142857</c:v>
                </c:pt>
                <c:pt idx="83">
                  <c:v>3.7090419161676644</c:v>
                </c:pt>
                <c:pt idx="84">
                  <c:v>3.7313855421686744</c:v>
                </c:pt>
                <c:pt idx="85">
                  <c:v>3.754</c:v>
                </c:pt>
                <c:pt idx="86">
                  <c:v>3.776890243902439</c:v>
                </c:pt>
                <c:pt idx="87">
                  <c:v>3.8000613496932512</c:v>
                </c:pt>
                <c:pt idx="88">
                  <c:v>3.8235185185185183</c:v>
                </c:pt>
                <c:pt idx="89">
                  <c:v>3.8472670807453415</c:v>
                </c:pt>
                <c:pt idx="90">
                  <c:v>3.8713124999999997</c:v>
                </c:pt>
                <c:pt idx="91">
                  <c:v>3.8956603773584906</c:v>
                </c:pt>
                <c:pt idx="92">
                  <c:v>3.9203164556962022</c:v>
                </c:pt>
                <c:pt idx="93">
                  <c:v>3.9452866242038214</c:v>
                </c:pt>
                <c:pt idx="94">
                  <c:v>3.9705769230769228</c:v>
                </c:pt>
                <c:pt idx="95">
                  <c:v>3.9961935483870965</c:v>
                </c:pt>
                <c:pt idx="96">
                  <c:v>4.0221428571428568</c:v>
                </c:pt>
                <c:pt idx="97">
                  <c:v>4.0484313725490191</c:v>
                </c:pt>
                <c:pt idx="98">
                  <c:v>4.0750657894736841</c:v>
                </c:pt>
                <c:pt idx="99">
                  <c:v>4.1020529801324503</c:v>
                </c:pt>
                <c:pt idx="100">
                  <c:v>4.1293999999999995</c:v>
                </c:pt>
                <c:pt idx="101">
                  <c:v>4.1571140939597315</c:v>
                </c:pt>
                <c:pt idx="102">
                  <c:v>4.1852027027027026</c:v>
                </c:pt>
                <c:pt idx="103">
                  <c:v>4.2136734693877544</c:v>
                </c:pt>
                <c:pt idx="104">
                  <c:v>4.2425342465753424</c:v>
                </c:pt>
                <c:pt idx="105">
                  <c:v>4.2717931034482755</c:v>
                </c:pt>
                <c:pt idx="106">
                  <c:v>4.3014583333333327</c:v>
                </c:pt>
                <c:pt idx="107">
                  <c:v>4.3315384615384609</c:v>
                </c:pt>
                <c:pt idx="108">
                  <c:v>4.3620422535211265</c:v>
                </c:pt>
                <c:pt idx="109">
                  <c:v>4.392978723404255</c:v>
                </c:pt>
                <c:pt idx="110">
                  <c:v>4.4243571428571427</c:v>
                </c:pt>
                <c:pt idx="111">
                  <c:v>4.4561870503597119</c:v>
                </c:pt>
                <c:pt idx="112">
                  <c:v>4.4884782608695648</c:v>
                </c:pt>
                <c:pt idx="113">
                  <c:v>4.5212408759124081</c:v>
                </c:pt>
                <c:pt idx="114">
                  <c:v>4.5544852941176472</c:v>
                </c:pt>
                <c:pt idx="115">
                  <c:v>4.588222222222222</c:v>
                </c:pt>
                <c:pt idx="116">
                  <c:v>4.6224626865671636</c:v>
                </c:pt>
                <c:pt idx="117">
                  <c:v>4.6572180451127814</c:v>
                </c:pt>
                <c:pt idx="118">
                  <c:v>4.6924999999999999</c:v>
                </c:pt>
                <c:pt idx="119">
                  <c:v>4.7283206106870228</c:v>
                </c:pt>
                <c:pt idx="120">
                  <c:v>4.7646923076923073</c:v>
                </c:pt>
                <c:pt idx="121">
                  <c:v>4.8016279069767442</c:v>
                </c:pt>
                <c:pt idx="122">
                  <c:v>4.8391406249999998</c:v>
                </c:pt>
              </c:numCache>
            </c:numRef>
          </c:xVal>
          <c:yVal>
            <c:numRef>
              <c:f>'COFRT750.110.el'!$T$2:$T$124</c:f>
              <c:numCache>
                <c:formatCode>General</c:formatCode>
                <c:ptCount val="123"/>
                <c:pt idx="0">
                  <c:v>-1.2077316114312729E-2</c:v>
                </c:pt>
                <c:pt idx="1">
                  <c:v>-9.1271963455641098E-4</c:v>
                </c:pt>
                <c:pt idx="2">
                  <c:v>-2.041307990834032E-2</c:v>
                </c:pt>
                <c:pt idx="3">
                  <c:v>-3.1811575220729117E-2</c:v>
                </c:pt>
                <c:pt idx="4">
                  <c:v>2.7661109907641305E-4</c:v>
                </c:pt>
                <c:pt idx="5">
                  <c:v>1.2018597432110102E-2</c:v>
                </c:pt>
                <c:pt idx="6">
                  <c:v>2.1633236896878055E-2</c:v>
                </c:pt>
                <c:pt idx="7">
                  <c:v>8.6167642980940748E-2</c:v>
                </c:pt>
                <c:pt idx="8">
                  <c:v>0.17844631458762791</c:v>
                </c:pt>
                <c:pt idx="9">
                  <c:v>0.28158735273498875</c:v>
                </c:pt>
                <c:pt idx="10">
                  <c:v>0.32983612109159166</c:v>
                </c:pt>
                <c:pt idx="11">
                  <c:v>0.25035816344730111</c:v>
                </c:pt>
                <c:pt idx="12">
                  <c:v>0.23374908155203239</c:v>
                </c:pt>
                <c:pt idx="13">
                  <c:v>0.21919908141678829</c:v>
                </c:pt>
                <c:pt idx="14">
                  <c:v>0.20794585148886224</c:v>
                </c:pt>
                <c:pt idx="15">
                  <c:v>0.15365419835698726</c:v>
                </c:pt>
                <c:pt idx="16">
                  <c:v>0.10503746961859574</c:v>
                </c:pt>
                <c:pt idx="17">
                  <c:v>7.3033812525671982E-2</c:v>
                </c:pt>
                <c:pt idx="18">
                  <c:v>3.8173583586189122E-2</c:v>
                </c:pt>
                <c:pt idx="19">
                  <c:v>1.2770355330593596E-2</c:v>
                </c:pt>
                <c:pt idx="20">
                  <c:v>-9.3462080611152239E-3</c:v>
                </c:pt>
                <c:pt idx="21">
                  <c:v>-4.5603611718275504E-2</c:v>
                </c:pt>
                <c:pt idx="22">
                  <c:v>-5.7637472803853736E-2</c:v>
                </c:pt>
                <c:pt idx="23">
                  <c:v>-6.3814997673877549E-2</c:v>
                </c:pt>
                <c:pt idx="24">
                  <c:v>-6.3636466373356695E-2</c:v>
                </c:pt>
                <c:pt idx="25">
                  <c:v>-6.2363042084322452E-2</c:v>
                </c:pt>
                <c:pt idx="26">
                  <c:v>-5.9848881502149752E-2</c:v>
                </c:pt>
                <c:pt idx="27">
                  <c:v>-6.0158896985848836E-2</c:v>
                </c:pt>
                <c:pt idx="28">
                  <c:v>-6.0784752206464884E-2</c:v>
                </c:pt>
                <c:pt idx="29">
                  <c:v>-6.1362818597090488E-2</c:v>
                </c:pt>
                <c:pt idx="30">
                  <c:v>-5.7999279962642918E-2</c:v>
                </c:pt>
                <c:pt idx="31">
                  <c:v>-4.7361801257867417E-2</c:v>
                </c:pt>
                <c:pt idx="32">
                  <c:v>-3.524643499377391E-2</c:v>
                </c:pt>
                <c:pt idx="33">
                  <c:v>-2.1885741140537974E-2</c:v>
                </c:pt>
                <c:pt idx="34">
                  <c:v>-9.0946419458834988E-3</c:v>
                </c:pt>
                <c:pt idx="35">
                  <c:v>-4.1845143687528723E-3</c:v>
                </c:pt>
                <c:pt idx="36">
                  <c:v>1.8647680475059194E-4</c:v>
                </c:pt>
                <c:pt idx="37">
                  <c:v>3.2918214217628698E-3</c:v>
                </c:pt>
                <c:pt idx="38">
                  <c:v>3.8768059137218665E-3</c:v>
                </c:pt>
                <c:pt idx="39">
                  <c:v>4.7930441857115952E-3</c:v>
                </c:pt>
                <c:pt idx="40">
                  <c:v>6.8931140513053242E-3</c:v>
                </c:pt>
                <c:pt idx="41">
                  <c:v>6.8523921470517168E-3</c:v>
                </c:pt>
                <c:pt idx="42">
                  <c:v>7.2771233465291638E-3</c:v>
                </c:pt>
                <c:pt idx="43">
                  <c:v>6.0923518779831647E-3</c:v>
                </c:pt>
                <c:pt idx="44">
                  <c:v>6.1068811052113073E-3</c:v>
                </c:pt>
                <c:pt idx="45">
                  <c:v>2.3294958561581812E-3</c:v>
                </c:pt>
                <c:pt idx="46">
                  <c:v>3.4031226699472348E-4</c:v>
                </c:pt>
                <c:pt idx="47">
                  <c:v>-3.5727379408342637E-3</c:v>
                </c:pt>
                <c:pt idx="48">
                  <c:v>-9.6998299864372878E-3</c:v>
                </c:pt>
                <c:pt idx="49">
                  <c:v>-1.4258249173253848E-2</c:v>
                </c:pt>
                <c:pt idx="50">
                  <c:v>-2.0528403689769034E-2</c:v>
                </c:pt>
                <c:pt idx="51">
                  <c:v>-2.357988154560962E-2</c:v>
                </c:pt>
                <c:pt idx="52">
                  <c:v>-2.9006021559239863E-2</c:v>
                </c:pt>
                <c:pt idx="53">
                  <c:v>-3.2410865504982976E-2</c:v>
                </c:pt>
                <c:pt idx="54">
                  <c:v>-3.471836597545052E-2</c:v>
                </c:pt>
                <c:pt idx="55">
                  <c:v>-3.4527488666097408E-2</c:v>
                </c:pt>
                <c:pt idx="56">
                  <c:v>-3.2344794391018838E-2</c:v>
                </c:pt>
                <c:pt idx="57">
                  <c:v>-3.0213893306045934E-2</c:v>
                </c:pt>
                <c:pt idx="58">
                  <c:v>-2.6450872400602229E-2</c:v>
                </c:pt>
                <c:pt idx="59">
                  <c:v>-2.0555509261117436E-2</c:v>
                </c:pt>
                <c:pt idx="60">
                  <c:v>-1.99990014820195E-2</c:v>
                </c:pt>
                <c:pt idx="61">
                  <c:v>-1.7323670757413298E-2</c:v>
                </c:pt>
                <c:pt idx="62">
                  <c:v>-1.6292910402036113E-2</c:v>
                </c:pt>
                <c:pt idx="63">
                  <c:v>-1.5944096362622655E-2</c:v>
                </c:pt>
                <c:pt idx="64">
                  <c:v>-1.5567536745426078E-2</c:v>
                </c:pt>
                <c:pt idx="65">
                  <c:v>-1.4828826913440622E-2</c:v>
                </c:pt>
                <c:pt idx="66">
                  <c:v>-1.4746650717244505E-2</c:v>
                </c:pt>
                <c:pt idx="67">
                  <c:v>-1.4598257068168341E-2</c:v>
                </c:pt>
                <c:pt idx="68">
                  <c:v>-1.4227242426603878E-2</c:v>
                </c:pt>
                <c:pt idx="69">
                  <c:v>-1.4876918272357393E-2</c:v>
                </c:pt>
                <c:pt idx="70">
                  <c:v>-1.5918356595023952E-2</c:v>
                </c:pt>
                <c:pt idx="71">
                  <c:v>-1.6212594303380321E-2</c:v>
                </c:pt>
                <c:pt idx="72">
                  <c:v>-1.7807037442115429E-2</c:v>
                </c:pt>
                <c:pt idx="73">
                  <c:v>-1.8396422316428563E-2</c:v>
                </c:pt>
                <c:pt idx="74">
                  <c:v>-1.9275866600565669E-2</c:v>
                </c:pt>
                <c:pt idx="75">
                  <c:v>-2.0892376451239102E-2</c:v>
                </c:pt>
                <c:pt idx="76">
                  <c:v>-2.2518296322200895E-2</c:v>
                </c:pt>
                <c:pt idx="77">
                  <c:v>-2.1547645770727836E-2</c:v>
                </c:pt>
                <c:pt idx="78">
                  <c:v>-2.5610808736831626E-2</c:v>
                </c:pt>
                <c:pt idx="79">
                  <c:v>-2.7605321471159919E-2</c:v>
                </c:pt>
                <c:pt idx="80">
                  <c:v>-2.9779113355012203E-2</c:v>
                </c:pt>
                <c:pt idx="81">
                  <c:v>-3.1957537527540276E-2</c:v>
                </c:pt>
                <c:pt idx="82">
                  <c:v>-3.3253437680493943E-2</c:v>
                </c:pt>
                <c:pt idx="83">
                  <c:v>-3.5184358373722149E-2</c:v>
                </c:pt>
                <c:pt idx="84">
                  <c:v>-3.6758506084676873E-2</c:v>
                </c:pt>
                <c:pt idx="85">
                  <c:v>-3.8198893114646096E-2</c:v>
                </c:pt>
                <c:pt idx="86">
                  <c:v>-4.0758143898482653E-2</c:v>
                </c:pt>
                <c:pt idx="87">
                  <c:v>-4.3035109467368327E-2</c:v>
                </c:pt>
                <c:pt idx="88">
                  <c:v>-4.6508437083449108E-2</c:v>
                </c:pt>
                <c:pt idx="89">
                  <c:v>-4.9418827406591773E-2</c:v>
                </c:pt>
                <c:pt idx="90">
                  <c:v>-4.9615981454375867E-2</c:v>
                </c:pt>
                <c:pt idx="91">
                  <c:v>-5.1507792459383757E-2</c:v>
                </c:pt>
                <c:pt idx="92">
                  <c:v>-5.3939641520144223E-2</c:v>
                </c:pt>
                <c:pt idx="93">
                  <c:v>-5.6931915692426421E-2</c:v>
                </c:pt>
                <c:pt idx="94">
                  <c:v>-5.8244062438288606E-2</c:v>
                </c:pt>
                <c:pt idx="95">
                  <c:v>-6.1147488988897485E-2</c:v>
                </c:pt>
                <c:pt idx="96">
                  <c:v>-6.2196155023550803E-2</c:v>
                </c:pt>
                <c:pt idx="97">
                  <c:v>-6.3774443960532834E-2</c:v>
                </c:pt>
                <c:pt idx="98">
                  <c:v>-6.682624889455363E-2</c:v>
                </c:pt>
                <c:pt idx="99">
                  <c:v>-6.8827443118970516E-2</c:v>
                </c:pt>
                <c:pt idx="100">
                  <c:v>-7.1836529267175375E-2</c:v>
                </c:pt>
                <c:pt idx="101">
                  <c:v>-7.3986269298596238E-2</c:v>
                </c:pt>
                <c:pt idx="102">
                  <c:v>-7.8717375588056013E-2</c:v>
                </c:pt>
                <c:pt idx="103">
                  <c:v>-8.0916491431821433E-2</c:v>
                </c:pt>
                <c:pt idx="104">
                  <c:v>-8.4237448354616662E-2</c:v>
                </c:pt>
                <c:pt idx="105">
                  <c:v>-8.8260948480202592E-2</c:v>
                </c:pt>
                <c:pt idx="106">
                  <c:v>-8.9881912780070253E-2</c:v>
                </c:pt>
                <c:pt idx="107">
                  <c:v>-9.2715238468488656E-2</c:v>
                </c:pt>
                <c:pt idx="108">
                  <c:v>-9.3191635309295723E-2</c:v>
                </c:pt>
                <c:pt idx="109">
                  <c:v>-9.3625250740098129E-2</c:v>
                </c:pt>
                <c:pt idx="110">
                  <c:v>-9.4956323684136978E-2</c:v>
                </c:pt>
                <c:pt idx="111">
                  <c:v>-9.2387062235280037E-2</c:v>
                </c:pt>
                <c:pt idx="112">
                  <c:v>-8.1349013095761397E-2</c:v>
                </c:pt>
                <c:pt idx="113">
                  <c:v>-7.3856152599794903E-2</c:v>
                </c:pt>
                <c:pt idx="114">
                  <c:v>-6.5935999415744656E-2</c:v>
                </c:pt>
                <c:pt idx="115">
                  <c:v>-4.609482050138225E-2</c:v>
                </c:pt>
                <c:pt idx="116">
                  <c:v>-3.8695552530394077E-2</c:v>
                </c:pt>
                <c:pt idx="117">
                  <c:v>-2.7426824181575101E-2</c:v>
                </c:pt>
                <c:pt idx="118">
                  <c:v>-1.9300485098469104E-2</c:v>
                </c:pt>
                <c:pt idx="119">
                  <c:v>-2.4298418604720155E-3</c:v>
                </c:pt>
                <c:pt idx="120">
                  <c:v>-7.7329975618239408E-3</c:v>
                </c:pt>
                <c:pt idx="121">
                  <c:v>-4.7926696783339353E-3</c:v>
                </c:pt>
                <c:pt idx="122">
                  <c:v>-4.8396613749358709E-3</c:v>
                </c:pt>
              </c:numCache>
            </c:numRef>
          </c:yVal>
        </c:ser>
        <c:axId val="86838656"/>
        <c:axId val="86857216"/>
      </c:scatterChart>
      <c:valAx>
        <c:axId val="86838656"/>
        <c:scaling>
          <c:orientation val="minMax"/>
          <c:max val="4.84"/>
          <c:min val="1.3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 [eV]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low"/>
        <c:crossAx val="86857216"/>
        <c:crosses val="autoZero"/>
        <c:crossBetween val="midCat"/>
      </c:valAx>
      <c:valAx>
        <c:axId val="86857216"/>
        <c:scaling>
          <c:orientation val="minMax"/>
          <c:max val="0.3500000000000000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>
                    <a:latin typeface="Calibri"/>
                  </a:rPr>
                  <a:t>θ</a:t>
                </a:r>
                <a:r>
                  <a:rPr lang="en-US">
                    <a:latin typeface="Calibri"/>
                  </a:rPr>
                  <a:t>[</a:t>
                </a:r>
                <a:r>
                  <a:rPr lang="cs-CZ">
                    <a:latin typeface="Calibri"/>
                  </a:rPr>
                  <a:t>°</a:t>
                </a:r>
                <a:r>
                  <a:rPr lang="en-US">
                    <a:latin typeface="Calibri"/>
                  </a:rPr>
                  <a:t>]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86838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79308836395463"/>
          <c:y val="0.51269466316710421"/>
          <c:w val="0.18091666666666673"/>
          <c:h val="0.1674343832020998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47625</xdr:rowOff>
    </xdr:from>
    <xdr:to>
      <xdr:col>21</xdr:col>
      <xdr:colOff>581025</xdr:colOff>
      <xdr:row>16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2</xdr:row>
      <xdr:rowOff>66675</xdr:rowOff>
    </xdr:from>
    <xdr:to>
      <xdr:col>28</xdr:col>
      <xdr:colOff>352425</xdr:colOff>
      <xdr:row>16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142875</xdr:rowOff>
    </xdr:from>
    <xdr:to>
      <xdr:col>11</xdr:col>
      <xdr:colOff>361950</xdr:colOff>
      <xdr:row>16</xdr:row>
      <xdr:rowOff>28575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2"/>
  <sheetViews>
    <sheetView topLeftCell="A9" workbookViewId="0">
      <selection activeCell="A23" sqref="A23:XFD23"/>
    </sheetView>
  </sheetViews>
  <sheetFormatPr defaultRowHeight="15"/>
  <cols>
    <col min="4" max="10" width="0" hidden="1" customWidth="1"/>
  </cols>
  <sheetData>
    <row r="1" spans="1:14">
      <c r="A1" s="6" t="s">
        <v>73</v>
      </c>
      <c r="B1" s="3" t="s">
        <v>74</v>
      </c>
      <c r="C1" s="3" t="s">
        <v>75</v>
      </c>
      <c r="D1" s="3"/>
      <c r="E1" s="3"/>
      <c r="F1" s="3"/>
      <c r="G1" s="3"/>
      <c r="H1" s="3"/>
      <c r="I1" s="3"/>
      <c r="J1" s="3"/>
      <c r="K1" s="3"/>
      <c r="L1" s="7" t="s">
        <v>76</v>
      </c>
      <c r="M1" s="3" t="s">
        <v>77</v>
      </c>
      <c r="N1" s="6" t="s">
        <v>78</v>
      </c>
    </row>
    <row r="2" spans="1:14">
      <c r="A2">
        <v>900</v>
      </c>
      <c r="B2">
        <v>-2.2030930999999998</v>
      </c>
      <c r="C2">
        <v>0</v>
      </c>
      <c r="D2">
        <v>25.3</v>
      </c>
      <c r="E2">
        <v>26.23</v>
      </c>
      <c r="F2">
        <v>2</v>
      </c>
      <c r="G2">
        <v>1</v>
      </c>
      <c r="H2">
        <v>2.0066999999999999</v>
      </c>
      <c r="I2" s="1" t="s">
        <v>0</v>
      </c>
      <c r="J2">
        <v>32.700000000000003</v>
      </c>
      <c r="L2">
        <f>1238.82/A2</f>
        <v>1.3764666666666665</v>
      </c>
      <c r="M2">
        <f>0.0002*L2*L2*L2+0.0001*L2*L2+0.0013*L2-0.0007</f>
        <v>1.8004601154087696E-3</v>
      </c>
      <c r="N2">
        <f>M2*B2*0.5</f>
        <v>-1.9832906285411319E-3</v>
      </c>
    </row>
    <row r="3" spans="1:14">
      <c r="A3">
        <v>880</v>
      </c>
      <c r="B3">
        <v>3.0390912999999999</v>
      </c>
      <c r="C3">
        <v>0</v>
      </c>
      <c r="D3">
        <v>25.3</v>
      </c>
      <c r="E3">
        <v>26.23</v>
      </c>
      <c r="F3">
        <v>2</v>
      </c>
      <c r="G3">
        <v>1</v>
      </c>
      <c r="H3">
        <v>2.0062000000000002</v>
      </c>
      <c r="I3">
        <v>1.0111000000000001</v>
      </c>
      <c r="J3">
        <v>35.65</v>
      </c>
      <c r="L3" s="3">
        <f t="shared" ref="L3:L65" si="0">1238.82/A3</f>
        <v>1.4077499999999998</v>
      </c>
      <c r="M3" s="3">
        <f t="shared" ref="M3:M65" si="1">0.0002*L3*L3*L3+0.0001*L3*L3+0.0013*L3-0.0007</f>
        <v>1.8862155518468747E-3</v>
      </c>
      <c r="N3" s="3">
        <f t="shared" ref="N3:N65" si="2">M3*B3*0.5</f>
        <v>2.8661906367712679E-3</v>
      </c>
    </row>
    <row r="4" spans="1:14">
      <c r="A4">
        <v>860</v>
      </c>
      <c r="B4">
        <v>2.2654649</v>
      </c>
      <c r="C4">
        <v>0</v>
      </c>
      <c r="D4">
        <v>25.3</v>
      </c>
      <c r="E4">
        <v>26.23</v>
      </c>
      <c r="F4">
        <v>2</v>
      </c>
      <c r="G4">
        <v>1</v>
      </c>
      <c r="H4">
        <v>2.0068999999999999</v>
      </c>
      <c r="I4">
        <v>-0.99619999999999997</v>
      </c>
      <c r="J4">
        <v>35.01</v>
      </c>
      <c r="L4" s="3">
        <f t="shared" si="0"/>
        <v>1.4404883720930233</v>
      </c>
      <c r="M4" s="3">
        <f t="shared" si="1"/>
        <v>1.977940177851311E-3</v>
      </c>
      <c r="N4" s="3">
        <f t="shared" si="2"/>
        <v>2.2404770236109511E-3</v>
      </c>
    </row>
    <row r="5" spans="1:14">
      <c r="A5">
        <v>840</v>
      </c>
      <c r="B5">
        <v>11.6149252</v>
      </c>
      <c r="C5">
        <v>0</v>
      </c>
      <c r="D5">
        <v>25.3</v>
      </c>
      <c r="E5">
        <v>26.23</v>
      </c>
      <c r="F5">
        <v>2</v>
      </c>
      <c r="G5">
        <v>1</v>
      </c>
      <c r="H5">
        <v>2.0021</v>
      </c>
      <c r="I5">
        <v>-0.749</v>
      </c>
      <c r="J5">
        <v>39.68</v>
      </c>
      <c r="L5" s="3">
        <f t="shared" si="0"/>
        <v>1.4747857142857141</v>
      </c>
      <c r="M5" s="3">
        <f t="shared" si="1"/>
        <v>2.0762504112990521E-3</v>
      </c>
      <c r="N5" s="3">
        <f t="shared" si="2"/>
        <v>1.2057746611853862E-2</v>
      </c>
    </row>
    <row r="6" spans="1:14">
      <c r="A6">
        <v>820</v>
      </c>
      <c r="B6">
        <v>31.7927049</v>
      </c>
      <c r="C6">
        <v>0</v>
      </c>
      <c r="D6">
        <v>25.3</v>
      </c>
      <c r="E6">
        <v>26.23</v>
      </c>
      <c r="F6">
        <v>2</v>
      </c>
      <c r="G6">
        <v>1</v>
      </c>
      <c r="H6">
        <v>2.0021</v>
      </c>
      <c r="I6">
        <v>-2.206</v>
      </c>
      <c r="J6">
        <v>48.19</v>
      </c>
      <c r="L6" s="3">
        <f t="shared" si="0"/>
        <v>1.5107560975609755</v>
      </c>
      <c r="M6" s="3">
        <f t="shared" si="1"/>
        <v>2.1818464303220235E-3</v>
      </c>
      <c r="N6" s="3">
        <f t="shared" si="2"/>
        <v>3.4683399848173251E-2</v>
      </c>
    </row>
    <row r="7" spans="1:14">
      <c r="A7">
        <v>800</v>
      </c>
      <c r="B7">
        <v>34.206902499999998</v>
      </c>
      <c r="C7">
        <v>0</v>
      </c>
      <c r="D7">
        <v>25.3</v>
      </c>
      <c r="E7">
        <v>26.23</v>
      </c>
      <c r="F7">
        <v>2</v>
      </c>
      <c r="G7">
        <v>1</v>
      </c>
      <c r="H7">
        <v>2.0074000000000001</v>
      </c>
      <c r="I7" s="1" t="s">
        <v>1</v>
      </c>
      <c r="J7">
        <v>46.83</v>
      </c>
      <c r="L7" s="3">
        <f t="shared" si="0"/>
        <v>1.5485249999999999</v>
      </c>
      <c r="M7" s="3">
        <f t="shared" si="1"/>
        <v>2.2955262777519404E-3</v>
      </c>
      <c r="N7" s="3">
        <f t="shared" si="2"/>
        <v>3.9261421784624266E-2</v>
      </c>
    </row>
    <row r="8" spans="1:14">
      <c r="A8">
        <v>790</v>
      </c>
      <c r="B8">
        <v>30.079504400000001</v>
      </c>
      <c r="C8">
        <v>0</v>
      </c>
      <c r="D8">
        <v>25.3</v>
      </c>
      <c r="E8">
        <v>26.23</v>
      </c>
      <c r="F8">
        <v>2</v>
      </c>
      <c r="G8">
        <v>1</v>
      </c>
      <c r="H8">
        <v>2.0062000000000002</v>
      </c>
      <c r="I8">
        <v>0.84750000000000003</v>
      </c>
      <c r="J8">
        <v>46.62</v>
      </c>
      <c r="L8" s="3">
        <f t="shared" si="0"/>
        <v>1.5681265822784809</v>
      </c>
      <c r="M8" s="3">
        <f t="shared" si="1"/>
        <v>2.3556778871784857E-3</v>
      </c>
      <c r="N8" s="3">
        <f t="shared" si="2"/>
        <v>3.5428811686183982E-2</v>
      </c>
    </row>
    <row r="9" spans="1:14">
      <c r="A9">
        <v>780</v>
      </c>
      <c r="B9">
        <v>22.822937799999998</v>
      </c>
      <c r="C9">
        <v>0</v>
      </c>
      <c r="D9">
        <v>25.3</v>
      </c>
      <c r="E9">
        <v>26.23</v>
      </c>
      <c r="F9">
        <v>2</v>
      </c>
      <c r="G9">
        <v>1</v>
      </c>
      <c r="H9">
        <v>2.0053999999999998</v>
      </c>
      <c r="I9" s="1" t="s">
        <v>2</v>
      </c>
      <c r="J9">
        <v>54.53</v>
      </c>
      <c r="L9" s="3">
        <f t="shared" si="0"/>
        <v>1.5882307692307691</v>
      </c>
      <c r="M9" s="3">
        <f t="shared" si="1"/>
        <v>2.4182028073302681E-3</v>
      </c>
      <c r="N9" s="3">
        <f t="shared" si="2"/>
        <v>2.7595246129742044E-2</v>
      </c>
    </row>
    <row r="10" spans="1:14">
      <c r="A10">
        <v>770</v>
      </c>
      <c r="B10">
        <v>5.1383799999999997</v>
      </c>
      <c r="C10">
        <v>0.5</v>
      </c>
      <c r="D10">
        <v>25.3</v>
      </c>
      <c r="E10">
        <v>26.23</v>
      </c>
      <c r="F10">
        <v>2</v>
      </c>
      <c r="G10">
        <v>1</v>
      </c>
      <c r="H10">
        <v>2.0099999999999998</v>
      </c>
      <c r="I10" s="1" t="s">
        <v>3</v>
      </c>
      <c r="J10">
        <v>45.04</v>
      </c>
      <c r="L10" s="3">
        <f t="shared" si="0"/>
        <v>1.6088571428571428</v>
      </c>
      <c r="M10" s="3">
        <f t="shared" si="1"/>
        <v>2.4832364377422736E-3</v>
      </c>
      <c r="N10" s="3">
        <f>M10*B10*0.5+0.5*$Q$19</f>
        <v>3.4157684001260846E-2</v>
      </c>
    </row>
    <row r="11" spans="1:14">
      <c r="A11">
        <v>760</v>
      </c>
      <c r="B11">
        <v>-6.8997745999999998</v>
      </c>
      <c r="C11">
        <v>0.5</v>
      </c>
      <c r="D11">
        <v>25.3</v>
      </c>
      <c r="E11">
        <v>26.22</v>
      </c>
      <c r="F11">
        <v>2</v>
      </c>
      <c r="G11">
        <v>1</v>
      </c>
      <c r="H11">
        <v>2.0110000000000001</v>
      </c>
      <c r="I11">
        <v>-1.1571</v>
      </c>
      <c r="J11">
        <v>45.07</v>
      </c>
      <c r="L11" s="3">
        <f t="shared" si="0"/>
        <v>1.6300263157894737</v>
      </c>
      <c r="M11" s="3">
        <f t="shared" si="1"/>
        <v>2.5509241412728567E-3</v>
      </c>
      <c r="N11" s="3">
        <f t="shared" ref="N11:N12" si="3">M11*B11*0.5+0.5*$Q$19</f>
        <v>1.8977376979537143E-2</v>
      </c>
    </row>
    <row r="12" spans="1:14">
      <c r="A12">
        <v>750</v>
      </c>
      <c r="B12">
        <v>-28.431904400000001</v>
      </c>
      <c r="C12">
        <v>0.5</v>
      </c>
      <c r="D12">
        <v>25.3</v>
      </c>
      <c r="E12">
        <v>26.22</v>
      </c>
      <c r="F12">
        <v>2</v>
      </c>
      <c r="G12">
        <v>1</v>
      </c>
      <c r="H12">
        <v>2.0114000000000001</v>
      </c>
      <c r="I12" s="1" t="s">
        <v>4</v>
      </c>
      <c r="J12" s="1" t="s">
        <v>5</v>
      </c>
      <c r="L12" s="3">
        <f t="shared" si="0"/>
        <v>1.6517599999999999</v>
      </c>
      <c r="M12" s="3">
        <f t="shared" si="1"/>
        <v>2.6214221374743548E-3</v>
      </c>
      <c r="N12" s="3">
        <f t="shared" si="3"/>
        <v>-9.4882340245794825E-3</v>
      </c>
    </row>
    <row r="13" spans="1:14">
      <c r="A13">
        <v>740</v>
      </c>
      <c r="B13">
        <v>-22.4963154</v>
      </c>
      <c r="C13">
        <v>-1</v>
      </c>
      <c r="D13">
        <v>25.3</v>
      </c>
      <c r="E13">
        <v>26.22</v>
      </c>
      <c r="F13">
        <v>2</v>
      </c>
      <c r="G13">
        <v>1</v>
      </c>
      <c r="H13">
        <v>2.0076999999999998</v>
      </c>
      <c r="I13">
        <v>-1.8803000000000001</v>
      </c>
      <c r="J13" s="1" t="s">
        <v>6</v>
      </c>
      <c r="L13" s="3">
        <f t="shared" si="0"/>
        <v>1.6740810810810809</v>
      </c>
      <c r="M13" s="3">
        <f t="shared" si="1"/>
        <v>2.6948984903524794E-3</v>
      </c>
      <c r="N13" s="3">
        <f>M13*B13*0.5-1*$Q$19</f>
        <v>-8.5868198760532172E-2</v>
      </c>
    </row>
    <row r="14" spans="1:14">
      <c r="A14">
        <v>730</v>
      </c>
      <c r="B14">
        <v>-13.7634712</v>
      </c>
      <c r="C14">
        <v>-2</v>
      </c>
      <c r="D14">
        <v>25.3</v>
      </c>
      <c r="E14">
        <v>26.22</v>
      </c>
      <c r="F14">
        <v>2</v>
      </c>
      <c r="G14">
        <v>1</v>
      </c>
      <c r="H14">
        <v>2.0068999999999999</v>
      </c>
      <c r="I14">
        <v>-0.55989999999999995</v>
      </c>
      <c r="J14">
        <v>30.76</v>
      </c>
      <c r="L14" s="3">
        <f t="shared" si="0"/>
        <v>1.697013698630137</v>
      </c>
      <c r="M14" s="3">
        <f t="shared" si="1"/>
        <v>2.7715342020070933E-3</v>
      </c>
      <c r="N14" s="3">
        <f>M14*B14*0.5-2*$Q$19</f>
        <v>-0.13018407669568091</v>
      </c>
    </row>
    <row r="15" spans="1:14">
      <c r="A15">
        <v>720</v>
      </c>
      <c r="B15">
        <v>-9.2940863</v>
      </c>
      <c r="C15">
        <v>-3</v>
      </c>
      <c r="D15">
        <v>25.3</v>
      </c>
      <c r="E15">
        <v>26.22</v>
      </c>
      <c r="F15">
        <v>2</v>
      </c>
      <c r="G15">
        <v>1</v>
      </c>
      <c r="H15">
        <v>2.0063</v>
      </c>
      <c r="I15">
        <v>-1.2316</v>
      </c>
      <c r="J15">
        <v>17.79</v>
      </c>
      <c r="L15" s="3">
        <f t="shared" si="0"/>
        <v>1.7205833333333334</v>
      </c>
      <c r="M15" s="3">
        <f t="shared" si="1"/>
        <v>2.8515244252341437E-3</v>
      </c>
      <c r="N15" s="3">
        <f>M15*B15*0.5-3*$Q$19</f>
        <v>-0.17991782371400866</v>
      </c>
    </row>
    <row r="16" spans="1:14">
      <c r="A16">
        <v>710</v>
      </c>
      <c r="B16">
        <v>-31.707905499999999</v>
      </c>
      <c r="C16">
        <v>-3</v>
      </c>
      <c r="D16">
        <v>25.3</v>
      </c>
      <c r="E16">
        <v>26.22</v>
      </c>
      <c r="F16">
        <v>2</v>
      </c>
      <c r="G16">
        <v>1</v>
      </c>
      <c r="H16">
        <v>2.0049999999999999</v>
      </c>
      <c r="I16">
        <v>-0.96209999999999996</v>
      </c>
      <c r="J16" s="1" t="s">
        <v>7</v>
      </c>
      <c r="L16" s="3">
        <f t="shared" si="0"/>
        <v>1.7448169014084507</v>
      </c>
      <c r="M16" s="3">
        <f t="shared" si="1"/>
        <v>2.9350798100013509E-3</v>
      </c>
      <c r="N16" s="3">
        <f>M16*B16*0.5-3*$Q$19</f>
        <v>-0.21319928329190704</v>
      </c>
    </row>
    <row r="17" spans="1:17">
      <c r="A17">
        <v>700</v>
      </c>
      <c r="B17">
        <v>-16.706985499999998</v>
      </c>
      <c r="C17">
        <v>-4</v>
      </c>
      <c r="D17">
        <v>25.3</v>
      </c>
      <c r="E17">
        <v>26.22</v>
      </c>
      <c r="F17">
        <v>2</v>
      </c>
      <c r="G17">
        <v>1</v>
      </c>
      <c r="H17">
        <v>2.0059</v>
      </c>
      <c r="I17">
        <v>-0.1724</v>
      </c>
      <c r="J17">
        <v>30.83</v>
      </c>
      <c r="L17" s="3">
        <f t="shared" si="0"/>
        <v>1.7697428571428571</v>
      </c>
      <c r="M17" s="3">
        <f t="shared" si="1"/>
        <v>3.0224280008308846E-3</v>
      </c>
      <c r="N17" s="3">
        <f>M17*B17*0.5-4*$Q$19</f>
        <v>-0.24747005261456001</v>
      </c>
    </row>
    <row r="18" spans="1:17">
      <c r="A18">
        <v>690</v>
      </c>
      <c r="B18">
        <v>7.6607181000000004</v>
      </c>
      <c r="C18">
        <v>-5</v>
      </c>
      <c r="D18">
        <v>25.3</v>
      </c>
      <c r="E18">
        <v>26.22</v>
      </c>
      <c r="F18">
        <v>2</v>
      </c>
      <c r="G18">
        <v>1</v>
      </c>
      <c r="H18">
        <v>2.0021</v>
      </c>
      <c r="I18">
        <v>0.18859999999999999</v>
      </c>
      <c r="J18">
        <v>25.47</v>
      </c>
      <c r="L18" s="3">
        <f t="shared" si="0"/>
        <v>1.795391304347826</v>
      </c>
      <c r="M18" s="3">
        <f t="shared" si="1"/>
        <v>3.1138153045809809E-3</v>
      </c>
      <c r="N18" s="3">
        <f>M18*B18*0.5-5*$Q$19</f>
        <v>-0.2658507471458475</v>
      </c>
    </row>
    <row r="19" spans="1:17">
      <c r="A19">
        <v>680</v>
      </c>
      <c r="B19">
        <v>5.1352929999999999</v>
      </c>
      <c r="C19">
        <v>-5</v>
      </c>
      <c r="D19">
        <v>25.3</v>
      </c>
      <c r="E19">
        <v>26.22</v>
      </c>
      <c r="F19">
        <v>2</v>
      </c>
      <c r="G19">
        <v>1</v>
      </c>
      <c r="H19">
        <v>2.0063</v>
      </c>
      <c r="I19">
        <v>-1.0048999999999999</v>
      </c>
      <c r="J19">
        <v>24.47</v>
      </c>
      <c r="L19" s="3">
        <f t="shared" si="0"/>
        <v>1.8217941176470587</v>
      </c>
      <c r="M19" s="3">
        <f t="shared" si="1"/>
        <v>3.2095085509750709E-3</v>
      </c>
      <c r="N19" s="3">
        <f>M19*B19*0.5-5*$Q$19</f>
        <v>-0.26953689438014655</v>
      </c>
      <c r="Q19">
        <f>1/18</f>
        <v>5.5555555555555552E-2</v>
      </c>
    </row>
    <row r="20" spans="1:17">
      <c r="A20">
        <v>670</v>
      </c>
      <c r="B20">
        <v>7.5830679999999999</v>
      </c>
      <c r="C20">
        <v>-5</v>
      </c>
      <c r="D20">
        <v>25.3</v>
      </c>
      <c r="E20">
        <v>26.22</v>
      </c>
      <c r="F20">
        <v>2</v>
      </c>
      <c r="G20">
        <v>1</v>
      </c>
      <c r="H20">
        <v>2.0007999999999999</v>
      </c>
      <c r="I20">
        <v>-0.95030000000000003</v>
      </c>
      <c r="J20">
        <v>25.14</v>
      </c>
      <c r="L20" s="3">
        <f t="shared" si="0"/>
        <v>1.8489850746268657</v>
      </c>
      <c r="M20" s="3">
        <f t="shared" si="1"/>
        <v>3.3097971715529955E-3</v>
      </c>
      <c r="N20" s="3">
        <f>M20*B20*0.5-5*$Q$19</f>
        <v>-0.26522856926873078</v>
      </c>
    </row>
    <row r="21" spans="1:17">
      <c r="A21">
        <v>660</v>
      </c>
      <c r="B21">
        <v>14.121424899999999</v>
      </c>
      <c r="C21">
        <v>-5</v>
      </c>
      <c r="D21">
        <v>25.3</v>
      </c>
      <c r="E21">
        <v>26.22</v>
      </c>
      <c r="F21">
        <v>2</v>
      </c>
      <c r="G21">
        <v>1</v>
      </c>
      <c r="H21">
        <v>2.0063</v>
      </c>
      <c r="I21">
        <v>-0.51949999999999996</v>
      </c>
      <c r="J21">
        <v>27.72</v>
      </c>
      <c r="L21" s="3">
        <f t="shared" si="0"/>
        <v>1.877</v>
      </c>
      <c r="M21" s="3">
        <f t="shared" si="1"/>
        <v>3.4149955265999994E-3</v>
      </c>
      <c r="N21" s="3">
        <f>M21*B21*0.5-5*$Q$19</f>
        <v>-0.25366547634641889</v>
      </c>
    </row>
    <row r="22" spans="1:17">
      <c r="A22">
        <v>650</v>
      </c>
      <c r="B22">
        <v>23.178760700000002</v>
      </c>
      <c r="C22">
        <v>-5</v>
      </c>
      <c r="D22">
        <v>25.3</v>
      </c>
      <c r="E22">
        <v>26.22</v>
      </c>
      <c r="F22">
        <v>2</v>
      </c>
      <c r="G22">
        <v>1</v>
      </c>
      <c r="H22">
        <v>2.0137999999999998</v>
      </c>
      <c r="I22">
        <v>0.19650000000000001</v>
      </c>
      <c r="J22">
        <v>31.17</v>
      </c>
      <c r="L22" s="3">
        <f t="shared" si="0"/>
        <v>1.905876923076923</v>
      </c>
      <c r="M22" s="3">
        <f t="shared" si="1"/>
        <v>3.5254455141483605E-3</v>
      </c>
      <c r="N22" s="3">
        <f>M22*B22*0.5-5*$Q$19</f>
        <v>-0.23692004881111112</v>
      </c>
    </row>
    <row r="23" spans="1:17">
      <c r="A23">
        <v>630</v>
      </c>
      <c r="B23">
        <v>-15.9710731</v>
      </c>
      <c r="C23">
        <v>-3</v>
      </c>
      <c r="D23">
        <v>25.3</v>
      </c>
      <c r="E23">
        <v>26.22</v>
      </c>
      <c r="F23">
        <v>2</v>
      </c>
      <c r="G23">
        <v>1</v>
      </c>
      <c r="H23">
        <v>2.0038999999999998</v>
      </c>
      <c r="I23">
        <v>-0.4919</v>
      </c>
      <c r="J23" s="1" t="s">
        <v>8</v>
      </c>
      <c r="L23" s="3">
        <f t="shared" si="0"/>
        <v>1.9663809523809523</v>
      </c>
      <c r="M23" s="3">
        <f t="shared" si="1"/>
        <v>3.7636236177126447E-3</v>
      </c>
      <c r="N23" s="3">
        <f>M23*B23*0.5-3*$Q$19</f>
        <v>-0.19672122062635422</v>
      </c>
    </row>
    <row r="24" spans="1:17">
      <c r="A24">
        <v>620</v>
      </c>
      <c r="B24">
        <v>-4.1766376999999997</v>
      </c>
      <c r="C24">
        <v>-3</v>
      </c>
      <c r="D24">
        <v>25.3</v>
      </c>
      <c r="E24">
        <v>26.22</v>
      </c>
      <c r="F24">
        <v>2</v>
      </c>
      <c r="G24">
        <v>1</v>
      </c>
      <c r="H24">
        <v>2.0059</v>
      </c>
      <c r="I24">
        <v>-0.49909999999999999</v>
      </c>
      <c r="J24">
        <v>15.65</v>
      </c>
      <c r="L24" s="3">
        <f t="shared" si="0"/>
        <v>1.9980967741935483</v>
      </c>
      <c r="M24" s="3">
        <f t="shared" si="1"/>
        <v>3.8922014817637605E-3</v>
      </c>
      <c r="N24" s="3">
        <f>M24*B24*0.5-3*$Q$19</f>
        <v>-0.17479482438903185</v>
      </c>
    </row>
    <row r="25" spans="1:17">
      <c r="A25">
        <v>610</v>
      </c>
      <c r="B25">
        <v>6.6109140999999996</v>
      </c>
      <c r="C25">
        <v>-3</v>
      </c>
      <c r="D25">
        <v>25.3</v>
      </c>
      <c r="E25">
        <v>26.22</v>
      </c>
      <c r="F25">
        <v>2</v>
      </c>
      <c r="G25">
        <v>1</v>
      </c>
      <c r="H25">
        <v>2.0015000000000001</v>
      </c>
      <c r="I25">
        <v>-0.3206</v>
      </c>
      <c r="J25">
        <v>20.29</v>
      </c>
      <c r="L25" s="3">
        <f t="shared" si="0"/>
        <v>2.0308524590163932</v>
      </c>
      <c r="M25" s="3">
        <f t="shared" si="1"/>
        <v>4.0277383919948952E-3</v>
      </c>
      <c r="N25" s="3">
        <f>M25*B25*0.5-3*$Q$19</f>
        <v>-0.15335315040329148</v>
      </c>
    </row>
    <row r="26" spans="1:17">
      <c r="A26">
        <v>600</v>
      </c>
      <c r="B26">
        <v>-10.6375779</v>
      </c>
      <c r="C26">
        <v>-2</v>
      </c>
      <c r="D26">
        <v>25.3</v>
      </c>
      <c r="E26">
        <v>26.22</v>
      </c>
      <c r="F26">
        <v>2</v>
      </c>
      <c r="G26">
        <v>1</v>
      </c>
      <c r="H26">
        <v>2.0148000000000001</v>
      </c>
      <c r="I26">
        <v>-0.21560000000000001</v>
      </c>
      <c r="J26">
        <v>24.41</v>
      </c>
      <c r="L26" s="3">
        <f t="shared" si="0"/>
        <v>2.0646999999999998</v>
      </c>
      <c r="M26" s="3">
        <f t="shared" si="1"/>
        <v>4.1707660850045991E-3</v>
      </c>
      <c r="N26" s="3">
        <f>M26*B26*0.5-2*$Q$19</f>
        <v>-0.13329453567706834</v>
      </c>
    </row>
    <row r="27" spans="1:17">
      <c r="A27">
        <v>590</v>
      </c>
      <c r="B27">
        <v>-2.8604875999999999</v>
      </c>
      <c r="C27">
        <v>-2</v>
      </c>
      <c r="D27">
        <v>25.3</v>
      </c>
      <c r="E27">
        <v>26.22</v>
      </c>
      <c r="F27">
        <v>2</v>
      </c>
      <c r="G27">
        <v>1</v>
      </c>
      <c r="H27">
        <v>2.0030000000000001</v>
      </c>
      <c r="I27">
        <v>-0.1343</v>
      </c>
      <c r="J27">
        <v>27.41</v>
      </c>
      <c r="L27" s="3">
        <f t="shared" si="0"/>
        <v>2.0996949152542372</v>
      </c>
      <c r="M27" s="3">
        <f t="shared" si="1"/>
        <v>4.3218681265786351E-3</v>
      </c>
      <c r="N27" s="3">
        <f>M27*B27*0.5-2*$Q$19</f>
        <v>-0.11729243620356782</v>
      </c>
    </row>
    <row r="28" spans="1:17">
      <c r="A28">
        <v>580</v>
      </c>
      <c r="B28">
        <v>3.1004404999999999</v>
      </c>
      <c r="C28">
        <v>-2</v>
      </c>
      <c r="D28">
        <v>25.3</v>
      </c>
      <c r="E28">
        <v>26.22</v>
      </c>
      <c r="F28">
        <v>2</v>
      </c>
      <c r="G28">
        <v>1</v>
      </c>
      <c r="H28">
        <v>2.0068999999999999</v>
      </c>
      <c r="I28">
        <v>-0.15260000000000001</v>
      </c>
      <c r="J28">
        <v>29.31</v>
      </c>
      <c r="L28" s="3">
        <f t="shared" si="0"/>
        <v>2.1358965517241377</v>
      </c>
      <c r="M28" s="3">
        <f t="shared" si="1"/>
        <v>4.4816860407160672E-3</v>
      </c>
      <c r="N28" s="3">
        <f>M28*B28*0.5-2*$Q$19</f>
        <v>-0.10416351065665073</v>
      </c>
    </row>
    <row r="29" spans="1:17">
      <c r="A29">
        <v>570</v>
      </c>
      <c r="B29">
        <v>7.7616449000000003</v>
      </c>
      <c r="C29">
        <v>-2</v>
      </c>
      <c r="D29">
        <v>25.3</v>
      </c>
      <c r="E29">
        <v>26.22</v>
      </c>
      <c r="F29">
        <v>2</v>
      </c>
      <c r="G29">
        <v>1</v>
      </c>
      <c r="H29">
        <v>2.0044</v>
      </c>
      <c r="I29">
        <v>-0.1176</v>
      </c>
      <c r="J29">
        <v>30.52</v>
      </c>
      <c r="L29" s="3">
        <f t="shared" si="0"/>
        <v>2.1733684210526314</v>
      </c>
      <c r="M29" s="3">
        <f t="shared" si="1"/>
        <v>4.6509262919429643E-3</v>
      </c>
      <c r="N29" s="3">
        <f>M29*B29*0.5-2*$Q$19</f>
        <v>-9.3061691944043595E-2</v>
      </c>
    </row>
    <row r="30" spans="1:17">
      <c r="A30">
        <v>560</v>
      </c>
      <c r="B30">
        <v>12.7600845</v>
      </c>
      <c r="C30">
        <v>-2</v>
      </c>
      <c r="D30">
        <v>25.3</v>
      </c>
      <c r="E30">
        <v>26.22</v>
      </c>
      <c r="F30">
        <v>2</v>
      </c>
      <c r="G30">
        <v>1</v>
      </c>
      <c r="H30">
        <v>2.0118999999999998</v>
      </c>
      <c r="I30">
        <v>-0.1163</v>
      </c>
      <c r="J30">
        <v>31.99</v>
      </c>
      <c r="L30" s="3">
        <f t="shared" si="0"/>
        <v>2.2121785714285713</v>
      </c>
      <c r="M30" s="3">
        <f t="shared" si="1"/>
        <v>4.8303682579684841E-3</v>
      </c>
      <c r="N30" s="3">
        <f>M30*B30*0.5-2*$Q$19</f>
        <v>-8.0293157542213278E-2</v>
      </c>
    </row>
    <row r="31" spans="1:17">
      <c r="A31">
        <v>550</v>
      </c>
      <c r="B31">
        <v>-4.3709239000000002</v>
      </c>
      <c r="C31">
        <v>-1</v>
      </c>
      <c r="D31">
        <v>25.3</v>
      </c>
      <c r="E31">
        <v>26.22</v>
      </c>
      <c r="F31">
        <v>2</v>
      </c>
      <c r="G31">
        <v>1</v>
      </c>
      <c r="H31">
        <v>2.0070999999999999</v>
      </c>
      <c r="I31">
        <v>-0.23</v>
      </c>
      <c r="J31">
        <v>33.76</v>
      </c>
      <c r="L31" s="3">
        <f t="shared" si="0"/>
        <v>2.2523999999999997</v>
      </c>
      <c r="M31" s="3">
        <f t="shared" si="1"/>
        <v>5.0208733547647986E-3</v>
      </c>
      <c r="N31" s="3">
        <f>M31*B31*0.5-1*$Q$19</f>
        <v>-6.6528483228162877E-2</v>
      </c>
    </row>
    <row r="32" spans="1:17">
      <c r="A32">
        <v>540</v>
      </c>
      <c r="B32">
        <v>-20.376040199999998</v>
      </c>
      <c r="C32">
        <v>0</v>
      </c>
      <c r="D32">
        <v>25.3</v>
      </c>
      <c r="E32">
        <v>26.21</v>
      </c>
      <c r="F32">
        <v>2</v>
      </c>
      <c r="G32">
        <v>1</v>
      </c>
      <c r="H32">
        <v>2.0013999999999998</v>
      </c>
      <c r="I32">
        <v>-0.13819999999999999</v>
      </c>
      <c r="J32">
        <v>13.52</v>
      </c>
      <c r="L32" s="3">
        <f t="shared" si="0"/>
        <v>2.294111111111111</v>
      </c>
      <c r="M32" s="3">
        <f t="shared" si="1"/>
        <v>5.2233955063163227E-3</v>
      </c>
      <c r="N32" s="3">
        <f t="shared" si="2"/>
        <v>-5.3216058408600365E-2</v>
      </c>
    </row>
    <row r="33" spans="1:14">
      <c r="A33">
        <v>530</v>
      </c>
      <c r="B33">
        <v>-15.3016816</v>
      </c>
      <c r="C33">
        <v>0</v>
      </c>
      <c r="D33">
        <v>25.3</v>
      </c>
      <c r="E33">
        <v>26.21</v>
      </c>
      <c r="F33">
        <v>2</v>
      </c>
      <c r="G33">
        <v>1</v>
      </c>
      <c r="H33">
        <v>2.0034000000000001</v>
      </c>
      <c r="I33">
        <v>-6.6100000000000006E-2</v>
      </c>
      <c r="J33">
        <v>14.96</v>
      </c>
      <c r="L33" s="3">
        <f t="shared" si="0"/>
        <v>2.3373962264150943</v>
      </c>
      <c r="M33" s="3">
        <f t="shared" si="1"/>
        <v>5.4389931877603217E-3</v>
      </c>
      <c r="N33" s="3">
        <f t="shared" si="2"/>
        <v>-4.1612870991838732E-2</v>
      </c>
    </row>
    <row r="34" spans="1:14">
      <c r="A34">
        <v>520</v>
      </c>
      <c r="B34">
        <v>-11.885929900000001</v>
      </c>
      <c r="C34">
        <v>0</v>
      </c>
      <c r="D34">
        <v>25.3</v>
      </c>
      <c r="E34">
        <v>26.21</v>
      </c>
      <c r="F34">
        <v>2</v>
      </c>
      <c r="G34">
        <v>1</v>
      </c>
      <c r="H34">
        <v>2.0019</v>
      </c>
      <c r="I34">
        <v>-2.5399999999999999E-2</v>
      </c>
      <c r="J34">
        <v>15.71</v>
      </c>
      <c r="L34" s="3">
        <f t="shared" si="0"/>
        <v>2.3823461538461537</v>
      </c>
      <c r="M34" s="3">
        <f t="shared" si="1"/>
        <v>5.6688433149023774E-3</v>
      </c>
      <c r="N34" s="3">
        <f t="shared" si="2"/>
        <v>-3.3689737127506642E-2</v>
      </c>
    </row>
    <row r="35" spans="1:14">
      <c r="A35">
        <v>510</v>
      </c>
      <c r="B35">
        <v>-10.468825199999999</v>
      </c>
      <c r="C35">
        <v>0</v>
      </c>
      <c r="D35">
        <v>25.3</v>
      </c>
      <c r="E35">
        <v>26.21</v>
      </c>
      <c r="F35">
        <v>2</v>
      </c>
      <c r="G35">
        <v>1</v>
      </c>
      <c r="H35">
        <v>2.0066999999999999</v>
      </c>
      <c r="I35">
        <v>-0.1246</v>
      </c>
      <c r="J35">
        <v>15.43</v>
      </c>
      <c r="L35" s="3">
        <f t="shared" si="0"/>
        <v>2.4290588235294117</v>
      </c>
      <c r="M35" s="3">
        <f t="shared" si="1"/>
        <v>5.9142573069889681E-3</v>
      </c>
      <c r="N35" s="3">
        <f t="shared" si="2"/>
        <v>-3.0957662967345121E-2</v>
      </c>
    </row>
    <row r="36" spans="1:14">
      <c r="A36">
        <v>500</v>
      </c>
      <c r="B36">
        <v>-10.714269399999999</v>
      </c>
      <c r="C36">
        <v>0</v>
      </c>
      <c r="D36">
        <v>25.3</v>
      </c>
      <c r="E36">
        <v>26.21</v>
      </c>
      <c r="F36">
        <v>2</v>
      </c>
      <c r="G36">
        <v>1</v>
      </c>
      <c r="H36">
        <v>2.0076000000000001</v>
      </c>
      <c r="I36">
        <v>-0.1242</v>
      </c>
      <c r="J36">
        <v>14.39</v>
      </c>
      <c r="L36" s="3">
        <f t="shared" si="0"/>
        <v>2.4776400000000001</v>
      </c>
      <c r="M36" s="3">
        <f t="shared" si="1"/>
        <v>6.1766997154959497E-3</v>
      </c>
      <c r="N36" s="3">
        <f t="shared" si="2"/>
        <v>-3.3089412377363479E-2</v>
      </c>
    </row>
    <row r="37" spans="1:14">
      <c r="A37">
        <v>495</v>
      </c>
      <c r="B37">
        <v>-11.2149713</v>
      </c>
      <c r="C37">
        <v>0</v>
      </c>
      <c r="D37">
        <v>25.3</v>
      </c>
      <c r="E37">
        <v>26.21</v>
      </c>
      <c r="F37">
        <v>2</v>
      </c>
      <c r="G37">
        <v>1</v>
      </c>
      <c r="H37">
        <v>2.0089000000000001</v>
      </c>
      <c r="I37">
        <v>-7.2999999999999995E-2</v>
      </c>
      <c r="J37">
        <v>13.61</v>
      </c>
      <c r="L37" s="3">
        <f t="shared" si="0"/>
        <v>2.5026666666666664</v>
      </c>
      <c r="M37" s="3">
        <f t="shared" si="1"/>
        <v>6.3148113815703682E-3</v>
      </c>
      <c r="N37" s="3">
        <f t="shared" si="2"/>
        <v>-3.5410214204612517E-2</v>
      </c>
    </row>
    <row r="38" spans="1:14">
      <c r="A38">
        <v>490</v>
      </c>
      <c r="B38">
        <v>-12.2022935</v>
      </c>
      <c r="C38">
        <v>0</v>
      </c>
      <c r="D38">
        <v>25.3</v>
      </c>
      <c r="E38">
        <v>26.21</v>
      </c>
      <c r="F38">
        <v>2</v>
      </c>
      <c r="G38">
        <v>1</v>
      </c>
      <c r="H38">
        <v>2.0083000000000002</v>
      </c>
      <c r="I38">
        <v>-1.11E-2</v>
      </c>
      <c r="J38" s="1" t="s">
        <v>9</v>
      </c>
      <c r="L38" s="3">
        <f t="shared" si="0"/>
        <v>2.5282040816326528</v>
      </c>
      <c r="M38" s="3">
        <f t="shared" si="1"/>
        <v>6.4578098925158174E-3</v>
      </c>
      <c r="N38" s="3">
        <f t="shared" si="2"/>
        <v>-3.9400045837840729E-2</v>
      </c>
    </row>
    <row r="39" spans="1:14">
      <c r="A39">
        <v>485</v>
      </c>
      <c r="B39">
        <v>-13.1584846</v>
      </c>
      <c r="C39">
        <v>0</v>
      </c>
      <c r="D39">
        <v>25.3</v>
      </c>
      <c r="E39">
        <v>26.21</v>
      </c>
      <c r="F39">
        <v>2</v>
      </c>
      <c r="G39">
        <v>1</v>
      </c>
      <c r="H39">
        <v>2.0005999999999999</v>
      </c>
      <c r="I39">
        <v>-8.2199999999999995E-2</v>
      </c>
      <c r="J39" s="1" t="s">
        <v>10</v>
      </c>
      <c r="L39" s="3">
        <f t="shared" si="0"/>
        <v>2.5542680412371133</v>
      </c>
      <c r="M39" s="3">
        <f t="shared" si="1"/>
        <v>6.6059316254421336E-3</v>
      </c>
      <c r="N39" s="3">
        <f t="shared" si="2"/>
        <v>-4.3462024781016642E-2</v>
      </c>
    </row>
    <row r="40" spans="1:14">
      <c r="A40">
        <v>482</v>
      </c>
      <c r="B40">
        <v>-13.760389999999999</v>
      </c>
      <c r="C40">
        <v>0</v>
      </c>
      <c r="D40">
        <v>25.3</v>
      </c>
      <c r="E40">
        <v>26.21</v>
      </c>
      <c r="F40">
        <v>2</v>
      </c>
      <c r="G40">
        <v>1</v>
      </c>
      <c r="H40">
        <v>2.0127000000000002</v>
      </c>
      <c r="I40">
        <v>-6.7699999999999996E-2</v>
      </c>
      <c r="J40" s="2" t="s">
        <v>11</v>
      </c>
      <c r="L40" s="3">
        <f t="shared" si="0"/>
        <v>2.5701659751037345</v>
      </c>
      <c r="M40" s="3">
        <f t="shared" si="1"/>
        <v>6.697367473450064E-3</v>
      </c>
      <c r="N40" s="3">
        <f t="shared" si="2"/>
        <v>-4.6079194203993763E-2</v>
      </c>
    </row>
    <row r="41" spans="1:14">
      <c r="A41">
        <v>480</v>
      </c>
      <c r="B41">
        <v>-14.2015014</v>
      </c>
      <c r="C41">
        <v>0</v>
      </c>
      <c r="D41">
        <v>25.3</v>
      </c>
      <c r="E41">
        <v>26.21</v>
      </c>
      <c r="F41">
        <v>2</v>
      </c>
      <c r="G41">
        <v>1</v>
      </c>
      <c r="H41">
        <v>2.0108000000000001</v>
      </c>
      <c r="I41">
        <v>-2.23E-2</v>
      </c>
      <c r="J41" s="1" t="s">
        <v>12</v>
      </c>
      <c r="L41" s="3">
        <f t="shared" si="0"/>
        <v>2.5808749999999998</v>
      </c>
      <c r="M41" s="3">
        <f t="shared" si="1"/>
        <v>6.7594272718839834E-3</v>
      </c>
      <c r="N41" s="3">
        <f t="shared" si="2"/>
        <v>-4.7997007932429281E-2</v>
      </c>
    </row>
    <row r="42" spans="1:14">
      <c r="A42">
        <v>477</v>
      </c>
      <c r="B42">
        <v>-14.766931599999999</v>
      </c>
      <c r="C42">
        <v>0</v>
      </c>
      <c r="D42">
        <v>25.3</v>
      </c>
      <c r="E42">
        <v>26.21</v>
      </c>
      <c r="F42">
        <v>2</v>
      </c>
      <c r="G42">
        <v>1</v>
      </c>
      <c r="H42">
        <v>2.0068999999999999</v>
      </c>
      <c r="I42">
        <v>-8.0100000000000005E-2</v>
      </c>
      <c r="J42" s="2" t="s">
        <v>13</v>
      </c>
      <c r="L42" s="3">
        <f t="shared" si="0"/>
        <v>2.5971069182389934</v>
      </c>
      <c r="M42" s="3">
        <f t="shared" si="1"/>
        <v>6.8542141407999975E-3</v>
      </c>
      <c r="N42" s="3">
        <f t="shared" si="2"/>
        <v>-5.0607855694473167E-2</v>
      </c>
    </row>
    <row r="43" spans="1:14">
      <c r="A43">
        <v>475</v>
      </c>
      <c r="B43">
        <v>-15.217817500000001</v>
      </c>
      <c r="C43">
        <v>0</v>
      </c>
      <c r="D43">
        <v>25.3</v>
      </c>
      <c r="E43">
        <v>26.21</v>
      </c>
      <c r="F43">
        <v>2</v>
      </c>
      <c r="G43">
        <v>1</v>
      </c>
      <c r="H43">
        <v>2.0047999999999999</v>
      </c>
      <c r="I43">
        <v>-5.1499999999999997E-2</v>
      </c>
      <c r="J43">
        <v>17.899999999999999</v>
      </c>
      <c r="L43" s="3">
        <f t="shared" si="0"/>
        <v>2.6080421052631579</v>
      </c>
      <c r="M43" s="3">
        <f t="shared" si="1"/>
        <v>6.9185628758104073E-3</v>
      </c>
      <c r="N43" s="3">
        <f t="shared" si="2"/>
        <v>-5.2642713603178973E-2</v>
      </c>
    </row>
    <row r="44" spans="1:14">
      <c r="A44">
        <v>472</v>
      </c>
      <c r="B44">
        <v>-15.7828512</v>
      </c>
      <c r="C44">
        <v>0</v>
      </c>
      <c r="D44">
        <v>25.3</v>
      </c>
      <c r="E44">
        <v>26.21</v>
      </c>
      <c r="F44">
        <v>2</v>
      </c>
      <c r="G44">
        <v>1</v>
      </c>
      <c r="H44">
        <v>2.0001000000000002</v>
      </c>
      <c r="I44">
        <v>-0.1045</v>
      </c>
      <c r="J44">
        <v>17.329999999999998</v>
      </c>
      <c r="L44" s="3">
        <f t="shared" si="0"/>
        <v>2.6246186440677963</v>
      </c>
      <c r="M44" s="3">
        <f t="shared" si="1"/>
        <v>7.0168682255796122E-3</v>
      </c>
      <c r="N44" s="3">
        <f t="shared" si="2"/>
        <v>-5.5373093547165526E-2</v>
      </c>
    </row>
    <row r="45" spans="1:14">
      <c r="A45">
        <v>470</v>
      </c>
      <c r="B45">
        <v>-16.265677199999999</v>
      </c>
      <c r="C45">
        <v>0</v>
      </c>
      <c r="D45">
        <v>25.3</v>
      </c>
      <c r="E45">
        <v>26.21</v>
      </c>
      <c r="F45">
        <v>2</v>
      </c>
      <c r="G45">
        <v>1</v>
      </c>
      <c r="H45">
        <v>2.0076000000000001</v>
      </c>
      <c r="I45">
        <v>-5.4000000000000003E-3</v>
      </c>
      <c r="J45">
        <v>16.78</v>
      </c>
      <c r="L45" s="3">
        <f t="shared" si="0"/>
        <v>2.635787234042553</v>
      </c>
      <c r="M45" s="3">
        <f t="shared" si="1"/>
        <v>7.0836209593230165E-3</v>
      </c>
      <c r="N45" s="3">
        <f t="shared" si="2"/>
        <v>-5.7609945965751252E-2</v>
      </c>
    </row>
    <row r="46" spans="1:14">
      <c r="A46">
        <v>465</v>
      </c>
      <c r="B46">
        <v>-17.540801099999999</v>
      </c>
      <c r="C46">
        <v>0</v>
      </c>
      <c r="D46">
        <v>25.3</v>
      </c>
      <c r="E46">
        <v>26.21</v>
      </c>
      <c r="F46">
        <v>2</v>
      </c>
      <c r="G46">
        <v>1</v>
      </c>
      <c r="H46">
        <v>2.0076000000000001</v>
      </c>
      <c r="I46">
        <v>-0.1072</v>
      </c>
      <c r="J46">
        <v>15.37</v>
      </c>
      <c r="L46" s="3">
        <f t="shared" si="0"/>
        <v>2.6641290322580642</v>
      </c>
      <c r="M46" s="3">
        <f t="shared" si="1"/>
        <v>7.2549017445098967E-3</v>
      </c>
      <c r="N46" s="3">
        <f t="shared" si="2"/>
        <v>-6.3628394250245551E-2</v>
      </c>
    </row>
    <row r="47" spans="1:14">
      <c r="A47">
        <v>460</v>
      </c>
      <c r="B47">
        <v>-18.113568300000001</v>
      </c>
      <c r="C47">
        <v>0</v>
      </c>
      <c r="D47">
        <v>25.3</v>
      </c>
      <c r="E47">
        <v>26.21</v>
      </c>
      <c r="F47">
        <v>2</v>
      </c>
      <c r="G47">
        <v>1</v>
      </c>
      <c r="H47">
        <v>2.0091000000000001</v>
      </c>
      <c r="I47">
        <v>-8.8700000000000001E-2</v>
      </c>
      <c r="J47">
        <v>14.47</v>
      </c>
      <c r="L47" s="3">
        <f t="shared" si="0"/>
        <v>2.6930869565217388</v>
      </c>
      <c r="M47" s="3">
        <f t="shared" si="1"/>
        <v>7.432724480843607E-3</v>
      </c>
      <c r="N47" s="3">
        <f t="shared" si="2"/>
        <v>-6.7316581269421361E-2</v>
      </c>
    </row>
    <row r="48" spans="1:14">
      <c r="A48">
        <v>455</v>
      </c>
      <c r="B48">
        <v>-18.1173389</v>
      </c>
      <c r="C48">
        <v>0</v>
      </c>
      <c r="D48">
        <v>25.3</v>
      </c>
      <c r="E48">
        <v>26.21</v>
      </c>
      <c r="F48">
        <v>2</v>
      </c>
      <c r="G48">
        <v>1</v>
      </c>
      <c r="H48">
        <v>2.008</v>
      </c>
      <c r="I48">
        <v>-5.3699999999999998E-2</v>
      </c>
      <c r="J48">
        <v>13.74</v>
      </c>
      <c r="L48" s="3">
        <f t="shared" si="0"/>
        <v>2.7226813186813184</v>
      </c>
      <c r="M48" s="3">
        <f t="shared" si="1"/>
        <v>7.6174288885447394E-3</v>
      </c>
      <c r="N48" s="3">
        <f t="shared" si="2"/>
        <v>-6.9003770360207689E-2</v>
      </c>
    </row>
    <row r="49" spans="1:14">
      <c r="A49">
        <v>450</v>
      </c>
      <c r="B49">
        <v>-18.633904900000001</v>
      </c>
      <c r="C49">
        <v>0</v>
      </c>
      <c r="D49">
        <v>25.3</v>
      </c>
      <c r="E49">
        <v>26.21</v>
      </c>
      <c r="F49">
        <v>2</v>
      </c>
      <c r="G49">
        <v>1</v>
      </c>
      <c r="H49">
        <v>2.0125000000000002</v>
      </c>
      <c r="I49">
        <v>4.7999999999999996E-3</v>
      </c>
      <c r="J49" s="1" t="s">
        <v>14</v>
      </c>
      <c r="L49" s="3">
        <f t="shared" si="0"/>
        <v>2.752933333333333</v>
      </c>
      <c r="M49" s="3">
        <f t="shared" si="1"/>
        <v>7.8093767294923821E-3</v>
      </c>
      <c r="N49" s="3">
        <f t="shared" si="2"/>
        <v>-7.2759591652817035E-2</v>
      </c>
    </row>
    <row r="50" spans="1:14">
      <c r="A50">
        <v>445</v>
      </c>
      <c r="B50">
        <v>-18.842488100000001</v>
      </c>
      <c r="C50">
        <v>0</v>
      </c>
      <c r="D50">
        <v>25.3</v>
      </c>
      <c r="E50">
        <v>26.21</v>
      </c>
      <c r="F50">
        <v>2</v>
      </c>
      <c r="G50">
        <v>1</v>
      </c>
      <c r="H50">
        <v>2.0045000000000002</v>
      </c>
      <c r="I50">
        <v>-7.3499999999999996E-2</v>
      </c>
      <c r="J50" s="1" t="s">
        <v>15</v>
      </c>
      <c r="L50" s="3">
        <f t="shared" si="0"/>
        <v>2.7838651685393256</v>
      </c>
      <c r="M50" s="3">
        <f t="shared" si="1"/>
        <v>8.0089535185665587E-3</v>
      </c>
      <c r="N50" s="3">
        <f t="shared" si="2"/>
        <v>-7.5454305683521752E-2</v>
      </c>
    </row>
    <row r="51" spans="1:14">
      <c r="A51">
        <v>440</v>
      </c>
      <c r="B51">
        <v>-18.326995100000001</v>
      </c>
      <c r="C51">
        <v>0</v>
      </c>
      <c r="D51">
        <v>25.3</v>
      </c>
      <c r="E51">
        <v>26.21</v>
      </c>
      <c r="F51">
        <v>2</v>
      </c>
      <c r="G51">
        <v>1</v>
      </c>
      <c r="H51">
        <v>2.0072999999999999</v>
      </c>
      <c r="I51">
        <v>-5.16E-2</v>
      </c>
      <c r="J51" s="1" t="s">
        <v>16</v>
      </c>
      <c r="L51" s="3">
        <f t="shared" si="0"/>
        <v>2.8154999999999997</v>
      </c>
      <c r="M51" s="3">
        <f t="shared" si="1"/>
        <v>8.2165703897749982E-3</v>
      </c>
      <c r="N51" s="3">
        <f t="shared" si="2"/>
        <v>-7.5292522636105752E-2</v>
      </c>
    </row>
    <row r="52" spans="1:14">
      <c r="A52">
        <v>435</v>
      </c>
      <c r="B52">
        <v>-17.843900399999999</v>
      </c>
      <c r="C52">
        <v>0</v>
      </c>
      <c r="D52">
        <v>25.3</v>
      </c>
      <c r="E52">
        <v>26.21</v>
      </c>
      <c r="F52">
        <v>2</v>
      </c>
      <c r="G52">
        <v>1</v>
      </c>
      <c r="H52">
        <v>2.0051000000000001</v>
      </c>
      <c r="I52">
        <v>4.0599999999999997E-2</v>
      </c>
      <c r="J52" s="1" t="s">
        <v>17</v>
      </c>
      <c r="L52" s="3">
        <f t="shared" si="0"/>
        <v>2.847862068965517</v>
      </c>
      <c r="M52" s="3">
        <f t="shared" si="1"/>
        <v>8.4326661331704609E-3</v>
      </c>
      <c r="N52" s="3">
        <f t="shared" si="2"/>
        <v>-7.5235827293373414E-2</v>
      </c>
    </row>
    <row r="53" spans="1:14">
      <c r="A53">
        <v>430</v>
      </c>
      <c r="B53">
        <v>-16.828364700000002</v>
      </c>
      <c r="C53">
        <v>0</v>
      </c>
      <c r="D53">
        <v>25.3</v>
      </c>
      <c r="E53">
        <v>26.21</v>
      </c>
      <c r="F53">
        <v>2</v>
      </c>
      <c r="G53">
        <v>1</v>
      </c>
      <c r="H53">
        <v>2.0078</v>
      </c>
      <c r="I53">
        <v>-1.23E-2</v>
      </c>
      <c r="J53" s="1" t="s">
        <v>18</v>
      </c>
      <c r="L53" s="3">
        <f t="shared" si="0"/>
        <v>2.8809767441860465</v>
      </c>
      <c r="M53" s="3">
        <f t="shared" si="1"/>
        <v>8.6577094204308268E-3</v>
      </c>
      <c r="N53" s="3">
        <f t="shared" si="2"/>
        <v>-7.2847545796817806E-2</v>
      </c>
    </row>
    <row r="54" spans="1:14">
      <c r="A54">
        <v>425</v>
      </c>
      <c r="B54">
        <v>-15.811096600000001</v>
      </c>
      <c r="C54">
        <v>0</v>
      </c>
      <c r="D54">
        <v>25.3</v>
      </c>
      <c r="E54">
        <v>26.21</v>
      </c>
      <c r="F54">
        <v>2</v>
      </c>
      <c r="G54">
        <v>1</v>
      </c>
      <c r="H54">
        <v>2.0047999999999999</v>
      </c>
      <c r="I54">
        <v>-7.2999999999999995E-2</v>
      </c>
      <c r="J54" s="1" t="s">
        <v>19</v>
      </c>
      <c r="L54" s="3">
        <f t="shared" si="0"/>
        <v>2.9148705882352939</v>
      </c>
      <c r="M54" s="3">
        <f t="shared" si="1"/>
        <v>8.8922012390831636E-3</v>
      </c>
      <c r="N54" s="3">
        <f t="shared" si="2"/>
        <v>-7.0297726388891799E-2</v>
      </c>
    </row>
    <row r="55" spans="1:14">
      <c r="A55">
        <v>420</v>
      </c>
      <c r="B55">
        <v>-14.622588</v>
      </c>
      <c r="C55">
        <v>0</v>
      </c>
      <c r="D55">
        <v>25.3</v>
      </c>
      <c r="E55">
        <v>26.21</v>
      </c>
      <c r="F55">
        <v>2</v>
      </c>
      <c r="G55">
        <v>1</v>
      </c>
      <c r="H55">
        <v>2.0093000000000001</v>
      </c>
      <c r="I55">
        <v>3.3999999999999998E-3</v>
      </c>
      <c r="J55" s="1" t="s">
        <v>20</v>
      </c>
      <c r="L55" s="3">
        <f t="shared" si="0"/>
        <v>2.9495714285714283</v>
      </c>
      <c r="M55" s="3">
        <f t="shared" si="1"/>
        <v>9.1366775577393575E-3</v>
      </c>
      <c r="N55" s="3">
        <f t="shared" si="2"/>
        <v>-6.6800935807834416E-2</v>
      </c>
    </row>
    <row r="56" spans="1:14">
      <c r="A56">
        <v>415</v>
      </c>
      <c r="B56">
        <v>-13.238318400000001</v>
      </c>
      <c r="C56">
        <v>0</v>
      </c>
      <c r="D56">
        <v>25.3</v>
      </c>
      <c r="E56">
        <v>26.21</v>
      </c>
      <c r="F56">
        <v>2</v>
      </c>
      <c r="G56">
        <v>1</v>
      </c>
      <c r="H56">
        <v>2.0108000000000001</v>
      </c>
      <c r="I56">
        <v>-5.8999999999999997E-2</v>
      </c>
      <c r="J56" s="1" t="s">
        <v>20</v>
      </c>
      <c r="L56" s="3">
        <f t="shared" si="0"/>
        <v>2.9851084337349394</v>
      </c>
      <c r="M56" s="3">
        <f t="shared" si="1"/>
        <v>9.3917122474151196E-3</v>
      </c>
      <c r="N56" s="3">
        <f t="shared" si="2"/>
        <v>-6.2165238526230467E-2</v>
      </c>
    </row>
    <row r="57" spans="1:14">
      <c r="A57">
        <v>410</v>
      </c>
      <c r="B57">
        <v>-11.894957099999999</v>
      </c>
      <c r="C57">
        <v>0</v>
      </c>
      <c r="D57">
        <v>25.3</v>
      </c>
      <c r="E57">
        <v>26.21</v>
      </c>
      <c r="F57">
        <v>2</v>
      </c>
      <c r="G57">
        <v>1</v>
      </c>
      <c r="H57">
        <v>2.0089999999999999</v>
      </c>
      <c r="I57">
        <v>-4.6399999999999997E-2</v>
      </c>
      <c r="J57" s="1" t="s">
        <v>21</v>
      </c>
      <c r="L57" s="3">
        <f t="shared" si="0"/>
        <v>3.021512195121951</v>
      </c>
      <c r="M57" s="3">
        <f t="shared" si="1"/>
        <v>9.6579202870735129E-3</v>
      </c>
      <c r="N57" s="3">
        <f t="shared" si="2"/>
        <v>-5.7440273744979557E-2</v>
      </c>
    </row>
    <row r="58" spans="1:14">
      <c r="A58">
        <v>405</v>
      </c>
      <c r="B58">
        <v>-10.641988899999999</v>
      </c>
      <c r="C58">
        <v>0</v>
      </c>
      <c r="D58">
        <v>25.3</v>
      </c>
      <c r="E58">
        <v>26.21</v>
      </c>
      <c r="F58">
        <v>2</v>
      </c>
      <c r="G58">
        <v>1</v>
      </c>
      <c r="H58">
        <v>2.0112999999999999</v>
      </c>
      <c r="I58">
        <v>-0.04</v>
      </c>
      <c r="J58" s="1" t="s">
        <v>22</v>
      </c>
      <c r="L58" s="3">
        <f t="shared" si="0"/>
        <v>3.0588148148148147</v>
      </c>
      <c r="M58" s="3">
        <f t="shared" si="1"/>
        <v>9.9359612850223218E-3</v>
      </c>
      <c r="N58" s="3">
        <f t="shared" si="2"/>
        <v>-5.2869194853018636E-2</v>
      </c>
    </row>
    <row r="59" spans="1:14">
      <c r="A59">
        <v>400</v>
      </c>
      <c r="B59">
        <v>-9.6913081999999999</v>
      </c>
      <c r="C59">
        <v>0</v>
      </c>
      <c r="D59">
        <v>25.3</v>
      </c>
      <c r="E59">
        <v>26.21</v>
      </c>
      <c r="F59">
        <v>2</v>
      </c>
      <c r="G59">
        <v>1</v>
      </c>
      <c r="H59">
        <v>2.0036</v>
      </c>
      <c r="I59">
        <v>4.2500000000000003E-2</v>
      </c>
      <c r="J59" s="1" t="s">
        <v>23</v>
      </c>
      <c r="L59" s="3">
        <f t="shared" si="0"/>
        <v>3.0970499999999999</v>
      </c>
      <c r="M59" s="3">
        <f t="shared" si="1"/>
        <v>1.0226543351765524E-2</v>
      </c>
      <c r="N59" s="3">
        <f t="shared" si="2"/>
        <v>-4.9554291721310352E-2</v>
      </c>
    </row>
    <row r="60" spans="1:14">
      <c r="A60">
        <v>395</v>
      </c>
      <c r="B60">
        <v>-9.0902241000000004</v>
      </c>
      <c r="C60">
        <v>0</v>
      </c>
      <c r="D60">
        <v>25.3</v>
      </c>
      <c r="E60">
        <v>26.21</v>
      </c>
      <c r="F60">
        <v>2</v>
      </c>
      <c r="G60">
        <v>1</v>
      </c>
      <c r="H60" s="1" t="s">
        <v>24</v>
      </c>
      <c r="I60">
        <v>1.7999999999999999E-2</v>
      </c>
      <c r="J60" s="1" t="s">
        <v>25</v>
      </c>
      <c r="L60" s="3">
        <f t="shared" si="0"/>
        <v>3.1362531645569618</v>
      </c>
      <c r="M60" s="3">
        <f t="shared" si="1"/>
        <v>1.0530427364436379E-2</v>
      </c>
      <c r="N60" s="3">
        <f t="shared" si="2"/>
        <v>-4.7861972305749526E-2</v>
      </c>
    </row>
    <row r="61" spans="1:14">
      <c r="A61">
        <v>390</v>
      </c>
      <c r="B61">
        <v>-9.1372429999999998</v>
      </c>
      <c r="C61">
        <v>0</v>
      </c>
      <c r="D61">
        <v>25.3</v>
      </c>
      <c r="E61">
        <v>26.21</v>
      </c>
      <c r="F61">
        <v>2</v>
      </c>
      <c r="G61">
        <v>1</v>
      </c>
      <c r="H61">
        <v>2.0053000000000001</v>
      </c>
      <c r="I61">
        <v>0.49730000000000002</v>
      </c>
      <c r="J61" s="1" t="s">
        <v>26</v>
      </c>
      <c r="L61" s="3">
        <f t="shared" si="0"/>
        <v>3.1764615384615382</v>
      </c>
      <c r="M61" s="3">
        <f t="shared" si="1"/>
        <v>1.0848431668109604E-2</v>
      </c>
      <c r="N61" s="3">
        <f t="shared" si="2"/>
        <v>-4.9562378160206401E-2</v>
      </c>
    </row>
    <row r="62" spans="1:14">
      <c r="A62">
        <v>385</v>
      </c>
      <c r="B62">
        <v>-8.8122115999999995</v>
      </c>
      <c r="C62">
        <v>0</v>
      </c>
      <c r="D62">
        <v>25.3</v>
      </c>
      <c r="E62">
        <v>26.21</v>
      </c>
      <c r="F62">
        <v>2</v>
      </c>
      <c r="G62">
        <v>1</v>
      </c>
      <c r="H62">
        <v>2.0091000000000001</v>
      </c>
      <c r="I62">
        <v>5.57E-2</v>
      </c>
      <c r="J62" s="1" t="s">
        <v>27</v>
      </c>
      <c r="L62" s="3">
        <f t="shared" si="0"/>
        <v>3.2177142857142855</v>
      </c>
      <c r="M62" s="3">
        <f t="shared" si="1"/>
        <v>1.1181437265203499E-2</v>
      </c>
      <c r="N62" s="3">
        <f t="shared" si="2"/>
        <v>-4.9266595586549271E-2</v>
      </c>
    </row>
    <row r="63" spans="1:14">
      <c r="A63">
        <v>380</v>
      </c>
      <c r="B63">
        <v>-8.8316988999999992</v>
      </c>
      <c r="C63">
        <v>0</v>
      </c>
      <c r="D63">
        <v>25.3</v>
      </c>
      <c r="E63">
        <v>26.21</v>
      </c>
      <c r="F63">
        <v>2</v>
      </c>
      <c r="G63">
        <v>1</v>
      </c>
      <c r="H63">
        <v>2.0015999999999998</v>
      </c>
      <c r="I63">
        <v>7.9000000000000008E-3</v>
      </c>
      <c r="J63" s="1" t="s">
        <v>28</v>
      </c>
      <c r="L63" s="3">
        <f t="shared" si="0"/>
        <v>3.2600526315789473</v>
      </c>
      <c r="M63" s="3">
        <f t="shared" si="1"/>
        <v>1.1530393550958478E-2</v>
      </c>
      <c r="N63" s="3">
        <f t="shared" si="2"/>
        <v>-5.0916482020283538E-2</v>
      </c>
    </row>
    <row r="64" spans="1:14">
      <c r="A64">
        <v>378</v>
      </c>
      <c r="B64">
        <v>-8.8875299000000005</v>
      </c>
      <c r="C64">
        <v>0</v>
      </c>
      <c r="D64">
        <v>25.3</v>
      </c>
      <c r="E64">
        <v>26.21</v>
      </c>
      <c r="F64">
        <v>2</v>
      </c>
      <c r="G64">
        <v>1</v>
      </c>
      <c r="H64">
        <v>2.0030000000000001</v>
      </c>
      <c r="I64">
        <v>-2.23E-2</v>
      </c>
      <c r="J64" s="1" t="s">
        <v>29</v>
      </c>
      <c r="L64" s="3">
        <f t="shared" si="0"/>
        <v>3.2773015873015869</v>
      </c>
      <c r="M64" s="3">
        <f t="shared" si="1"/>
        <v>1.1674668996926978E-2</v>
      </c>
      <c r="N64" s="3">
        <f t="shared" si="2"/>
        <v>-5.1879484891395766E-2</v>
      </c>
    </row>
    <row r="65" spans="1:14">
      <c r="A65">
        <v>376</v>
      </c>
      <c r="B65">
        <v>-8.9562223000000003</v>
      </c>
      <c r="C65">
        <v>0</v>
      </c>
      <c r="D65">
        <v>25.3</v>
      </c>
      <c r="E65">
        <v>26.21</v>
      </c>
      <c r="F65">
        <v>2</v>
      </c>
      <c r="G65">
        <v>1</v>
      </c>
      <c r="H65">
        <v>2.0055999999999998</v>
      </c>
      <c r="I65">
        <v>1.4500000000000001E-2</v>
      </c>
      <c r="J65" s="2" t="s">
        <v>30</v>
      </c>
      <c r="L65" s="3">
        <f t="shared" si="0"/>
        <v>3.2947340425531912</v>
      </c>
      <c r="M65" s="3">
        <f t="shared" si="1"/>
        <v>1.1821728607281772E-2</v>
      </c>
      <c r="N65" s="3">
        <f t="shared" si="2"/>
        <v>-5.2939014688542473E-2</v>
      </c>
    </row>
    <row r="66" spans="1:14">
      <c r="A66">
        <v>374</v>
      </c>
      <c r="B66">
        <v>-9.0776260999999998</v>
      </c>
      <c r="C66">
        <v>0</v>
      </c>
      <c r="D66">
        <v>25.3</v>
      </c>
      <c r="E66">
        <v>26.21</v>
      </c>
      <c r="F66">
        <v>2</v>
      </c>
      <c r="G66">
        <v>1</v>
      </c>
      <c r="H66">
        <v>2.0093000000000001</v>
      </c>
      <c r="I66">
        <v>-7.5999999999999998E-2</v>
      </c>
      <c r="J66" s="1" t="s">
        <v>31</v>
      </c>
      <c r="L66" s="3">
        <f t="shared" ref="L66:L122" si="4">1238.82/A66</f>
        <v>3.3123529411764703</v>
      </c>
      <c r="M66" s="3">
        <f t="shared" ref="M66:M122" si="5">0.0002*L66*L66*L66+0.0001*L66*L66+0.0013*L66-0.0007</f>
        <v>1.1971643657276612E-2</v>
      </c>
      <c r="N66" s="3">
        <f t="shared" ref="N66:N122" si="6">M66*B66*0.5</f>
        <v>-5.4337052461596813E-2</v>
      </c>
    </row>
    <row r="67" spans="1:14">
      <c r="A67">
        <v>372</v>
      </c>
      <c r="B67">
        <v>-9.1253875999999998</v>
      </c>
      <c r="C67">
        <v>0</v>
      </c>
      <c r="D67">
        <v>25.3</v>
      </c>
      <c r="E67">
        <v>26.21</v>
      </c>
      <c r="F67">
        <v>2</v>
      </c>
      <c r="G67">
        <v>1</v>
      </c>
      <c r="H67">
        <v>2.0068999999999999</v>
      </c>
      <c r="I67">
        <v>-1.78E-2</v>
      </c>
      <c r="J67" s="1" t="s">
        <v>32</v>
      </c>
      <c r="L67" s="3">
        <f t="shared" si="4"/>
        <v>3.3301612903225806</v>
      </c>
      <c r="M67" s="3">
        <f t="shared" si="5"/>
        <v>1.2124487670708436E-2</v>
      </c>
      <c r="N67" s="3">
        <f t="shared" si="6"/>
        <v>-5.5320324723317826E-2</v>
      </c>
    </row>
    <row r="68" spans="1:14">
      <c r="A68">
        <v>370</v>
      </c>
      <c r="B68">
        <v>-9.2643316999999996</v>
      </c>
      <c r="C68">
        <v>0</v>
      </c>
      <c r="D68">
        <v>25.3</v>
      </c>
      <c r="E68">
        <v>26.21</v>
      </c>
      <c r="F68">
        <v>2</v>
      </c>
      <c r="G68">
        <v>1</v>
      </c>
      <c r="H68">
        <v>2.0114000000000001</v>
      </c>
      <c r="I68">
        <v>2.1999999999999999E-2</v>
      </c>
      <c r="J68" s="1" t="s">
        <v>33</v>
      </c>
      <c r="L68" s="3">
        <f t="shared" si="4"/>
        <v>3.3481621621621618</v>
      </c>
      <c r="M68" s="3">
        <f t="shared" si="5"/>
        <v>1.228033650397397E-2</v>
      </c>
      <c r="N68" s="3">
        <f t="shared" si="6"/>
        <v>-5.6884555380216612E-2</v>
      </c>
    </row>
    <row r="69" spans="1:14">
      <c r="A69">
        <v>368</v>
      </c>
      <c r="B69">
        <v>-9.3661274999999993</v>
      </c>
      <c r="C69">
        <v>0</v>
      </c>
      <c r="D69">
        <v>25.3</v>
      </c>
      <c r="E69">
        <v>26.2</v>
      </c>
      <c r="F69">
        <v>2</v>
      </c>
      <c r="G69">
        <v>1</v>
      </c>
      <c r="H69">
        <v>2.0097</v>
      </c>
      <c r="I69">
        <v>-7.0900000000000005E-2</v>
      </c>
      <c r="J69" s="1" t="s">
        <v>34</v>
      </c>
      <c r="L69" s="3">
        <f t="shared" si="4"/>
        <v>3.3663586956521736</v>
      </c>
      <c r="M69" s="3">
        <f t="shared" si="5"/>
        <v>1.2439268433757197E-2</v>
      </c>
      <c r="N69" s="3">
        <f t="shared" si="6"/>
        <v>-5.82538870786476E-2</v>
      </c>
    </row>
    <row r="70" spans="1:14">
      <c r="A70">
        <v>366</v>
      </c>
      <c r="B70">
        <v>-9.4735782000000004</v>
      </c>
      <c r="C70">
        <v>0</v>
      </c>
      <c r="D70">
        <v>25.3</v>
      </c>
      <c r="E70">
        <v>26.21</v>
      </c>
      <c r="F70">
        <v>2</v>
      </c>
      <c r="G70">
        <v>1</v>
      </c>
      <c r="H70">
        <v>2.0023</v>
      </c>
      <c r="I70">
        <v>7.2400000000000006E-2</v>
      </c>
      <c r="J70" s="1" t="s">
        <v>35</v>
      </c>
      <c r="L70" s="3">
        <f t="shared" si="4"/>
        <v>3.3847540983606557</v>
      </c>
      <c r="M70" s="3">
        <f t="shared" si="5"/>
        <v>1.2601364248525647E-2</v>
      </c>
      <c r="N70" s="3">
        <f t="shared" si="6"/>
        <v>-5.9690004817545973E-2</v>
      </c>
    </row>
    <row r="71" spans="1:14">
      <c r="A71">
        <v>364</v>
      </c>
      <c r="B71">
        <v>-9.5804846000000001</v>
      </c>
      <c r="C71">
        <v>0</v>
      </c>
      <c r="D71">
        <v>25.3</v>
      </c>
      <c r="E71">
        <v>26.2</v>
      </c>
      <c r="F71">
        <v>2</v>
      </c>
      <c r="G71">
        <v>1</v>
      </c>
      <c r="H71">
        <v>2.0087999999999999</v>
      </c>
      <c r="I71">
        <v>-2.75E-2</v>
      </c>
      <c r="J71" s="1" t="s">
        <v>36</v>
      </c>
      <c r="L71" s="3">
        <f t="shared" si="4"/>
        <v>3.4033516483516482</v>
      </c>
      <c r="M71" s="3">
        <f t="shared" si="5"/>
        <v>1.2766707344023357E-2</v>
      </c>
      <c r="N71" s="3">
        <f t="shared" si="6"/>
        <v>-6.1155621551061336E-2</v>
      </c>
    </row>
    <row r="72" spans="1:14">
      <c r="A72">
        <v>360</v>
      </c>
      <c r="B72">
        <v>-9.9299166000000003</v>
      </c>
      <c r="C72">
        <v>0</v>
      </c>
      <c r="D72">
        <v>25.3</v>
      </c>
      <c r="E72">
        <v>26.2</v>
      </c>
      <c r="F72">
        <v>2</v>
      </c>
      <c r="G72">
        <v>1</v>
      </c>
      <c r="H72">
        <v>2.0072000000000001</v>
      </c>
      <c r="I72">
        <v>-5.3800000000000001E-2</v>
      </c>
      <c r="J72" s="1" t="s">
        <v>37</v>
      </c>
      <c r="L72" s="3">
        <f t="shared" si="4"/>
        <v>3.4411666666666667</v>
      </c>
      <c r="M72" s="3">
        <f t="shared" si="5"/>
        <v>1.3107482599095372E-2</v>
      </c>
      <c r="N72" s="3">
        <f t="shared" si="6"/>
        <v>-6.5078104522484137E-2</v>
      </c>
    </row>
    <row r="73" spans="1:14">
      <c r="A73">
        <v>358</v>
      </c>
      <c r="B73">
        <v>-9.9717985000000002</v>
      </c>
      <c r="C73">
        <v>0</v>
      </c>
      <c r="D73">
        <v>25.3</v>
      </c>
      <c r="E73">
        <v>26.2</v>
      </c>
      <c r="F73">
        <v>2</v>
      </c>
      <c r="G73">
        <v>1</v>
      </c>
      <c r="H73">
        <v>2.0072999999999999</v>
      </c>
      <c r="I73">
        <v>-6.6E-3</v>
      </c>
      <c r="J73" s="1" t="s">
        <v>38</v>
      </c>
      <c r="L73" s="3">
        <f t="shared" si="4"/>
        <v>3.4603910614525137</v>
      </c>
      <c r="M73" s="3">
        <f t="shared" si="5"/>
        <v>1.3283095505969952E-2</v>
      </c>
      <c r="N73" s="3">
        <f t="shared" si="6"/>
        <v>-6.6228175920893959E-2</v>
      </c>
    </row>
    <row r="74" spans="1:14">
      <c r="A74">
        <v>356</v>
      </c>
      <c r="B74">
        <v>-10.1210114</v>
      </c>
      <c r="C74">
        <v>0</v>
      </c>
      <c r="D74">
        <v>25.3</v>
      </c>
      <c r="E74">
        <v>26.2</v>
      </c>
      <c r="F74">
        <v>2</v>
      </c>
      <c r="G74">
        <v>1</v>
      </c>
      <c r="H74">
        <v>2.0062000000000002</v>
      </c>
      <c r="I74">
        <v>-9.5899999999999999E-2</v>
      </c>
      <c r="J74" s="1" t="s">
        <v>39</v>
      </c>
      <c r="L74" s="3">
        <f t="shared" si="4"/>
        <v>3.4798314606741569</v>
      </c>
      <c r="M74" s="3">
        <f t="shared" si="5"/>
        <v>1.3462317410464889E-2</v>
      </c>
      <c r="N74" s="3">
        <f t="shared" si="6"/>
        <v>-6.8126133990866811E-2</v>
      </c>
    </row>
    <row r="75" spans="1:14">
      <c r="A75">
        <v>354</v>
      </c>
      <c r="B75">
        <v>-10.2796757</v>
      </c>
      <c r="C75">
        <v>0</v>
      </c>
      <c r="D75">
        <v>25.3</v>
      </c>
      <c r="E75">
        <v>26.2</v>
      </c>
      <c r="F75">
        <v>2</v>
      </c>
      <c r="G75">
        <v>1</v>
      </c>
      <c r="H75">
        <v>2.0093999999999999</v>
      </c>
      <c r="I75">
        <v>-9.8100000000000007E-2</v>
      </c>
      <c r="J75" s="2" t="s">
        <v>40</v>
      </c>
      <c r="L75" s="3">
        <f t="shared" si="4"/>
        <v>3.4994915254237284</v>
      </c>
      <c r="M75" s="3">
        <f t="shared" si="5"/>
        <v>1.3645246331487636E-2</v>
      </c>
      <c r="N75" s="3">
        <f t="shared" si="6"/>
        <v>-7.0134353567153793E-2</v>
      </c>
    </row>
    <row r="76" spans="1:14">
      <c r="A76">
        <v>352</v>
      </c>
      <c r="B76">
        <v>-10.3005309</v>
      </c>
      <c r="C76">
        <v>0</v>
      </c>
      <c r="D76">
        <v>25.3</v>
      </c>
      <c r="E76">
        <v>26.2</v>
      </c>
      <c r="F76">
        <v>2</v>
      </c>
      <c r="G76">
        <v>1</v>
      </c>
      <c r="H76">
        <v>2.0116000000000001</v>
      </c>
      <c r="I76">
        <v>-5.8000000000000003E-2</v>
      </c>
      <c r="J76" s="1" t="s">
        <v>41</v>
      </c>
      <c r="L76" s="3">
        <f t="shared" si="4"/>
        <v>3.5193749999999997</v>
      </c>
      <c r="M76" s="3">
        <f t="shared" si="5"/>
        <v>1.383198356401367E-2</v>
      </c>
      <c r="N76" s="3">
        <f t="shared" si="6"/>
        <v>-7.1238387054707461E-2</v>
      </c>
    </row>
    <row r="77" spans="1:14">
      <c r="A77">
        <v>350</v>
      </c>
      <c r="B77">
        <v>-10.325348399999999</v>
      </c>
      <c r="C77">
        <v>0</v>
      </c>
      <c r="D77">
        <v>25.3</v>
      </c>
      <c r="E77">
        <v>26.2</v>
      </c>
      <c r="F77">
        <v>2</v>
      </c>
      <c r="G77">
        <v>1</v>
      </c>
      <c r="H77">
        <v>2.0036999999999998</v>
      </c>
      <c r="I77">
        <v>-8.6E-3</v>
      </c>
      <c r="J77" s="1" t="s">
        <v>42</v>
      </c>
      <c r="L77" s="3">
        <f t="shared" si="4"/>
        <v>3.5394857142857141</v>
      </c>
      <c r="M77" s="3">
        <f t="shared" si="5"/>
        <v>1.402263380876953E-2</v>
      </c>
      <c r="N77" s="3">
        <f t="shared" si="6"/>
        <v>-7.2394289780582183E-2</v>
      </c>
    </row>
    <row r="78" spans="1:14">
      <c r="A78">
        <v>348</v>
      </c>
      <c r="B78">
        <v>-10.3623054</v>
      </c>
      <c r="C78">
        <v>0</v>
      </c>
      <c r="D78">
        <v>25.3</v>
      </c>
      <c r="E78">
        <v>26.2</v>
      </c>
      <c r="F78">
        <v>2</v>
      </c>
      <c r="G78">
        <v>1</v>
      </c>
      <c r="H78">
        <v>2.0034000000000001</v>
      </c>
      <c r="I78">
        <v>-5.0000000000000001E-3</v>
      </c>
      <c r="J78" s="1" t="s">
        <v>43</v>
      </c>
      <c r="L78" s="3">
        <f t="shared" si="4"/>
        <v>3.5598275862068962</v>
      </c>
      <c r="M78" s="3">
        <f t="shared" si="5"/>
        <v>1.4217305307846772E-2</v>
      </c>
      <c r="N78" s="3">
        <f t="shared" si="6"/>
        <v>-7.3662029782474631E-2</v>
      </c>
    </row>
    <row r="79" spans="1:14">
      <c r="A79">
        <v>346</v>
      </c>
      <c r="B79">
        <v>-10.4287455</v>
      </c>
      <c r="C79">
        <v>0</v>
      </c>
      <c r="D79">
        <v>25.3</v>
      </c>
      <c r="E79">
        <v>26.2</v>
      </c>
      <c r="F79">
        <v>2</v>
      </c>
      <c r="G79">
        <v>1</v>
      </c>
      <c r="H79">
        <v>2.0011000000000001</v>
      </c>
      <c r="I79">
        <v>5.4999999999999997E-3</v>
      </c>
      <c r="J79" s="1" t="s">
        <v>44</v>
      </c>
      <c r="L79" s="3">
        <f t="shared" si="4"/>
        <v>3.5804046242774565</v>
      </c>
      <c r="M79" s="3">
        <f t="shared" si="5"/>
        <v>1.441610998655473E-2</v>
      </c>
      <c r="N79" s="3">
        <f t="shared" si="6"/>
        <v>-7.5170971074893844E-2</v>
      </c>
    </row>
    <row r="80" spans="1:14">
      <c r="A80">
        <v>344</v>
      </c>
      <c r="B80">
        <v>-10.335016299999999</v>
      </c>
      <c r="C80">
        <v>0</v>
      </c>
      <c r="D80">
        <v>25.3</v>
      </c>
      <c r="E80">
        <v>26.2</v>
      </c>
      <c r="F80">
        <v>2</v>
      </c>
      <c r="G80">
        <v>1</v>
      </c>
      <c r="H80">
        <v>2.0022000000000002</v>
      </c>
      <c r="I80">
        <v>-1.06E-2</v>
      </c>
      <c r="J80" s="1" t="s">
        <v>45</v>
      </c>
      <c r="L80" s="3">
        <f t="shared" si="4"/>
        <v>3.6012209302325577</v>
      </c>
      <c r="M80" s="3">
        <f t="shared" si="5"/>
        <v>1.4619163601837768E-2</v>
      </c>
      <c r="N80" s="3">
        <f t="shared" si="6"/>
        <v>-7.5544647058680012E-2</v>
      </c>
    </row>
    <row r="81" spans="1:14">
      <c r="A81">
        <v>342</v>
      </c>
      <c r="B81">
        <v>-10.2999844</v>
      </c>
      <c r="C81">
        <v>0</v>
      </c>
      <c r="D81">
        <v>25.3</v>
      </c>
      <c r="E81">
        <v>26.2</v>
      </c>
      <c r="F81">
        <v>2</v>
      </c>
      <c r="G81">
        <v>1</v>
      </c>
      <c r="H81">
        <v>2.0055999999999998</v>
      </c>
      <c r="I81">
        <v>-5.7099999999999998E-2</v>
      </c>
      <c r="J81" s="1" t="s">
        <v>46</v>
      </c>
      <c r="L81" s="3">
        <f t="shared" si="4"/>
        <v>3.6222807017543857</v>
      </c>
      <c r="M81" s="3">
        <f t="shared" si="5"/>
        <v>1.4826585897601958E-2</v>
      </c>
      <c r="N81" s="3">
        <f t="shared" si="6"/>
        <v>-7.6356801725280074E-2</v>
      </c>
    </row>
    <row r="82" spans="1:14">
      <c r="A82">
        <v>340</v>
      </c>
      <c r="B82">
        <v>-10.3328661</v>
      </c>
      <c r="C82">
        <v>0</v>
      </c>
      <c r="D82">
        <v>25.3</v>
      </c>
      <c r="E82">
        <v>26.2</v>
      </c>
      <c r="F82">
        <v>2</v>
      </c>
      <c r="G82">
        <v>1</v>
      </c>
      <c r="H82" s="1" t="s">
        <v>47</v>
      </c>
      <c r="I82">
        <v>3.0800000000000001E-2</v>
      </c>
      <c r="J82" s="1" t="s">
        <v>48</v>
      </c>
      <c r="L82" s="3">
        <f t="shared" si="4"/>
        <v>3.6435882352941174</v>
      </c>
      <c r="M82" s="3">
        <f t="shared" si="5"/>
        <v>1.5038500767316141E-2</v>
      </c>
      <c r="N82" s="3">
        <f t="shared" si="6"/>
        <v>-7.7695407386712476E-2</v>
      </c>
    </row>
    <row r="83" spans="1:14">
      <c r="A83">
        <v>338</v>
      </c>
      <c r="B83">
        <v>-10.197558300000001</v>
      </c>
      <c r="C83">
        <v>0</v>
      </c>
      <c r="D83">
        <v>25.3</v>
      </c>
      <c r="E83">
        <v>26.2</v>
      </c>
      <c r="F83">
        <v>2</v>
      </c>
      <c r="G83">
        <v>1</v>
      </c>
      <c r="H83">
        <v>2.0108000000000001</v>
      </c>
      <c r="I83">
        <v>-1.44E-2</v>
      </c>
      <c r="J83" s="1" t="s">
        <v>49</v>
      </c>
      <c r="L83" s="3">
        <f t="shared" si="4"/>
        <v>3.6651479289940827</v>
      </c>
      <c r="M83" s="3">
        <f t="shared" si="5"/>
        <v>1.5255036424274133E-2</v>
      </c>
      <c r="N83" s="3">
        <f t="shared" si="6"/>
        <v>-7.7782061652579504E-2</v>
      </c>
    </row>
    <row r="84" spans="1:14">
      <c r="A84">
        <v>336</v>
      </c>
      <c r="B84">
        <v>-10.099931399999999</v>
      </c>
      <c r="C84">
        <v>0</v>
      </c>
      <c r="D84">
        <v>25.3</v>
      </c>
      <c r="E84">
        <v>26.2</v>
      </c>
      <c r="F84">
        <v>2</v>
      </c>
      <c r="G84">
        <v>1</v>
      </c>
      <c r="H84">
        <v>2.0097999999999998</v>
      </c>
      <c r="I84">
        <v>8.8999999999999999E-3</v>
      </c>
      <c r="J84" s="2" t="s">
        <v>50</v>
      </c>
      <c r="L84" s="3">
        <f t="shared" si="4"/>
        <v>3.6869642857142857</v>
      </c>
      <c r="M84" s="3">
        <f t="shared" si="5"/>
        <v>1.5476325579927796E-2</v>
      </c>
      <c r="N84" s="3">
        <f t="shared" si="6"/>
        <v>-7.8154913340667972E-2</v>
      </c>
    </row>
    <row r="85" spans="1:14">
      <c r="A85">
        <v>334</v>
      </c>
      <c r="B85">
        <v>-9.9866975</v>
      </c>
      <c r="C85">
        <v>0</v>
      </c>
      <c r="D85">
        <v>25.3</v>
      </c>
      <c r="E85">
        <v>26.2</v>
      </c>
      <c r="F85">
        <v>2</v>
      </c>
      <c r="G85">
        <v>1</v>
      </c>
      <c r="H85">
        <v>2.0171999999999999</v>
      </c>
      <c r="I85">
        <v>3.5999999999999997E-2</v>
      </c>
      <c r="J85" s="1" t="s">
        <v>51</v>
      </c>
      <c r="L85" s="3">
        <f t="shared" si="4"/>
        <v>3.7090419161676644</v>
      </c>
      <c r="M85" s="3">
        <f t="shared" si="5"/>
        <v>1.5702505630725182E-2</v>
      </c>
      <c r="N85" s="3">
        <f t="shared" si="6"/>
        <v>-7.840808686304955E-2</v>
      </c>
    </row>
    <row r="86" spans="1:14">
      <c r="A86">
        <v>332</v>
      </c>
      <c r="B86">
        <v>-9.9033683999999997</v>
      </c>
      <c r="C86">
        <v>0</v>
      </c>
      <c r="D86">
        <v>25.3</v>
      </c>
      <c r="E86">
        <v>26.2</v>
      </c>
      <c r="F86">
        <v>2</v>
      </c>
      <c r="G86">
        <v>1</v>
      </c>
      <c r="H86">
        <v>2.0043000000000002</v>
      </c>
      <c r="I86">
        <v>-4.48E-2</v>
      </c>
      <c r="J86" s="1" t="s">
        <v>52</v>
      </c>
      <c r="L86" s="3">
        <f t="shared" si="4"/>
        <v>3.7313855421686744</v>
      </c>
      <c r="M86" s="3">
        <f t="shared" si="5"/>
        <v>1.5933718853914175E-2</v>
      </c>
      <c r="N86" s="3">
        <f t="shared" si="6"/>
        <v>-7.8898743896168924E-2</v>
      </c>
    </row>
    <row r="87" spans="1:14">
      <c r="A87">
        <v>330</v>
      </c>
      <c r="B87">
        <v>-9.7945130999999996</v>
      </c>
      <c r="C87">
        <v>0</v>
      </c>
      <c r="D87">
        <v>25.3</v>
      </c>
      <c r="E87">
        <v>26.2</v>
      </c>
      <c r="F87">
        <v>2</v>
      </c>
      <c r="G87">
        <v>1</v>
      </c>
      <c r="H87">
        <v>2.0099999999999998</v>
      </c>
      <c r="I87">
        <v>-6.7000000000000004E-2</v>
      </c>
      <c r="J87" s="1" t="s">
        <v>53</v>
      </c>
      <c r="L87" s="3">
        <f t="shared" si="4"/>
        <v>3.754</v>
      </c>
      <c r="M87" s="3">
        <f t="shared" si="5"/>
        <v>1.6170112612799999E-2</v>
      </c>
      <c r="N87" s="3">
        <f t="shared" si="6"/>
        <v>-7.9189189907272403E-2</v>
      </c>
    </row>
    <row r="88" spans="1:14">
      <c r="A88">
        <v>328</v>
      </c>
      <c r="B88">
        <v>-9.7884390000000003</v>
      </c>
      <c r="C88">
        <v>0</v>
      </c>
      <c r="D88">
        <v>25.3</v>
      </c>
      <c r="E88">
        <v>26.2</v>
      </c>
      <c r="F88">
        <v>2</v>
      </c>
      <c r="G88">
        <v>1</v>
      </c>
      <c r="H88">
        <v>2.0065</v>
      </c>
      <c r="I88">
        <v>8.3799999999999999E-2</v>
      </c>
      <c r="J88" s="1" t="s">
        <v>54</v>
      </c>
      <c r="L88" s="3">
        <f t="shared" si="4"/>
        <v>3.776890243902439</v>
      </c>
      <c r="M88" s="3">
        <f t="shared" si="5"/>
        <v>1.6411839571974663E-2</v>
      </c>
      <c r="N88" s="3">
        <f t="shared" si="6"/>
        <v>-8.0323145264030046E-2</v>
      </c>
    </row>
    <row r="89" spans="1:14">
      <c r="A89">
        <v>326</v>
      </c>
      <c r="B89">
        <v>-9.5230420000000002</v>
      </c>
      <c r="C89">
        <v>0</v>
      </c>
      <c r="D89">
        <v>25.3</v>
      </c>
      <c r="E89">
        <v>26.2</v>
      </c>
      <c r="F89">
        <v>2</v>
      </c>
      <c r="G89">
        <v>1</v>
      </c>
      <c r="H89">
        <v>2.0026000000000002</v>
      </c>
      <c r="I89">
        <v>0.1176</v>
      </c>
      <c r="J89" s="1" t="s">
        <v>55</v>
      </c>
      <c r="L89" s="3">
        <f t="shared" si="4"/>
        <v>3.8000613496932512</v>
      </c>
      <c r="M89" s="3">
        <f t="shared" si="5"/>
        <v>1.6659057923068279E-2</v>
      </c>
      <c r="N89" s="3">
        <f t="shared" si="6"/>
        <v>-7.9322454140905996E-2</v>
      </c>
    </row>
    <row r="90" spans="1:14">
      <c r="A90">
        <v>324</v>
      </c>
      <c r="B90">
        <v>-9.5015122999999999</v>
      </c>
      <c r="C90">
        <v>0</v>
      </c>
      <c r="D90">
        <v>25.3</v>
      </c>
      <c r="E90">
        <v>26.2</v>
      </c>
      <c r="F90">
        <v>2</v>
      </c>
      <c r="G90">
        <v>1</v>
      </c>
      <c r="H90">
        <v>2.0051000000000001</v>
      </c>
      <c r="I90">
        <v>-1.34E-2</v>
      </c>
      <c r="J90" s="1" t="s">
        <v>56</v>
      </c>
      <c r="L90" s="3">
        <f t="shared" si="4"/>
        <v>3.8235185185185183</v>
      </c>
      <c r="M90" s="3">
        <f t="shared" si="5"/>
        <v>1.6911931621606209E-2</v>
      </c>
      <c r="N90" s="3">
        <f t="shared" si="6"/>
        <v>-8.0344463159725168E-2</v>
      </c>
    </row>
    <row r="91" spans="1:14">
      <c r="A91">
        <v>322</v>
      </c>
      <c r="B91">
        <v>-9.6911614000000004</v>
      </c>
      <c r="C91">
        <v>0</v>
      </c>
      <c r="D91">
        <v>25.3</v>
      </c>
      <c r="E91">
        <v>26.2</v>
      </c>
      <c r="F91">
        <v>2</v>
      </c>
      <c r="G91">
        <v>1</v>
      </c>
      <c r="H91">
        <v>2.0015000000000001</v>
      </c>
      <c r="I91">
        <v>0.44490000000000002</v>
      </c>
      <c r="J91">
        <v>0.43</v>
      </c>
      <c r="L91" s="3">
        <f t="shared" si="4"/>
        <v>3.8472670807453415</v>
      </c>
      <c r="M91" s="3">
        <f t="shared" si="5"/>
        <v>1.7170630635592044E-2</v>
      </c>
      <c r="N91" s="3">
        <f t="shared" si="6"/>
        <v>-8.3201676414653536E-2</v>
      </c>
    </row>
    <row r="92" spans="1:14">
      <c r="A92">
        <v>320</v>
      </c>
      <c r="B92">
        <v>-9.2093561000000008</v>
      </c>
      <c r="C92">
        <v>0</v>
      </c>
      <c r="D92">
        <v>25.3</v>
      </c>
      <c r="E92">
        <v>26.2</v>
      </c>
      <c r="F92">
        <v>2</v>
      </c>
      <c r="G92">
        <v>1</v>
      </c>
      <c r="H92">
        <v>2.0087999999999999</v>
      </c>
      <c r="I92">
        <v>-9.1899999999999996E-2</v>
      </c>
      <c r="J92">
        <v>21.77</v>
      </c>
      <c r="L92" s="3">
        <f t="shared" si="4"/>
        <v>3.8713124999999997</v>
      </c>
      <c r="M92" s="3">
        <f t="shared" si="5"/>
        <v>1.7435331206475634E-2</v>
      </c>
      <c r="N92" s="3">
        <f t="shared" si="6"/>
        <v>-8.028408690093837E-2</v>
      </c>
    </row>
    <row r="93" spans="1:14">
      <c r="A93">
        <v>318</v>
      </c>
      <c r="B93">
        <v>-8.9971568000000008</v>
      </c>
      <c r="C93">
        <v>0</v>
      </c>
      <c r="D93">
        <v>25.3</v>
      </c>
      <c r="E93">
        <v>26.2</v>
      </c>
      <c r="F93">
        <v>2</v>
      </c>
      <c r="G93">
        <v>1</v>
      </c>
      <c r="H93">
        <v>2.0053000000000001</v>
      </c>
      <c r="I93">
        <v>-5.6300000000000003E-2</v>
      </c>
      <c r="J93">
        <v>21.4</v>
      </c>
      <c r="L93" s="3">
        <f t="shared" si="4"/>
        <v>3.8956603773584906</v>
      </c>
      <c r="M93" s="3">
        <f t="shared" si="5"/>
        <v>1.7706216123206407E-2</v>
      </c>
      <c r="N93" s="3">
        <f t="shared" si="6"/>
        <v>-7.9652801397588083E-2</v>
      </c>
    </row>
    <row r="94" spans="1:14">
      <c r="A94">
        <v>316</v>
      </c>
      <c r="B94">
        <v>-8.8476964999999996</v>
      </c>
      <c r="C94">
        <v>0</v>
      </c>
      <c r="D94">
        <v>25.3</v>
      </c>
      <c r="E94">
        <v>26.2</v>
      </c>
      <c r="F94">
        <v>2</v>
      </c>
      <c r="G94">
        <v>1</v>
      </c>
      <c r="H94">
        <v>2.0043000000000002</v>
      </c>
      <c r="I94">
        <v>-9.2899999999999996E-2</v>
      </c>
      <c r="J94" s="2" t="s">
        <v>57</v>
      </c>
      <c r="L94" s="3">
        <f t="shared" si="4"/>
        <v>3.9203164556962022</v>
      </c>
      <c r="M94" s="3">
        <f t="shared" si="5"/>
        <v>1.7983475010116896E-2</v>
      </c>
      <c r="N94" s="3">
        <f t="shared" si="6"/>
        <v>-7.9556164452424361E-2</v>
      </c>
    </row>
    <row r="95" spans="1:14">
      <c r="A95">
        <v>314</v>
      </c>
      <c r="B95">
        <v>-8.8060477000000006</v>
      </c>
      <c r="C95">
        <v>0</v>
      </c>
      <c r="D95">
        <v>25.3</v>
      </c>
      <c r="E95">
        <v>26.2</v>
      </c>
      <c r="F95">
        <v>2</v>
      </c>
      <c r="G95">
        <v>1</v>
      </c>
      <c r="H95">
        <v>2.0076000000000001</v>
      </c>
      <c r="I95">
        <v>-1.83E-2</v>
      </c>
      <c r="J95">
        <v>20.56</v>
      </c>
      <c r="L95" s="3">
        <f t="shared" si="4"/>
        <v>3.9452866242038214</v>
      </c>
      <c r="M95" s="3">
        <f t="shared" si="5"/>
        <v>1.8267304629428823E-2</v>
      </c>
      <c r="N95" s="3">
        <f t="shared" si="6"/>
        <v>-8.0431377958590525E-2</v>
      </c>
    </row>
    <row r="96" spans="1:14">
      <c r="A96">
        <v>312</v>
      </c>
      <c r="B96">
        <v>-8.5058162999999993</v>
      </c>
      <c r="C96">
        <v>0</v>
      </c>
      <c r="D96">
        <v>25.3</v>
      </c>
      <c r="E96">
        <v>26.2</v>
      </c>
      <c r="F96">
        <v>2</v>
      </c>
      <c r="G96">
        <v>1</v>
      </c>
      <c r="H96">
        <v>2.0123000000000002</v>
      </c>
      <c r="I96">
        <v>-6.8400000000000002E-2</v>
      </c>
      <c r="J96">
        <v>20.22</v>
      </c>
      <c r="L96" s="3">
        <f t="shared" si="4"/>
        <v>3.9705769230769228</v>
      </c>
      <c r="M96" s="3">
        <f t="shared" si="5"/>
        <v>1.8557909199224794E-2</v>
      </c>
      <c r="N96" s="3">
        <f t="shared" si="6"/>
        <v>-7.8925083280343089E-2</v>
      </c>
    </row>
    <row r="97" spans="1:14">
      <c r="A97">
        <v>310</v>
      </c>
      <c r="B97">
        <v>-8.5634613999999996</v>
      </c>
      <c r="C97">
        <v>0</v>
      </c>
      <c r="D97">
        <v>25.3</v>
      </c>
      <c r="E97">
        <v>26.2</v>
      </c>
      <c r="F97">
        <v>2</v>
      </c>
      <c r="G97">
        <v>1</v>
      </c>
      <c r="H97">
        <v>2.0005000000000002</v>
      </c>
      <c r="I97">
        <v>0.31490000000000001</v>
      </c>
      <c r="J97">
        <v>19.38</v>
      </c>
      <c r="L97" s="3">
        <f t="shared" si="4"/>
        <v>3.9961935483870965</v>
      </c>
      <c r="M97" s="3">
        <f t="shared" si="5"/>
        <v>1.8855500727783345E-2</v>
      </c>
      <c r="N97" s="3">
        <f t="shared" si="6"/>
        <v>-8.0734176330022292E-2</v>
      </c>
    </row>
    <row r="98" spans="1:14">
      <c r="A98">
        <v>308</v>
      </c>
      <c r="B98">
        <v>-8.2142350000000004</v>
      </c>
      <c r="C98">
        <v>0</v>
      </c>
      <c r="D98">
        <v>25.3</v>
      </c>
      <c r="E98">
        <v>26.2</v>
      </c>
      <c r="F98">
        <v>2</v>
      </c>
      <c r="G98">
        <v>1</v>
      </c>
      <c r="H98">
        <v>2.0114999999999998</v>
      </c>
      <c r="I98">
        <v>-6.93E-2</v>
      </c>
      <c r="J98">
        <v>19.399999999999999</v>
      </c>
      <c r="L98" s="3">
        <f t="shared" si="4"/>
        <v>4.0221428571428568</v>
      </c>
      <c r="M98" s="3">
        <f t="shared" si="5"/>
        <v>1.9160299365233231E-2</v>
      </c>
      <c r="N98" s="3">
        <f t="shared" si="6"/>
        <v>-7.8693600828188298E-2</v>
      </c>
    </row>
    <row r="99" spans="1:14">
      <c r="A99">
        <v>306</v>
      </c>
      <c r="B99">
        <v>-7.8886617000000001</v>
      </c>
      <c r="C99">
        <v>0</v>
      </c>
      <c r="D99">
        <v>25.3</v>
      </c>
      <c r="E99">
        <v>26.2</v>
      </c>
      <c r="F99">
        <v>2</v>
      </c>
      <c r="G99">
        <v>1</v>
      </c>
      <c r="H99">
        <v>2.0028999999999999</v>
      </c>
      <c r="I99">
        <v>6.0600000000000001E-2</v>
      </c>
      <c r="J99">
        <v>18.989999999999998</v>
      </c>
      <c r="L99" s="3">
        <f t="shared" si="4"/>
        <v>4.0484313725490191</v>
      </c>
      <c r="M99" s="3">
        <f t="shared" si="5"/>
        <v>1.9472533773545617E-2</v>
      </c>
      <c r="N99" s="3">
        <f t="shared" si="6"/>
        <v>-7.6806115690662896E-2</v>
      </c>
    </row>
    <row r="100" spans="1:14">
      <c r="A100">
        <v>304</v>
      </c>
      <c r="B100">
        <v>-7.8660683000000002</v>
      </c>
      <c r="C100">
        <v>0</v>
      </c>
      <c r="D100">
        <v>25.3</v>
      </c>
      <c r="E100">
        <v>26.2</v>
      </c>
      <c r="F100">
        <v>2</v>
      </c>
      <c r="G100">
        <v>1</v>
      </c>
      <c r="H100">
        <v>2.0047999999999999</v>
      </c>
      <c r="I100">
        <v>3.44E-2</v>
      </c>
      <c r="J100">
        <v>18.52</v>
      </c>
      <c r="L100" s="3">
        <f t="shared" si="4"/>
        <v>4.0750657894736841</v>
      </c>
      <c r="M100" s="3">
        <f t="shared" si="5"/>
        <v>1.9792441515949676E-2</v>
      </c>
      <c r="N100" s="3">
        <f t="shared" si="6"/>
        <v>-7.7844348394107851E-2</v>
      </c>
    </row>
    <row r="101" spans="1:14">
      <c r="A101">
        <v>302</v>
      </c>
      <c r="B101">
        <v>-7.7572158</v>
      </c>
      <c r="C101">
        <v>0</v>
      </c>
      <c r="D101">
        <v>25.3</v>
      </c>
      <c r="E101">
        <v>26.2</v>
      </c>
      <c r="F101">
        <v>2</v>
      </c>
      <c r="G101">
        <v>1</v>
      </c>
      <c r="H101">
        <v>2.0114999999999998</v>
      </c>
      <c r="I101">
        <v>0.11799999999999999</v>
      </c>
      <c r="J101" s="2" t="s">
        <v>58</v>
      </c>
      <c r="L101" s="3">
        <f t="shared" si="4"/>
        <v>4.1020529801324503</v>
      </c>
      <c r="M101" s="3">
        <f t="shared" si="5"/>
        <v>2.0120269466929446E-2</v>
      </c>
      <c r="N101" s="3">
        <f t="shared" si="6"/>
        <v>-7.803863610456134E-2</v>
      </c>
    </row>
    <row r="102" spans="1:14">
      <c r="A102">
        <v>300</v>
      </c>
      <c r="B102">
        <v>-7.4684309000000004</v>
      </c>
      <c r="C102">
        <v>0</v>
      </c>
      <c r="D102">
        <v>25.3</v>
      </c>
      <c r="E102">
        <v>26.2</v>
      </c>
      <c r="F102">
        <v>2</v>
      </c>
      <c r="G102">
        <v>1</v>
      </c>
      <c r="H102">
        <v>2.0084</v>
      </c>
      <c r="I102">
        <v>-2.7799999999999998E-2</v>
      </c>
      <c r="J102">
        <v>17.84</v>
      </c>
      <c r="L102" s="3">
        <f t="shared" si="4"/>
        <v>4.1293999999999995</v>
      </c>
      <c r="M102" s="3">
        <f t="shared" si="5"/>
        <v>2.0456274244036794E-2</v>
      </c>
      <c r="N102" s="3">
        <f t="shared" si="6"/>
        <v>-7.6388135331519266E-2</v>
      </c>
    </row>
    <row r="103" spans="1:14">
      <c r="A103">
        <v>298</v>
      </c>
      <c r="B103">
        <v>-7.4691196</v>
      </c>
      <c r="C103">
        <v>0</v>
      </c>
      <c r="D103">
        <v>25.3</v>
      </c>
      <c r="E103">
        <v>26.2</v>
      </c>
      <c r="F103">
        <v>2</v>
      </c>
      <c r="G103">
        <v>1</v>
      </c>
      <c r="H103">
        <v>2.0074000000000001</v>
      </c>
      <c r="I103">
        <v>0.44009999999999999</v>
      </c>
      <c r="J103" s="2" t="s">
        <v>59</v>
      </c>
      <c r="L103" s="3">
        <f t="shared" si="4"/>
        <v>4.1571140939597315</v>
      </c>
      <c r="M103" s="3">
        <f t="shared" si="5"/>
        <v>2.0800722662838576E-2</v>
      </c>
      <c r="N103" s="3">
        <f t="shared" si="6"/>
        <v>-7.7681542667585896E-2</v>
      </c>
    </row>
    <row r="104" spans="1:14">
      <c r="A104">
        <v>296</v>
      </c>
      <c r="B104">
        <v>-7.1987302</v>
      </c>
      <c r="C104">
        <v>0</v>
      </c>
      <c r="D104">
        <v>25.3</v>
      </c>
      <c r="E104">
        <v>26.2</v>
      </c>
      <c r="F104">
        <v>2</v>
      </c>
      <c r="G104">
        <v>1</v>
      </c>
      <c r="H104">
        <v>2.0043000000000002</v>
      </c>
      <c r="I104">
        <v>-0.12330000000000001</v>
      </c>
      <c r="J104" s="2" t="s">
        <v>60</v>
      </c>
      <c r="L104" s="3">
        <f t="shared" si="4"/>
        <v>4.1852027027027026</v>
      </c>
      <c r="M104" s="3">
        <f t="shared" si="5"/>
        <v>2.1153892216405061E-2</v>
      </c>
      <c r="N104" s="3">
        <f t="shared" si="6"/>
        <v>-7.6140581372890023E-2</v>
      </c>
    </row>
    <row r="105" spans="1:14">
      <c r="A105">
        <v>294</v>
      </c>
      <c r="B105">
        <v>-6.9803508000000001</v>
      </c>
      <c r="C105">
        <v>0</v>
      </c>
      <c r="D105">
        <v>25.3</v>
      </c>
      <c r="E105">
        <v>26.2</v>
      </c>
      <c r="F105">
        <v>2</v>
      </c>
      <c r="G105">
        <v>1</v>
      </c>
      <c r="H105">
        <v>2.0053999999999998</v>
      </c>
      <c r="I105">
        <v>-0.15190000000000001</v>
      </c>
      <c r="J105">
        <v>16.940000000000001</v>
      </c>
      <c r="L105" s="3">
        <f t="shared" si="4"/>
        <v>4.2136734693877544</v>
      </c>
      <c r="M105" s="3">
        <f t="shared" si="5"/>
        <v>2.151607158084301E-2</v>
      </c>
      <c r="N105" s="3">
        <f t="shared" si="6"/>
        <v>-7.5094863736097389E-2</v>
      </c>
    </row>
    <row r="106" spans="1:14">
      <c r="A106">
        <v>292</v>
      </c>
      <c r="B106">
        <v>-6.8016591999999996</v>
      </c>
      <c r="C106">
        <v>0</v>
      </c>
      <c r="D106">
        <v>25.3</v>
      </c>
      <c r="E106">
        <v>26.2</v>
      </c>
      <c r="F106">
        <v>2</v>
      </c>
      <c r="G106">
        <v>1</v>
      </c>
      <c r="H106">
        <v>2.0076000000000001</v>
      </c>
      <c r="I106">
        <v>-2.98E-2</v>
      </c>
      <c r="J106">
        <v>16.43</v>
      </c>
      <c r="L106" s="3">
        <f t="shared" si="4"/>
        <v>4.2425342465753424</v>
      </c>
      <c r="M106" s="3">
        <f t="shared" si="5"/>
        <v>2.1887561148479437E-2</v>
      </c>
      <c r="N106" s="3">
        <f t="shared" si="6"/>
        <v>-7.4435865825558861E-2</v>
      </c>
    </row>
    <row r="107" spans="1:14">
      <c r="A107">
        <v>290</v>
      </c>
      <c r="B107">
        <v>-6.6494257000000001</v>
      </c>
      <c r="C107">
        <v>0</v>
      </c>
      <c r="D107">
        <v>25.3</v>
      </c>
      <c r="E107">
        <v>26.2</v>
      </c>
      <c r="F107">
        <v>2</v>
      </c>
      <c r="G107">
        <v>1</v>
      </c>
      <c r="H107">
        <v>2.008</v>
      </c>
      <c r="I107">
        <v>-6.9099999999999995E-2</v>
      </c>
      <c r="J107" s="2" t="s">
        <v>61</v>
      </c>
      <c r="L107" s="3">
        <f t="shared" si="4"/>
        <v>4.2717931034482755</v>
      </c>
      <c r="M107" s="3">
        <f t="shared" si="5"/>
        <v>2.2268673590413443E-2</v>
      </c>
      <c r="N107" s="3">
        <f t="shared" si="6"/>
        <v>-7.403694523850321E-2</v>
      </c>
    </row>
    <row r="108" spans="1:14">
      <c r="A108">
        <v>288</v>
      </c>
      <c r="B108">
        <v>-6.2959132999999996</v>
      </c>
      <c r="C108">
        <v>0</v>
      </c>
      <c r="D108">
        <v>25.3</v>
      </c>
      <c r="E108">
        <v>26.2</v>
      </c>
      <c r="F108">
        <v>2</v>
      </c>
      <c r="G108">
        <v>1</v>
      </c>
      <c r="H108">
        <v>2.0045999999999999</v>
      </c>
      <c r="I108">
        <v>-9.8599999999999993E-2</v>
      </c>
      <c r="J108">
        <v>15.74</v>
      </c>
      <c r="L108" s="3">
        <f t="shared" si="4"/>
        <v>4.3014583333333327</v>
      </c>
      <c r="M108" s="3">
        <f t="shared" si="5"/>
        <v>2.265973445027307E-2</v>
      </c>
      <c r="N108" s="3">
        <f t="shared" si="6"/>
        <v>-7.1331861749971193E-2</v>
      </c>
    </row>
    <row r="109" spans="1:14">
      <c r="A109">
        <v>286</v>
      </c>
      <c r="B109">
        <v>-5.8988855999999998</v>
      </c>
      <c r="C109">
        <v>0</v>
      </c>
      <c r="D109">
        <v>25.3</v>
      </c>
      <c r="E109">
        <v>26.2</v>
      </c>
      <c r="F109">
        <v>2</v>
      </c>
      <c r="G109">
        <v>1</v>
      </c>
      <c r="H109">
        <v>2.0063</v>
      </c>
      <c r="I109">
        <v>0.25109999999999999</v>
      </c>
      <c r="J109">
        <v>15.25</v>
      </c>
      <c r="L109" s="3">
        <f t="shared" si="4"/>
        <v>4.3315384615384609</v>
      </c>
      <c r="M109" s="3">
        <f t="shared" si="5"/>
        <v>2.3061082771142459E-2</v>
      </c>
      <c r="N109" s="3">
        <f t="shared" si="6"/>
        <v>-6.8017344539550176E-2</v>
      </c>
    </row>
    <row r="110" spans="1:14">
      <c r="A110">
        <v>284</v>
      </c>
      <c r="B110">
        <v>-5.2120693999999999</v>
      </c>
      <c r="C110">
        <v>0</v>
      </c>
      <c r="D110">
        <v>25.3</v>
      </c>
      <c r="E110">
        <v>26.2</v>
      </c>
      <c r="F110">
        <v>2</v>
      </c>
      <c r="G110">
        <v>1</v>
      </c>
      <c r="H110" s="1" t="s">
        <v>62</v>
      </c>
      <c r="I110">
        <v>-2.3E-3</v>
      </c>
      <c r="J110" s="2" t="s">
        <v>63</v>
      </c>
      <c r="L110" s="3">
        <f t="shared" si="4"/>
        <v>4.3620422535211265</v>
      </c>
      <c r="M110" s="3">
        <f t="shared" si="5"/>
        <v>2.3473071757763871E-2</v>
      </c>
      <c r="N110" s="3">
        <f t="shared" si="6"/>
        <v>-6.1171639516322637E-2</v>
      </c>
    </row>
    <row r="111" spans="1:14">
      <c r="A111">
        <v>282</v>
      </c>
      <c r="B111">
        <v>-5.1132624</v>
      </c>
      <c r="C111">
        <v>0</v>
      </c>
      <c r="D111">
        <v>25.3</v>
      </c>
      <c r="E111">
        <v>26.2</v>
      </c>
      <c r="F111">
        <v>2</v>
      </c>
      <c r="G111">
        <v>1</v>
      </c>
      <c r="H111">
        <v>2.0055000000000001</v>
      </c>
      <c r="I111">
        <v>3.3599999999999998E-2</v>
      </c>
      <c r="J111">
        <v>14.75</v>
      </c>
      <c r="L111" s="3">
        <f t="shared" si="4"/>
        <v>4.392978723404255</v>
      </c>
      <c r="M111" s="3">
        <f t="shared" si="5"/>
        <v>2.389606947626826E-2</v>
      </c>
      <c r="N111" s="3">
        <f t="shared" si="6"/>
        <v>-6.109343678039509E-2</v>
      </c>
    </row>
    <row r="112" spans="1:14">
      <c r="A112">
        <v>280</v>
      </c>
      <c r="B112">
        <v>-4.3276129000000001</v>
      </c>
      <c r="C112">
        <v>0</v>
      </c>
      <c r="D112">
        <v>25.3</v>
      </c>
      <c r="E112">
        <v>26.2</v>
      </c>
      <c r="F112">
        <v>2</v>
      </c>
      <c r="G112">
        <v>1</v>
      </c>
      <c r="H112">
        <v>2.0084</v>
      </c>
      <c r="I112">
        <v>2.9999999999999997E-4</v>
      </c>
      <c r="J112">
        <v>14.53</v>
      </c>
      <c r="L112" s="3">
        <f t="shared" si="4"/>
        <v>4.4243571428571427</v>
      </c>
      <c r="M112" s="3">
        <f t="shared" si="5"/>
        <v>2.4330459593849923E-2</v>
      </c>
      <c r="N112" s="3">
        <f t="shared" si="6"/>
        <v>-5.2646405400636843E-2</v>
      </c>
    </row>
    <row r="113" spans="1:14">
      <c r="A113">
        <v>278</v>
      </c>
      <c r="B113">
        <v>-3.7318790000000002</v>
      </c>
      <c r="C113">
        <v>0</v>
      </c>
      <c r="D113">
        <v>25.3</v>
      </c>
      <c r="E113">
        <v>26.2</v>
      </c>
      <c r="F113">
        <v>2</v>
      </c>
      <c r="G113">
        <v>1</v>
      </c>
      <c r="H113">
        <v>2.0106999999999999</v>
      </c>
      <c r="I113">
        <v>0.12820000000000001</v>
      </c>
      <c r="J113" s="2" t="s">
        <v>64</v>
      </c>
      <c r="L113" s="3">
        <f t="shared" si="4"/>
        <v>4.4561870503597119</v>
      </c>
      <c r="M113" s="3">
        <f t="shared" si="5"/>
        <v>2.4776642160974506E-2</v>
      </c>
      <c r="N113" s="3">
        <f t="shared" si="6"/>
        <v>-4.6231715285527691E-2</v>
      </c>
    </row>
    <row r="114" spans="1:14">
      <c r="A114">
        <v>276</v>
      </c>
      <c r="B114">
        <v>-3.0681663000000001</v>
      </c>
      <c r="C114">
        <v>0</v>
      </c>
      <c r="D114">
        <v>25.3</v>
      </c>
      <c r="E114">
        <v>26.2</v>
      </c>
      <c r="F114">
        <v>2</v>
      </c>
      <c r="G114">
        <v>1</v>
      </c>
      <c r="H114">
        <v>2.0104000000000002</v>
      </c>
      <c r="I114">
        <v>-0.26579999999999998</v>
      </c>
      <c r="J114" s="2" t="s">
        <v>65</v>
      </c>
      <c r="L114" s="3">
        <f t="shared" si="4"/>
        <v>4.4884782608695648</v>
      </c>
      <c r="M114" s="3">
        <f t="shared" si="5"/>
        <v>2.5235034438898244E-2</v>
      </c>
      <c r="N114" s="3">
        <f t="shared" si="6"/>
        <v>-3.8712641122383505E-2</v>
      </c>
    </row>
    <row r="115" spans="1:14">
      <c r="A115">
        <v>274</v>
      </c>
      <c r="B115">
        <v>-2.6502775999999999</v>
      </c>
      <c r="C115">
        <v>0</v>
      </c>
      <c r="D115">
        <v>25.3</v>
      </c>
      <c r="E115">
        <v>26.2</v>
      </c>
      <c r="F115">
        <v>2</v>
      </c>
      <c r="G115">
        <v>1</v>
      </c>
      <c r="H115">
        <v>2.0009000000000001</v>
      </c>
      <c r="I115">
        <v>0.31719999999999998</v>
      </c>
      <c r="J115">
        <v>13.29</v>
      </c>
      <c r="L115" s="3">
        <f t="shared" si="4"/>
        <v>4.5212408759124081</v>
      </c>
      <c r="M115" s="3">
        <f t="shared" si="5"/>
        <v>2.5706071775479358E-2</v>
      </c>
      <c r="N115" s="3">
        <f t="shared" si="6"/>
        <v>-3.4064113105272582E-2</v>
      </c>
    </row>
    <row r="116" spans="1:14">
      <c r="A116">
        <v>272</v>
      </c>
      <c r="B116">
        <v>-1.8014127</v>
      </c>
      <c r="C116">
        <v>0</v>
      </c>
      <c r="D116">
        <v>25.3</v>
      </c>
      <c r="E116">
        <v>26.2</v>
      </c>
      <c r="F116">
        <v>2</v>
      </c>
      <c r="G116">
        <v>1</v>
      </c>
      <c r="H116">
        <v>2.0070999999999999</v>
      </c>
      <c r="I116">
        <v>0.57799999999999996</v>
      </c>
      <c r="J116" s="1" t="s">
        <v>66</v>
      </c>
      <c r="L116" s="3">
        <f t="shared" si="4"/>
        <v>4.5544852941176472</v>
      </c>
      <c r="M116" s="3">
        <f t="shared" si="5"/>
        <v>2.6190208532482467E-2</v>
      </c>
      <c r="N116" s="3">
        <f t="shared" si="6"/>
        <v>-2.358968713303114E-2</v>
      </c>
    </row>
    <row r="117" spans="1:14">
      <c r="A117">
        <v>270</v>
      </c>
      <c r="B117">
        <v>-0.65155149999999995</v>
      </c>
      <c r="C117">
        <v>0</v>
      </c>
      <c r="D117">
        <v>25.3</v>
      </c>
      <c r="E117">
        <v>26.2</v>
      </c>
      <c r="F117">
        <v>2</v>
      </c>
      <c r="G117">
        <v>1</v>
      </c>
      <c r="H117">
        <v>2.0141</v>
      </c>
      <c r="I117">
        <v>-0.17100000000000001</v>
      </c>
      <c r="J117" s="1" t="s">
        <v>67</v>
      </c>
      <c r="L117" s="3">
        <f t="shared" si="4"/>
        <v>4.588222222222222</v>
      </c>
      <c r="M117" s="3">
        <f t="shared" si="5"/>
        <v>2.668791906781454E-2</v>
      </c>
      <c r="N117" s="3">
        <f t="shared" si="6"/>
        <v>-8.6942768502565812E-3</v>
      </c>
    </row>
    <row r="118" spans="1:14">
      <c r="A118">
        <v>268</v>
      </c>
      <c r="B118">
        <v>-0.55398139999999996</v>
      </c>
      <c r="C118">
        <v>0</v>
      </c>
      <c r="D118">
        <v>25.3</v>
      </c>
      <c r="E118">
        <v>26.2</v>
      </c>
      <c r="F118">
        <v>2</v>
      </c>
      <c r="G118">
        <v>1</v>
      </c>
      <c r="H118">
        <v>2.0017</v>
      </c>
      <c r="I118">
        <v>0.60470000000000002</v>
      </c>
      <c r="J118" s="1" t="s">
        <v>68</v>
      </c>
      <c r="L118" s="3">
        <f t="shared" si="4"/>
        <v>4.6224626865671636</v>
      </c>
      <c r="M118" s="3">
        <f t="shared" si="5"/>
        <v>2.7199698776388791E-2</v>
      </c>
      <c r="N118" s="3">
        <f t="shared" si="6"/>
        <v>-7.5340636038610746E-3</v>
      </c>
    </row>
    <row r="119" spans="1:14">
      <c r="A119">
        <v>266</v>
      </c>
      <c r="B119">
        <v>-0.82091539999999996</v>
      </c>
      <c r="C119">
        <v>0</v>
      </c>
      <c r="D119">
        <v>25.3</v>
      </c>
      <c r="E119">
        <v>26.2</v>
      </c>
      <c r="F119">
        <v>2</v>
      </c>
      <c r="G119">
        <v>1</v>
      </c>
      <c r="H119">
        <v>2.0047999999999999</v>
      </c>
      <c r="I119">
        <v>0.98829999999999996</v>
      </c>
      <c r="J119" s="1" t="s">
        <v>69</v>
      </c>
      <c r="L119" s="3">
        <f t="shared" si="4"/>
        <v>4.6572180451127814</v>
      </c>
      <c r="M119" s="3">
        <f t="shared" si="5"/>
        <v>2.7726065193590929E-2</v>
      </c>
      <c r="N119" s="3">
        <f t="shared" si="6"/>
        <v>-1.1380376949411387E-2</v>
      </c>
    </row>
    <row r="120" spans="1:14">
      <c r="A120">
        <v>264</v>
      </c>
      <c r="B120">
        <v>-0.37478980000000001</v>
      </c>
      <c r="C120">
        <v>0</v>
      </c>
      <c r="D120">
        <v>25.3</v>
      </c>
      <c r="E120">
        <v>26.2</v>
      </c>
      <c r="F120">
        <v>2</v>
      </c>
      <c r="G120">
        <v>1</v>
      </c>
      <c r="H120">
        <v>2.0034000000000001</v>
      </c>
      <c r="I120">
        <v>1.9099999999999999E-2</v>
      </c>
      <c r="J120" s="1" t="s">
        <v>70</v>
      </c>
      <c r="L120" s="3">
        <f t="shared" si="4"/>
        <v>4.6924999999999999</v>
      </c>
      <c r="M120" s="3">
        <f t="shared" si="5"/>
        <v>2.8267559165624997E-2</v>
      </c>
      <c r="N120" s="3">
        <f t="shared" si="6"/>
        <v>-5.2971964230863798E-3</v>
      </c>
    </row>
    <row r="121" spans="1:14">
      <c r="A121">
        <v>262</v>
      </c>
      <c r="B121">
        <v>-0.333316</v>
      </c>
      <c r="C121">
        <v>0</v>
      </c>
      <c r="D121">
        <v>25.3</v>
      </c>
      <c r="E121">
        <v>26.2</v>
      </c>
      <c r="F121">
        <v>2</v>
      </c>
      <c r="G121">
        <v>1</v>
      </c>
      <c r="H121">
        <v>2.0101</v>
      </c>
      <c r="I121">
        <v>0.74680000000000002</v>
      </c>
      <c r="J121" s="1" t="s">
        <v>71</v>
      </c>
      <c r="L121" s="3">
        <f t="shared" si="4"/>
        <v>4.7283206106870228</v>
      </c>
      <c r="M121" s="3">
        <f t="shared" si="5"/>
        <v>2.8824746091343362E-2</v>
      </c>
      <c r="N121" s="3">
        <f t="shared" si="6"/>
        <v>-4.8038745340911017E-3</v>
      </c>
    </row>
    <row r="122" spans="1:14">
      <c r="A122">
        <v>260</v>
      </c>
      <c r="B122">
        <v>0.27616780000000002</v>
      </c>
      <c r="C122">
        <v>0</v>
      </c>
      <c r="D122">
        <v>25.3</v>
      </c>
      <c r="E122">
        <v>26.2</v>
      </c>
      <c r="F122">
        <v>2</v>
      </c>
      <c r="G122">
        <v>1</v>
      </c>
      <c r="H122">
        <v>2.004</v>
      </c>
      <c r="I122">
        <v>0.65920000000000001</v>
      </c>
      <c r="J122" s="1" t="s">
        <v>72</v>
      </c>
      <c r="L122" s="3">
        <f t="shared" si="4"/>
        <v>4.7646923076923073</v>
      </c>
      <c r="M122" s="3">
        <f t="shared" si="5"/>
        <v>2.9398217240520795E-2</v>
      </c>
      <c r="N122" s="3">
        <f t="shared" si="6"/>
        <v>4.0594204896183496E-3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24"/>
  <sheetViews>
    <sheetView topLeftCell="Q2" workbookViewId="0">
      <selection activeCell="V17" sqref="V17"/>
    </sheetView>
  </sheetViews>
  <sheetFormatPr defaultRowHeight="15"/>
  <cols>
    <col min="1" max="3" width="9.140625" style="3"/>
    <col min="4" max="10" width="0" style="3" hidden="1" customWidth="1"/>
    <col min="11" max="16384" width="9.140625" style="3"/>
  </cols>
  <sheetData>
    <row r="1" spans="1:21">
      <c r="A1" s="9" t="s">
        <v>73</v>
      </c>
      <c r="B1" s="8" t="s">
        <v>74</v>
      </c>
      <c r="C1" s="8" t="s">
        <v>75</v>
      </c>
      <c r="D1" s="8"/>
      <c r="E1" s="8"/>
      <c r="F1" s="8"/>
      <c r="G1" s="8"/>
      <c r="H1" s="8"/>
      <c r="I1" s="8"/>
      <c r="J1" s="8"/>
      <c r="K1" s="8"/>
      <c r="L1" s="8" t="s">
        <v>76</v>
      </c>
      <c r="M1" s="8" t="s">
        <v>77</v>
      </c>
      <c r="N1" s="9" t="s">
        <v>99</v>
      </c>
      <c r="O1" s="9" t="s">
        <v>100</v>
      </c>
      <c r="P1" s="9" t="s">
        <v>101</v>
      </c>
      <c r="Q1" s="9" t="s">
        <v>102</v>
      </c>
      <c r="R1" s="9" t="s">
        <v>103</v>
      </c>
      <c r="S1" s="9" t="s">
        <v>104</v>
      </c>
      <c r="T1" s="9" t="s">
        <v>105</v>
      </c>
    </row>
    <row r="2" spans="1:21">
      <c r="A2" s="3">
        <v>900</v>
      </c>
      <c r="B2" s="3">
        <v>2.3369909</v>
      </c>
      <c r="C2" s="3">
        <v>0</v>
      </c>
      <c r="D2" s="3">
        <v>25.3</v>
      </c>
      <c r="E2" s="3">
        <v>26.23</v>
      </c>
      <c r="F2" s="3">
        <v>2</v>
      </c>
      <c r="G2" s="3">
        <v>1</v>
      </c>
      <c r="H2" s="3">
        <v>2.0110000000000001</v>
      </c>
      <c r="I2" s="1" t="s">
        <v>79</v>
      </c>
      <c r="J2" s="3">
        <v>30.62</v>
      </c>
      <c r="L2" s="3">
        <f>1238.82/A2</f>
        <v>1.3764666666666665</v>
      </c>
      <c r="M2" s="3">
        <f>A2^2</f>
        <v>810000</v>
      </c>
      <c r="N2" s="3">
        <f>1-(93.0665^2)/M2</f>
        <v>0.989306946392284</v>
      </c>
      <c r="O2" s="3">
        <f>1/((N2^2)*A2*(1+(136.24/N2))^0.5)</f>
        <v>9.6391217952760934E-5</v>
      </c>
      <c r="P2" s="3">
        <f>(O2*(1.6950875986*(10^5))+2.884488929)/180*PI()</f>
        <v>0.33551589504385998</v>
      </c>
      <c r="R2" s="3">
        <f>0.0002*L2*L2*L2+0.0001*L2*L2+0.0013*L2-0.0007</f>
        <v>1.8004601154087696E-3</v>
      </c>
      <c r="S2" s="3">
        <f>R2*B2*0.5</f>
        <v>2.1038294527616222E-3</v>
      </c>
      <c r="T2" s="3">
        <f>-1*(S2-COFRT750.110.ro!N2*COS(COFRT750.110.el!P2))/SIN(COFRT750.110.el!P2)</f>
        <v>-1.2077316114312729E-2</v>
      </c>
      <c r="U2" s="3">
        <f>1/18</f>
        <v>5.5555555555555552E-2</v>
      </c>
    </row>
    <row r="3" spans="1:21">
      <c r="A3" s="3">
        <v>880</v>
      </c>
      <c r="B3" s="3">
        <v>3.1876274000000002</v>
      </c>
      <c r="C3" s="3">
        <v>0</v>
      </c>
      <c r="D3" s="3">
        <v>25.3</v>
      </c>
      <c r="E3" s="3">
        <v>26.23</v>
      </c>
      <c r="F3" s="3">
        <v>2</v>
      </c>
      <c r="G3" s="3">
        <v>1</v>
      </c>
      <c r="H3" s="3">
        <v>2.0114999999999998</v>
      </c>
      <c r="I3" s="3">
        <v>-1.6288</v>
      </c>
      <c r="J3" s="3">
        <v>29.7</v>
      </c>
      <c r="L3" s="8">
        <f t="shared" ref="L3:L65" si="0">1238.82/A3</f>
        <v>1.4077499999999998</v>
      </c>
      <c r="M3" s="8">
        <f t="shared" ref="M3:M65" si="1">A3^2</f>
        <v>774400</v>
      </c>
      <c r="N3" s="8">
        <f t="shared" ref="N3:N65" si="2">1-(93.0665^2)/M3</f>
        <v>0.98881537522953256</v>
      </c>
      <c r="O3" s="8">
        <f t="shared" ref="O3:O65" si="3">1/((N3^2)*A3*(1+(136.24/N3))^0.5)</f>
        <v>9.8655625541356259E-5</v>
      </c>
      <c r="P3" s="8">
        <f t="shared" ref="P3:P65" si="4">(O3*(1.6950875986*(10^5))+2.884488929)/180*PI()</f>
        <v>0.34221511312627961</v>
      </c>
      <c r="R3" s="8">
        <f t="shared" ref="R3:R65" si="5">0.0002*L3*L3*L3+0.0001*L3*L3+0.0013*L3-0.0007</f>
        <v>1.8862155518468747E-3</v>
      </c>
      <c r="S3" s="8">
        <f t="shared" ref="S3:S10" si="6">R3*B3*0.5</f>
        <v>3.0062761876866093E-3</v>
      </c>
      <c r="T3" s="8">
        <f>-1*(S3-COFRT750.110.ro!N3*COS(COFRT750.110.el!P3))/SIN(COFRT750.110.el!P3)</f>
        <v>-9.1271963455641098E-4</v>
      </c>
    </row>
    <row r="4" spans="1:21">
      <c r="A4" s="3">
        <v>860</v>
      </c>
      <c r="B4" s="3">
        <v>9.1916709000000001</v>
      </c>
      <c r="C4" s="3">
        <v>0</v>
      </c>
      <c r="D4" s="3">
        <v>25.3</v>
      </c>
      <c r="E4" s="3">
        <v>26.23</v>
      </c>
      <c r="F4" s="3">
        <v>2</v>
      </c>
      <c r="G4" s="3">
        <v>1</v>
      </c>
      <c r="H4" s="3">
        <v>2.0131000000000001</v>
      </c>
      <c r="I4" s="3">
        <v>-2.2511000000000001</v>
      </c>
      <c r="J4" s="3">
        <v>38.979999999999997</v>
      </c>
      <c r="L4" s="8">
        <f t="shared" si="0"/>
        <v>1.4404883720930233</v>
      </c>
      <c r="M4" s="8">
        <f t="shared" si="1"/>
        <v>739600</v>
      </c>
      <c r="N4" s="8">
        <f t="shared" si="2"/>
        <v>0.98828911111107354</v>
      </c>
      <c r="O4" s="8">
        <f t="shared" si="3"/>
        <v>1.010307806635146E-4</v>
      </c>
      <c r="P4" s="8">
        <f t="shared" si="4"/>
        <v>0.34924197623301606</v>
      </c>
      <c r="R4" s="8">
        <f t="shared" si="5"/>
        <v>1.977940177851311E-3</v>
      </c>
      <c r="S4" s="8">
        <f t="shared" si="6"/>
        <v>9.0902875873483599E-3</v>
      </c>
      <c r="T4" s="8">
        <f>-1*(S4-COFRT750.110.ro!N4*COS(COFRT750.110.el!P4))/SIN(COFRT750.110.el!P4)</f>
        <v>-2.041307990834032E-2</v>
      </c>
    </row>
    <row r="5" spans="1:21">
      <c r="A5" s="3">
        <v>840</v>
      </c>
      <c r="B5" s="3">
        <v>21.582022800000001</v>
      </c>
      <c r="C5" s="3">
        <v>0</v>
      </c>
      <c r="D5" s="3">
        <v>25.3</v>
      </c>
      <c r="E5" s="3">
        <v>26.23</v>
      </c>
      <c r="F5" s="3">
        <v>2</v>
      </c>
      <c r="G5" s="3">
        <v>1</v>
      </c>
      <c r="H5" s="3">
        <v>2.0009000000000001</v>
      </c>
      <c r="I5" s="3">
        <v>0.78259999999999996</v>
      </c>
      <c r="J5" s="3">
        <v>46.23</v>
      </c>
      <c r="L5" s="8">
        <f t="shared" si="0"/>
        <v>1.4747857142857141</v>
      </c>
      <c r="M5" s="8">
        <f t="shared" si="1"/>
        <v>705600</v>
      </c>
      <c r="N5" s="8">
        <f t="shared" si="2"/>
        <v>0.98772481090950959</v>
      </c>
      <c r="O5" s="8">
        <f t="shared" si="3"/>
        <v>1.0352514271606643E-4</v>
      </c>
      <c r="P5" s="8">
        <f t="shared" si="4"/>
        <v>0.35662151137091158</v>
      </c>
      <c r="R5" s="8">
        <f t="shared" si="5"/>
        <v>2.0762504112990521E-3</v>
      </c>
      <c r="S5" s="8">
        <f t="shared" si="6"/>
        <v>2.240484185758276E-2</v>
      </c>
      <c r="T5" s="8">
        <f>-1*(S5-COFRT750.110.ro!N5*COS(COFRT750.110.el!P5))/SIN(COFRT750.110.el!P5)</f>
        <v>-3.1811575220729117E-2</v>
      </c>
    </row>
    <row r="6" spans="1:21">
      <c r="A6" s="3">
        <v>820</v>
      </c>
      <c r="B6" s="3">
        <v>29.614975099999999</v>
      </c>
      <c r="C6" s="3">
        <v>0</v>
      </c>
      <c r="D6" s="3">
        <v>25.3</v>
      </c>
      <c r="E6" s="3">
        <v>26.23</v>
      </c>
      <c r="F6" s="3">
        <v>2</v>
      </c>
      <c r="G6" s="3">
        <v>1</v>
      </c>
      <c r="H6" s="3">
        <v>2.0042</v>
      </c>
      <c r="I6" s="3">
        <v>-0.85409999999999997</v>
      </c>
      <c r="J6" s="3">
        <v>40.6</v>
      </c>
      <c r="L6" s="8">
        <f t="shared" si="0"/>
        <v>1.5107560975609755</v>
      </c>
      <c r="M6" s="8">
        <f t="shared" si="1"/>
        <v>672400</v>
      </c>
      <c r="N6" s="8">
        <f t="shared" si="2"/>
        <v>0.98711871888422065</v>
      </c>
      <c r="O6" s="8">
        <f t="shared" si="3"/>
        <v>1.061480679669019E-4</v>
      </c>
      <c r="P6" s="8">
        <f t="shared" si="4"/>
        <v>0.36438139892725568</v>
      </c>
      <c r="R6" s="8">
        <f t="shared" si="5"/>
        <v>2.1818464303220235E-3</v>
      </c>
      <c r="S6" s="8">
        <f t="shared" si="6"/>
        <v>3.2307663853005306E-2</v>
      </c>
      <c r="T6" s="8">
        <f>-1*(S6-COFRT750.110.ro!N6*COS(COFRT750.110.el!P6))/SIN(COFRT750.110.el!P6)</f>
        <v>2.7661109907641305E-4</v>
      </c>
    </row>
    <row r="7" spans="1:21">
      <c r="A7" s="3">
        <v>800</v>
      </c>
      <c r="B7" s="3">
        <v>28.048857999999999</v>
      </c>
      <c r="C7" s="3">
        <v>0</v>
      </c>
      <c r="D7" s="3">
        <v>25.3</v>
      </c>
      <c r="E7" s="3">
        <v>26.23</v>
      </c>
      <c r="F7" s="3">
        <v>2</v>
      </c>
      <c r="G7" s="3">
        <v>1</v>
      </c>
      <c r="H7" s="3">
        <v>2.0125999999999999</v>
      </c>
      <c r="I7" s="1" t="s">
        <v>80</v>
      </c>
      <c r="J7" s="3">
        <v>46.19</v>
      </c>
      <c r="L7" s="8">
        <f t="shared" si="0"/>
        <v>1.5485249999999999</v>
      </c>
      <c r="M7" s="8">
        <f t="shared" si="1"/>
        <v>640000</v>
      </c>
      <c r="N7" s="8">
        <f t="shared" si="2"/>
        <v>0.98646660402773434</v>
      </c>
      <c r="O7" s="8">
        <f t="shared" si="3"/>
        <v>1.0890993322145378E-4</v>
      </c>
      <c r="P7" s="8">
        <f t="shared" si="4"/>
        <v>0.37255233853534003</v>
      </c>
      <c r="R7" s="8">
        <f t="shared" si="5"/>
        <v>2.2955262777519404E-3</v>
      </c>
      <c r="S7" s="8">
        <f t="shared" si="6"/>
        <v>3.2193445299966365E-2</v>
      </c>
      <c r="T7" s="8">
        <f>-1*(S7-COFRT750.110.ro!N7*COS(COFRT750.110.el!P7))/SIN(COFRT750.110.el!P7)</f>
        <v>1.2018597432110102E-2</v>
      </c>
    </row>
    <row r="8" spans="1:21">
      <c r="A8" s="3">
        <v>790</v>
      </c>
      <c r="B8" s="3">
        <v>21.211223100000002</v>
      </c>
      <c r="C8" s="3">
        <v>0</v>
      </c>
      <c r="D8" s="3">
        <v>25.3</v>
      </c>
      <c r="E8" s="3">
        <v>26.23</v>
      </c>
      <c r="F8" s="3">
        <v>2</v>
      </c>
      <c r="G8" s="3">
        <v>1</v>
      </c>
      <c r="H8" s="3">
        <v>2.0101</v>
      </c>
      <c r="I8" s="3">
        <v>-0.29649999999999999</v>
      </c>
      <c r="J8" s="3">
        <v>41.93</v>
      </c>
      <c r="L8" s="8">
        <f t="shared" si="0"/>
        <v>1.5681265822784809</v>
      </c>
      <c r="M8" s="8">
        <f t="shared" si="1"/>
        <v>624100</v>
      </c>
      <c r="N8" s="8">
        <f t="shared" si="2"/>
        <v>0.98612181794223686</v>
      </c>
      <c r="O8" s="8">
        <f t="shared" si="3"/>
        <v>1.1034652531962861E-4</v>
      </c>
      <c r="P8" s="8">
        <f t="shared" si="4"/>
        <v>0.37680247610316364</v>
      </c>
      <c r="R8" s="8">
        <f t="shared" si="5"/>
        <v>2.3556778871784857E-3</v>
      </c>
      <c r="S8" s="8">
        <f t="shared" si="6"/>
        <v>2.4983404608339747E-2</v>
      </c>
      <c r="T8" s="8">
        <f>-1*(S8-COFRT750.110.ro!N8*COS(COFRT750.110.el!P8))/SIN(COFRT750.110.el!P8)</f>
        <v>2.1633236896878055E-2</v>
      </c>
    </row>
    <row r="9" spans="1:21">
      <c r="A9" s="3">
        <v>780</v>
      </c>
      <c r="B9" s="3">
        <v>-5.3263289</v>
      </c>
      <c r="C9" s="3">
        <v>0</v>
      </c>
      <c r="D9" s="3">
        <v>25.3</v>
      </c>
      <c r="E9" s="3">
        <v>26.23</v>
      </c>
      <c r="F9" s="3">
        <v>2</v>
      </c>
      <c r="G9" s="3">
        <v>1</v>
      </c>
      <c r="H9" s="3">
        <v>2.0093000000000001</v>
      </c>
      <c r="I9" s="3">
        <v>-2.9790000000000001</v>
      </c>
      <c r="J9" s="3">
        <v>41.5</v>
      </c>
      <c r="L9" s="8">
        <f t="shared" si="0"/>
        <v>1.5882307692307691</v>
      </c>
      <c r="M9" s="8">
        <f t="shared" si="1"/>
        <v>608400</v>
      </c>
      <c r="N9" s="8">
        <f t="shared" si="2"/>
        <v>0.98576368602523012</v>
      </c>
      <c r="O9" s="8">
        <f t="shared" si="3"/>
        <v>1.1182228076460831E-4</v>
      </c>
      <c r="P9" s="8">
        <f t="shared" si="4"/>
        <v>0.3811684778830684</v>
      </c>
      <c r="R9" s="8">
        <f t="shared" si="5"/>
        <v>2.4182028073302681E-3</v>
      </c>
      <c r="S9" s="8">
        <f t="shared" si="6"/>
        <v>-6.4400717493721697E-3</v>
      </c>
      <c r="T9" s="8">
        <f>-1*(S9-COFRT750.110.ro!N9*COS(COFRT750.110.el!P9))/SIN(COFRT750.110.el!P9)</f>
        <v>8.6167642980940748E-2</v>
      </c>
    </row>
    <row r="10" spans="1:21">
      <c r="A10" s="3">
        <v>770</v>
      </c>
      <c r="B10" s="3">
        <v>-28.5728884</v>
      </c>
      <c r="C10" s="3">
        <v>0</v>
      </c>
      <c r="D10" s="3">
        <v>25.3</v>
      </c>
      <c r="E10" s="3">
        <v>26.22</v>
      </c>
      <c r="F10" s="3">
        <v>2</v>
      </c>
      <c r="G10" s="3">
        <v>1</v>
      </c>
      <c r="H10" s="3">
        <v>2.0089999999999999</v>
      </c>
      <c r="I10" s="3">
        <v>-0.93630000000000002</v>
      </c>
      <c r="J10" s="3">
        <v>15.81</v>
      </c>
      <c r="L10" s="8">
        <f t="shared" si="0"/>
        <v>1.6088571428571428</v>
      </c>
      <c r="M10" s="8">
        <f t="shared" si="1"/>
        <v>592900</v>
      </c>
      <c r="N10" s="8">
        <f t="shared" si="2"/>
        <v>0.98539151050387919</v>
      </c>
      <c r="O10" s="8">
        <f t="shared" si="3"/>
        <v>1.1333885242860659E-4</v>
      </c>
      <c r="P10" s="8">
        <f t="shared" si="4"/>
        <v>0.38565523387430978</v>
      </c>
      <c r="R10" s="8">
        <f t="shared" si="5"/>
        <v>2.4832364377422736E-3</v>
      </c>
      <c r="S10" s="8">
        <f t="shared" si="6"/>
        <v>-3.5476618803211769E-2</v>
      </c>
      <c r="T10" s="8">
        <f>-1*(S10-COFRT750.110.ro!N10*COS(COFRT750.110.el!P10))/SIN(COFRT750.110.el!P10)</f>
        <v>0.17844631458762791</v>
      </c>
    </row>
    <row r="11" spans="1:21">
      <c r="A11" s="3">
        <v>760</v>
      </c>
      <c r="B11" s="3">
        <v>-26.672727999999999</v>
      </c>
      <c r="C11" s="3">
        <v>-1</v>
      </c>
      <c r="D11" s="3">
        <v>25.3</v>
      </c>
      <c r="E11" s="3">
        <v>26.22</v>
      </c>
      <c r="F11" s="3">
        <v>2</v>
      </c>
      <c r="G11" s="3">
        <v>1</v>
      </c>
      <c r="H11" s="3">
        <v>2.0102000000000002</v>
      </c>
      <c r="I11" s="3">
        <v>0.55100000000000005</v>
      </c>
      <c r="J11" s="3">
        <v>14.39</v>
      </c>
      <c r="L11" s="8">
        <f t="shared" si="0"/>
        <v>1.6300263157894737</v>
      </c>
      <c r="M11" s="8">
        <f t="shared" si="1"/>
        <v>577600</v>
      </c>
      <c r="N11" s="8">
        <f t="shared" si="2"/>
        <v>0.98500454739915166</v>
      </c>
      <c r="O11" s="8">
        <f t="shared" si="3"/>
        <v>1.1489798901479605E-4</v>
      </c>
      <c r="P11" s="8">
        <f t="shared" si="4"/>
        <v>0.39026791759069041</v>
      </c>
      <c r="R11" s="8">
        <f t="shared" si="5"/>
        <v>2.5509241412728567E-3</v>
      </c>
      <c r="S11" s="8">
        <f>R11*B11*0.5+C11*$U$2</f>
        <v>-8.9575608439957793E-2</v>
      </c>
      <c r="T11" s="8">
        <f>(-1*(S11-COFRT750.110.ro!N11*COS(COFRT750.110.el!P11))/SIN(COFRT750.110.el!P11))</f>
        <v>0.28158735273498875</v>
      </c>
    </row>
    <row r="12" spans="1:21">
      <c r="A12" s="3">
        <v>750</v>
      </c>
      <c r="B12" s="3">
        <v>-18.748409800000001</v>
      </c>
      <c r="C12" s="3">
        <v>-2</v>
      </c>
      <c r="D12" s="3">
        <v>25.3</v>
      </c>
      <c r="E12" s="3">
        <v>26.22</v>
      </c>
      <c r="F12" s="3">
        <v>2</v>
      </c>
      <c r="G12" s="3">
        <v>1</v>
      </c>
      <c r="H12" s="3">
        <v>2.0114999999999998</v>
      </c>
      <c r="I12" s="3">
        <v>-1.3373999999999999</v>
      </c>
      <c r="J12" s="3">
        <v>21.44</v>
      </c>
      <c r="L12" s="8">
        <f t="shared" si="0"/>
        <v>1.6517599999999999</v>
      </c>
      <c r="M12" s="8">
        <f t="shared" si="1"/>
        <v>562500</v>
      </c>
      <c r="N12" s="8">
        <f t="shared" si="2"/>
        <v>0.98460200280488885</v>
      </c>
      <c r="O12" s="8">
        <f t="shared" si="3"/>
        <v>1.1650154219871049E-4</v>
      </c>
      <c r="P12" s="8">
        <f t="shared" si="4"/>
        <v>0.39501200718829904</v>
      </c>
      <c r="R12" s="8">
        <f t="shared" si="5"/>
        <v>2.6214221374743548E-3</v>
      </c>
      <c r="S12" s="8">
        <f t="shared" ref="S12:S73" si="7">R12*B12*0.5+C12*$U$2</f>
        <v>-0.13568485935719168</v>
      </c>
      <c r="T12" s="8">
        <f>(-1*(S12-COFRT750.110.ro!N12*COS(COFRT750.110.el!P12))/SIN(COFRT750.110.el!P12))</f>
        <v>0.32983612109159166</v>
      </c>
    </row>
    <row r="13" spans="1:21">
      <c r="A13" s="3">
        <v>740</v>
      </c>
      <c r="B13" s="3">
        <v>-7.3444004999999999</v>
      </c>
      <c r="C13" s="3">
        <v>-3</v>
      </c>
      <c r="D13" s="3">
        <v>25.3</v>
      </c>
      <c r="E13" s="3">
        <v>26.22</v>
      </c>
      <c r="F13" s="3">
        <v>2</v>
      </c>
      <c r="G13" s="3">
        <v>1</v>
      </c>
      <c r="H13" s="3">
        <v>2.0030999999999999</v>
      </c>
      <c r="I13" s="3">
        <v>0.33350000000000002</v>
      </c>
      <c r="J13" s="3">
        <v>30.67</v>
      </c>
      <c r="L13" s="8">
        <f t="shared" si="0"/>
        <v>1.6740810810810809</v>
      </c>
      <c r="M13" s="8">
        <f t="shared" si="1"/>
        <v>547600</v>
      </c>
      <c r="N13" s="8">
        <f t="shared" si="2"/>
        <v>0.9841830288125456</v>
      </c>
      <c r="O13" s="8">
        <f t="shared" si="3"/>
        <v>1.181514744249826E-4</v>
      </c>
      <c r="P13" s="8">
        <f t="shared" si="4"/>
        <v>0.39989330853204946</v>
      </c>
      <c r="R13" s="8">
        <f t="shared" si="5"/>
        <v>2.6948984903524794E-3</v>
      </c>
      <c r="S13" s="8">
        <f t="shared" si="7"/>
        <v>-0.17656287357666364</v>
      </c>
      <c r="T13" s="8">
        <f>(-1*(S13-COFRT750.110.ro!N13*COS(COFRT750.110.el!P13))/SIN(COFRT750.110.el!P13))</f>
        <v>0.25035816344730111</v>
      </c>
    </row>
    <row r="14" spans="1:21">
      <c r="A14" s="3">
        <v>730</v>
      </c>
      <c r="B14" s="3">
        <v>-32.526345200000002</v>
      </c>
      <c r="C14" s="3">
        <v>-3</v>
      </c>
      <c r="D14" s="3">
        <v>25.3</v>
      </c>
      <c r="E14" s="3">
        <v>26.22</v>
      </c>
      <c r="F14" s="3">
        <v>2</v>
      </c>
      <c r="G14" s="3">
        <v>1</v>
      </c>
      <c r="H14" s="3">
        <v>2.0022000000000002</v>
      </c>
      <c r="I14" s="3">
        <v>9.3700000000000006E-2</v>
      </c>
      <c r="J14" s="1" t="s">
        <v>81</v>
      </c>
      <c r="L14" s="8">
        <f t="shared" si="0"/>
        <v>1.697013698630137</v>
      </c>
      <c r="M14" s="8">
        <f t="shared" si="1"/>
        <v>532900</v>
      </c>
      <c r="N14" s="8">
        <f t="shared" si="2"/>
        <v>0.98374671904250333</v>
      </c>
      <c r="O14" s="8">
        <f t="shared" si="3"/>
        <v>1.198498674312801E-4</v>
      </c>
      <c r="P14" s="8">
        <f t="shared" si="4"/>
        <v>0.40491798041362581</v>
      </c>
      <c r="R14" s="8">
        <f t="shared" si="5"/>
        <v>2.7715342020070933E-3</v>
      </c>
      <c r="S14" s="8">
        <f t="shared" si="7"/>
        <v>-0.2117406057607113</v>
      </c>
      <c r="T14" s="8">
        <f>(-1*(S14-COFRT750.110.ro!N14*COS(COFRT750.110.el!P14))/SIN(COFRT750.110.el!P14))</f>
        <v>0.23374908155203239</v>
      </c>
    </row>
    <row r="15" spans="1:21">
      <c r="A15" s="3">
        <v>720</v>
      </c>
      <c r="B15" s="3">
        <v>-21.161261799999998</v>
      </c>
      <c r="C15" s="3">
        <v>-4</v>
      </c>
      <c r="D15" s="3">
        <v>25.3</v>
      </c>
      <c r="E15" s="3">
        <v>26.22</v>
      </c>
      <c r="F15" s="3">
        <v>2</v>
      </c>
      <c r="G15" s="3">
        <v>1</v>
      </c>
      <c r="H15" s="3">
        <v>2.0019999999999998</v>
      </c>
      <c r="I15" s="3">
        <v>-1.4444999999999999</v>
      </c>
      <c r="J15" s="3">
        <v>22.6</v>
      </c>
      <c r="L15" s="8">
        <f t="shared" si="0"/>
        <v>1.7205833333333334</v>
      </c>
      <c r="M15" s="8">
        <f t="shared" si="1"/>
        <v>518400</v>
      </c>
      <c r="N15" s="8">
        <f t="shared" si="2"/>
        <v>0.98329210373794362</v>
      </c>
      <c r="O15" s="8">
        <f t="shared" si="3"/>
        <v>1.2159893158051031E-4</v>
      </c>
      <c r="P15" s="8">
        <f t="shared" si="4"/>
        <v>0.41009256216067941</v>
      </c>
      <c r="R15" s="8">
        <f t="shared" si="5"/>
        <v>2.8515244252341437E-3</v>
      </c>
      <c r="S15" s="8">
        <f t="shared" si="7"/>
        <v>-0.25239314966795934</v>
      </c>
      <c r="T15" s="8">
        <f>(-1*(S15-COFRT750.110.ro!N15*COS(COFRT750.110.el!P15))/SIN(COFRT750.110.el!P15))</f>
        <v>0.21919908141678829</v>
      </c>
    </row>
    <row r="16" spans="1:21">
      <c r="A16" s="3">
        <v>710</v>
      </c>
      <c r="B16" s="3">
        <v>-0.8246812</v>
      </c>
      <c r="C16" s="3">
        <v>-5</v>
      </c>
      <c r="D16" s="3">
        <v>25.3</v>
      </c>
      <c r="E16" s="3">
        <v>26.22</v>
      </c>
      <c r="F16" s="3">
        <v>2</v>
      </c>
      <c r="G16" s="3">
        <v>1</v>
      </c>
      <c r="H16" s="3">
        <v>2.0089999999999999</v>
      </c>
      <c r="I16" s="3">
        <v>0.16869999999999999</v>
      </c>
      <c r="J16" s="3">
        <v>13.59</v>
      </c>
      <c r="L16" s="8">
        <f t="shared" si="0"/>
        <v>1.7448169014084507</v>
      </c>
      <c r="M16" s="8">
        <f t="shared" si="1"/>
        <v>504100</v>
      </c>
      <c r="N16" s="8">
        <f t="shared" si="2"/>
        <v>0.98281814437165249</v>
      </c>
      <c r="O16" s="8">
        <f t="shared" si="3"/>
        <v>1.2340101609292897E-4</v>
      </c>
      <c r="P16" s="8">
        <f t="shared" si="4"/>
        <v>0.41542400390837825</v>
      </c>
      <c r="R16" s="8">
        <f t="shared" si="5"/>
        <v>2.9350798100013509E-3</v>
      </c>
      <c r="S16" s="8">
        <f t="shared" si="7"/>
        <v>-0.27898803034768166</v>
      </c>
      <c r="T16" s="8">
        <f>(-1*(S16-COFRT750.110.ro!N16*COS(COFRT750.110.el!P16))/SIN(COFRT750.110.el!P16))</f>
        <v>0.20794585148886224</v>
      </c>
    </row>
    <row r="17" spans="1:20">
      <c r="A17" s="3">
        <v>700</v>
      </c>
      <c r="B17" s="3">
        <v>-7.1959378999999997</v>
      </c>
      <c r="C17" s="3">
        <v>-5</v>
      </c>
      <c r="D17" s="3">
        <v>25.3</v>
      </c>
      <c r="E17" s="3">
        <v>26.22</v>
      </c>
      <c r="F17" s="3">
        <v>2</v>
      </c>
      <c r="G17" s="3">
        <v>1</v>
      </c>
      <c r="H17" s="3">
        <v>2.0085999999999999</v>
      </c>
      <c r="I17" s="3">
        <v>-0.63780000000000003</v>
      </c>
      <c r="J17" s="5" t="s">
        <v>82</v>
      </c>
      <c r="L17" s="8">
        <f t="shared" si="0"/>
        <v>1.7697428571428571</v>
      </c>
      <c r="M17" s="8">
        <f t="shared" si="1"/>
        <v>490000</v>
      </c>
      <c r="N17" s="8">
        <f t="shared" si="2"/>
        <v>0.98232372770969389</v>
      </c>
      <c r="O17" s="8">
        <f t="shared" si="3"/>
        <v>1.2525862028193804E-4</v>
      </c>
      <c r="P17" s="8">
        <f t="shared" si="4"/>
        <v>0.42091969984035821</v>
      </c>
      <c r="R17" s="8">
        <f t="shared" si="5"/>
        <v>3.0224280008308846E-3</v>
      </c>
      <c r="S17" s="8">
        <f t="shared" si="7"/>
        <v>-0.28865237987837788</v>
      </c>
      <c r="T17" s="8">
        <f>(-1*(S17-COFRT750.110.ro!N17*COS(COFRT750.110.el!P17))/SIN(COFRT750.110.el!P17))</f>
        <v>0.15365419835698726</v>
      </c>
    </row>
    <row r="18" spans="1:20">
      <c r="A18" s="3">
        <v>690</v>
      </c>
      <c r="B18" s="3">
        <v>-4.9516228</v>
      </c>
      <c r="C18" s="3">
        <v>-5</v>
      </c>
      <c r="D18" s="3">
        <v>25.3</v>
      </c>
      <c r="E18" s="3">
        <v>26.22</v>
      </c>
      <c r="F18" s="3">
        <v>2</v>
      </c>
      <c r="G18" s="3">
        <v>1</v>
      </c>
      <c r="H18" s="3">
        <v>2.0158999999999998</v>
      </c>
      <c r="I18" s="3">
        <v>-0.59799999999999998</v>
      </c>
      <c r="J18" s="3">
        <v>32.119999999999997</v>
      </c>
      <c r="L18" s="8">
        <f t="shared" si="0"/>
        <v>1.795391304347826</v>
      </c>
      <c r="M18" s="8">
        <f t="shared" si="1"/>
        <v>476100</v>
      </c>
      <c r="N18" s="8">
        <f t="shared" si="2"/>
        <v>0.98180765926853597</v>
      </c>
      <c r="O18" s="8">
        <f t="shared" si="3"/>
        <v>1.2717440591135187E-4</v>
      </c>
      <c r="P18" s="8">
        <f t="shared" si="4"/>
        <v>0.42658752474752087</v>
      </c>
      <c r="R18" s="8">
        <f t="shared" si="5"/>
        <v>3.1138153045809809E-3</v>
      </c>
      <c r="S18" s="8">
        <f t="shared" si="7"/>
        <v>-0.28548699720635384</v>
      </c>
      <c r="T18" s="8">
        <f>(-1*(S18-COFRT750.110.ro!N18*COS(COFRT750.110.el!P18))/SIN(COFRT750.110.el!P18))</f>
        <v>0.10503746961859574</v>
      </c>
    </row>
    <row r="19" spans="1:20">
      <c r="A19" s="3">
        <v>680</v>
      </c>
      <c r="B19" s="3">
        <v>1.5236721</v>
      </c>
      <c r="C19" s="3">
        <v>-5</v>
      </c>
      <c r="D19" s="3">
        <v>25.3</v>
      </c>
      <c r="E19" s="3">
        <v>26.22</v>
      </c>
      <c r="F19" s="3">
        <v>2</v>
      </c>
      <c r="G19" s="3">
        <v>1</v>
      </c>
      <c r="H19" s="3">
        <v>2.0065</v>
      </c>
      <c r="I19" s="3">
        <v>-0.86950000000000005</v>
      </c>
      <c r="J19" s="3">
        <v>18.13</v>
      </c>
      <c r="L19" s="8">
        <f t="shared" si="0"/>
        <v>1.8217941176470587</v>
      </c>
      <c r="M19" s="8">
        <f t="shared" si="1"/>
        <v>462400</v>
      </c>
      <c r="N19" s="8">
        <f t="shared" si="2"/>
        <v>0.98126865609375002</v>
      </c>
      <c r="O19" s="8">
        <f t="shared" si="3"/>
        <v>1.2915121080808365E-4</v>
      </c>
      <c r="P19" s="8">
        <f t="shared" si="4"/>
        <v>0.43243587430097563</v>
      </c>
      <c r="R19" s="8">
        <f t="shared" si="5"/>
        <v>3.2095085509750709E-3</v>
      </c>
      <c r="S19" s="8">
        <f t="shared" si="7"/>
        <v>-0.27533265846086175</v>
      </c>
      <c r="T19" s="8">
        <f>(-1*(S19-COFRT750.110.ro!N19*COS(COFRT750.110.el!P19))/SIN(COFRT750.110.el!P19))</f>
        <v>7.3033812525671982E-2</v>
      </c>
    </row>
    <row r="20" spans="1:20">
      <c r="A20" s="3">
        <v>670</v>
      </c>
      <c r="B20" s="3">
        <v>12.9510889</v>
      </c>
      <c r="C20" s="3">
        <v>-5</v>
      </c>
      <c r="D20" s="3">
        <v>25.3</v>
      </c>
      <c r="E20" s="3">
        <v>26.22</v>
      </c>
      <c r="F20" s="3">
        <v>2</v>
      </c>
      <c r="G20" s="3">
        <v>1</v>
      </c>
      <c r="H20" s="3">
        <v>2.0030999999999999</v>
      </c>
      <c r="I20" s="3">
        <v>-0.2429</v>
      </c>
      <c r="J20" s="3">
        <v>42.11</v>
      </c>
      <c r="L20" s="8">
        <f t="shared" si="0"/>
        <v>1.8489850746268657</v>
      </c>
      <c r="M20" s="8">
        <f t="shared" si="1"/>
        <v>448900</v>
      </c>
      <c r="N20" s="8">
        <f t="shared" si="2"/>
        <v>0.98070533877868127</v>
      </c>
      <c r="O20" s="8">
        <f t="shared" si="3"/>
        <v>1.3119206388292239E-4</v>
      </c>
      <c r="P20" s="8">
        <f t="shared" si="4"/>
        <v>0.43847370949079795</v>
      </c>
      <c r="R20" s="8">
        <f t="shared" si="5"/>
        <v>3.3097971715529955E-3</v>
      </c>
      <c r="S20" s="8">
        <f t="shared" si="7"/>
        <v>-0.25634503907290207</v>
      </c>
      <c r="T20" s="8">
        <f>(-1*(S20-COFRT750.110.ro!N20*COS(COFRT750.110.el!P20))/SIN(COFRT750.110.el!P20))</f>
        <v>3.8173583586189122E-2</v>
      </c>
    </row>
    <row r="21" spans="1:20">
      <c r="A21" s="3">
        <v>660</v>
      </c>
      <c r="B21" s="3">
        <v>-7.1826134000000001</v>
      </c>
      <c r="C21" s="3">
        <v>-4</v>
      </c>
      <c r="D21" s="3">
        <v>25.3</v>
      </c>
      <c r="E21" s="3">
        <v>26.22</v>
      </c>
      <c r="F21" s="3">
        <v>2</v>
      </c>
      <c r="G21" s="3">
        <v>1</v>
      </c>
      <c r="H21" s="3">
        <v>2.0059</v>
      </c>
      <c r="I21" s="3">
        <v>-0.8155</v>
      </c>
      <c r="J21" s="3">
        <v>32.74</v>
      </c>
      <c r="L21" s="8">
        <f t="shared" si="0"/>
        <v>1.877</v>
      </c>
      <c r="M21" s="8">
        <f t="shared" si="1"/>
        <v>435600</v>
      </c>
      <c r="N21" s="8">
        <f t="shared" si="2"/>
        <v>0.98011622263028009</v>
      </c>
      <c r="O21" s="8">
        <f t="shared" si="3"/>
        <v>1.3330020173380261E-4</v>
      </c>
      <c r="P21" s="8">
        <f t="shared" si="4"/>
        <v>0.44471060574656901</v>
      </c>
      <c r="R21" s="8">
        <f t="shared" si="5"/>
        <v>3.4149955265999994E-3</v>
      </c>
      <c r="S21" s="8">
        <f t="shared" si="7"/>
        <v>-0.23448651853737082</v>
      </c>
      <c r="T21" s="8">
        <f>(-1*(S21-COFRT750.110.ro!N21*COS(COFRT750.110.el!P21))/SIN(COFRT750.110.el!P21))</f>
        <v>1.2770355330593596E-2</v>
      </c>
    </row>
    <row r="22" spans="1:20">
      <c r="A22" s="3">
        <v>650</v>
      </c>
      <c r="B22" s="3">
        <v>7.4218228000000002</v>
      </c>
      <c r="C22" s="3">
        <v>-4</v>
      </c>
      <c r="D22" s="3">
        <v>25.3</v>
      </c>
      <c r="E22" s="3">
        <v>26.22</v>
      </c>
      <c r="F22" s="3">
        <v>2</v>
      </c>
      <c r="G22" s="3">
        <v>1</v>
      </c>
      <c r="H22" s="3">
        <v>2.0034999999999998</v>
      </c>
      <c r="I22" s="3">
        <v>-0.37309999999999999</v>
      </c>
      <c r="J22" s="3">
        <v>21.61</v>
      </c>
      <c r="L22" s="8">
        <f t="shared" si="0"/>
        <v>1.905876923076923</v>
      </c>
      <c r="M22" s="8">
        <f t="shared" si="1"/>
        <v>422500</v>
      </c>
      <c r="N22" s="8">
        <f t="shared" si="2"/>
        <v>0.97949970787633134</v>
      </c>
      <c r="O22" s="8">
        <f t="shared" si="3"/>
        <v>1.3547908703125767E-4</v>
      </c>
      <c r="P22" s="8">
        <f t="shared" si="4"/>
        <v>0.45115680733048263</v>
      </c>
      <c r="R22" s="8">
        <f t="shared" si="5"/>
        <v>3.5254455141483605E-3</v>
      </c>
      <c r="S22" s="8">
        <f t="shared" si="7"/>
        <v>-0.20913960627369019</v>
      </c>
      <c r="T22" s="8">
        <f>(-1*(S22-COFRT750.110.ro!N22*COS(COFRT750.110.el!P22))/SIN(COFRT750.110.el!P22))</f>
        <v>-9.3462080611152239E-3</v>
      </c>
    </row>
    <row r="23" spans="1:20">
      <c r="A23" s="3">
        <v>630</v>
      </c>
      <c r="B23" s="3">
        <v>5.9765931999999999</v>
      </c>
      <c r="C23" s="3">
        <v>-3</v>
      </c>
      <c r="D23" s="3">
        <v>25.3</v>
      </c>
      <c r="E23" s="3">
        <v>26.22</v>
      </c>
      <c r="F23" s="3">
        <v>2</v>
      </c>
      <c r="G23" s="3">
        <v>1</v>
      </c>
      <c r="H23" s="3">
        <v>2.0053999999999998</v>
      </c>
      <c r="I23" s="3">
        <v>0.1416</v>
      </c>
      <c r="J23" s="3">
        <v>36.93</v>
      </c>
      <c r="L23" s="8">
        <f t="shared" si="0"/>
        <v>1.9663809523809523</v>
      </c>
      <c r="M23" s="8">
        <f t="shared" si="1"/>
        <v>396900</v>
      </c>
      <c r="N23" s="8">
        <f t="shared" si="2"/>
        <v>0.97817744161690601</v>
      </c>
      <c r="O23" s="8">
        <f t="shared" si="3"/>
        <v>1.4006420566715677E-4</v>
      </c>
      <c r="P23" s="8">
        <f t="shared" si="4"/>
        <v>0.46472181648800304</v>
      </c>
      <c r="R23" s="8">
        <f t="shared" si="5"/>
        <v>3.7636236177126447E-3</v>
      </c>
      <c r="S23" s="8">
        <f t="shared" si="7"/>
        <v>-0.15541984300617626</v>
      </c>
      <c r="T23" s="8">
        <f>(-1*(S23-COFRT750.110.ro!N23*COS(COFRT750.110.el!P23))/SIN(COFRT750.110.el!P23))</f>
        <v>-4.5603611718275504E-2</v>
      </c>
    </row>
    <row r="24" spans="1:20">
      <c r="A24" s="3">
        <v>620</v>
      </c>
      <c r="B24" s="3">
        <v>-9.4463170999999999</v>
      </c>
      <c r="C24" s="3">
        <v>-2</v>
      </c>
      <c r="D24" s="3">
        <v>25.3</v>
      </c>
      <c r="E24" s="3">
        <v>26.21</v>
      </c>
      <c r="F24" s="3">
        <v>2</v>
      </c>
      <c r="G24" s="3">
        <v>1</v>
      </c>
      <c r="H24" s="3">
        <v>2.0076999999999998</v>
      </c>
      <c r="I24" s="3">
        <v>-0.22750000000000001</v>
      </c>
      <c r="J24" s="3">
        <v>27.93</v>
      </c>
      <c r="L24" s="8">
        <f t="shared" si="0"/>
        <v>1.9980967741935483</v>
      </c>
      <c r="M24" s="8">
        <f t="shared" si="1"/>
        <v>384400</v>
      </c>
      <c r="N24" s="8">
        <f t="shared" si="2"/>
        <v>0.97746781107635272</v>
      </c>
      <c r="O24" s="8">
        <f t="shared" si="3"/>
        <v>1.424786899610102E-4</v>
      </c>
      <c r="P24" s="8">
        <f t="shared" si="4"/>
        <v>0.47186503439743194</v>
      </c>
      <c r="R24" s="8">
        <f t="shared" si="5"/>
        <v>3.8922014817637605E-3</v>
      </c>
      <c r="S24" s="8">
        <f t="shared" si="7"/>
        <v>-0.12949459581802628</v>
      </c>
      <c r="T24" s="8">
        <f>(-1*(S24-COFRT750.110.ro!N24*COS(COFRT750.110.el!P24))/SIN(COFRT750.110.el!P24))</f>
        <v>-5.7637472803853736E-2</v>
      </c>
    </row>
    <row r="25" spans="1:20">
      <c r="A25" s="3">
        <v>610</v>
      </c>
      <c r="B25" s="3">
        <v>-25.370516500000001</v>
      </c>
      <c r="C25" s="3">
        <v>-1</v>
      </c>
      <c r="D25" s="3">
        <v>25.3</v>
      </c>
      <c r="E25" s="3">
        <v>26.21</v>
      </c>
      <c r="F25" s="3">
        <v>2</v>
      </c>
      <c r="G25" s="3">
        <v>1</v>
      </c>
      <c r="H25" s="3">
        <v>2.0072000000000001</v>
      </c>
      <c r="I25" s="3">
        <v>-0.19400000000000001</v>
      </c>
      <c r="J25" s="3">
        <v>13.68</v>
      </c>
      <c r="L25" s="8">
        <f t="shared" si="0"/>
        <v>2.0308524590163932</v>
      </c>
      <c r="M25" s="8">
        <f t="shared" si="1"/>
        <v>372100</v>
      </c>
      <c r="N25" s="8">
        <f t="shared" si="2"/>
        <v>0.97672299537153995</v>
      </c>
      <c r="O25" s="8">
        <f t="shared" si="3"/>
        <v>1.4498047704617335E-4</v>
      </c>
      <c r="P25" s="8">
        <f t="shared" si="4"/>
        <v>0.47926653639013883</v>
      </c>
      <c r="R25" s="8">
        <f t="shared" si="5"/>
        <v>4.0277383919948952E-3</v>
      </c>
      <c r="S25" s="8">
        <f t="shared" si="7"/>
        <v>-0.10664845722145053</v>
      </c>
      <c r="T25" s="8">
        <f>(-1*(S25-COFRT750.110.ro!N25*COS(COFRT750.110.el!P25))/SIN(COFRT750.110.el!P25))</f>
        <v>-6.3814997673877549E-2</v>
      </c>
    </row>
    <row r="26" spans="1:20">
      <c r="A26" s="3">
        <v>600</v>
      </c>
      <c r="B26" s="3">
        <v>-15.569740700000001</v>
      </c>
      <c r="C26" s="3">
        <v>-1</v>
      </c>
      <c r="D26" s="3">
        <v>25.3</v>
      </c>
      <c r="E26" s="3">
        <v>26.21</v>
      </c>
      <c r="F26" s="3">
        <v>2</v>
      </c>
      <c r="G26" s="3">
        <v>1</v>
      </c>
      <c r="H26" s="3">
        <v>2.0099999999999998</v>
      </c>
      <c r="I26" s="3">
        <v>0.1802</v>
      </c>
      <c r="J26" s="3">
        <v>25.91</v>
      </c>
      <c r="L26" s="8">
        <f t="shared" si="0"/>
        <v>2.0646999999999998</v>
      </c>
      <c r="M26" s="8">
        <f t="shared" si="1"/>
        <v>360000</v>
      </c>
      <c r="N26" s="8">
        <f t="shared" si="2"/>
        <v>0.97594062938263892</v>
      </c>
      <c r="O26" s="8">
        <f t="shared" si="3"/>
        <v>1.4757451626943907E-4</v>
      </c>
      <c r="P26" s="8">
        <f t="shared" si="4"/>
        <v>0.4869409650391735</v>
      </c>
      <c r="R26" s="8">
        <f t="shared" si="5"/>
        <v>4.1707660850045991E-3</v>
      </c>
      <c r="S26" s="8">
        <f t="shared" si="7"/>
        <v>-8.8024428787493433E-2</v>
      </c>
      <c r="T26" s="8">
        <f>(-1*(S26-COFRT750.110.ro!N26*COS(COFRT750.110.el!P26))/SIN(COFRT750.110.el!P26))</f>
        <v>-6.3636466373356695E-2</v>
      </c>
    </row>
    <row r="27" spans="1:20">
      <c r="A27" s="3">
        <v>590</v>
      </c>
      <c r="B27" s="3">
        <v>-34.059280299999998</v>
      </c>
      <c r="C27" s="3">
        <v>0</v>
      </c>
      <c r="D27" s="3">
        <v>25.3</v>
      </c>
      <c r="E27" s="3">
        <v>26.21</v>
      </c>
      <c r="F27" s="3">
        <v>2</v>
      </c>
      <c r="G27" s="3">
        <v>1</v>
      </c>
      <c r="H27" s="3">
        <v>2.0068000000000001</v>
      </c>
      <c r="I27" s="3">
        <v>-2.6800000000000001E-2</v>
      </c>
      <c r="J27" s="3">
        <v>16.93</v>
      </c>
      <c r="L27" s="8">
        <f t="shared" si="0"/>
        <v>2.0996949152542372</v>
      </c>
      <c r="M27" s="8">
        <f t="shared" si="1"/>
        <v>348100</v>
      </c>
      <c r="N27" s="8">
        <f t="shared" si="2"/>
        <v>0.97511814587115775</v>
      </c>
      <c r="O27" s="8">
        <f t="shared" si="3"/>
        <v>1.5026614641161032E-4</v>
      </c>
      <c r="P27" s="8">
        <f t="shared" si="4"/>
        <v>0.49490411505264115</v>
      </c>
      <c r="R27" s="8">
        <f t="shared" si="5"/>
        <v>4.3218681265786351E-3</v>
      </c>
      <c r="S27" s="8">
        <f t="shared" si="7"/>
        <v>-7.3599858971388807E-2</v>
      </c>
      <c r="T27" s="8">
        <f>(-1*(S27-COFRT750.110.ro!N27*COS(COFRT750.110.el!P27))/SIN(COFRT750.110.el!P27))</f>
        <v>-6.2363042084322452E-2</v>
      </c>
    </row>
    <row r="28" spans="1:20">
      <c r="A28" s="3">
        <v>580</v>
      </c>
      <c r="B28" s="3">
        <v>-27.843793000000002</v>
      </c>
      <c r="C28" s="3">
        <v>0</v>
      </c>
      <c r="D28" s="3">
        <v>25.3</v>
      </c>
      <c r="E28" s="3">
        <v>26.21</v>
      </c>
      <c r="F28" s="3">
        <v>2</v>
      </c>
      <c r="G28" s="3">
        <v>1</v>
      </c>
      <c r="H28" s="3">
        <v>2.0057999999999998</v>
      </c>
      <c r="I28" s="3">
        <v>-0.21560000000000001</v>
      </c>
      <c r="J28" s="3">
        <v>19.25</v>
      </c>
      <c r="L28" s="8">
        <f t="shared" si="0"/>
        <v>2.1358965517241377</v>
      </c>
      <c r="M28" s="8">
        <f t="shared" si="1"/>
        <v>336400</v>
      </c>
      <c r="N28" s="8">
        <f t="shared" si="2"/>
        <v>0.97425275439283587</v>
      </c>
      <c r="O28" s="8">
        <f t="shared" si="3"/>
        <v>1.5306113539265473E-4</v>
      </c>
      <c r="P28" s="8">
        <f t="shared" si="4"/>
        <v>0.5031730507408454</v>
      </c>
      <c r="R28" s="8">
        <f t="shared" si="5"/>
        <v>4.4816860407160672E-3</v>
      </c>
      <c r="S28" s="8">
        <f t="shared" si="7"/>
        <v>-6.2393569204343878E-2</v>
      </c>
      <c r="T28" s="8">
        <f>(-1*(S28-COFRT750.110.ro!N28*COS(COFRT750.110.el!P28))/SIN(COFRT750.110.el!P28))</f>
        <v>-5.9848881502149752E-2</v>
      </c>
    </row>
    <row r="29" spans="1:20">
      <c r="A29" s="3">
        <v>570</v>
      </c>
      <c r="B29" s="3">
        <v>-22.2225927</v>
      </c>
      <c r="C29" s="3">
        <v>0</v>
      </c>
      <c r="D29" s="3">
        <v>25.3</v>
      </c>
      <c r="E29" s="3">
        <v>26.21</v>
      </c>
      <c r="F29" s="3">
        <v>2</v>
      </c>
      <c r="G29" s="3">
        <v>1</v>
      </c>
      <c r="H29" s="3">
        <v>2.0017999999999998</v>
      </c>
      <c r="I29" s="3">
        <v>-0.1421</v>
      </c>
      <c r="J29" s="3">
        <v>34.5</v>
      </c>
      <c r="L29" s="8">
        <f t="shared" si="0"/>
        <v>2.1733684210526314</v>
      </c>
      <c r="M29" s="8">
        <f t="shared" si="1"/>
        <v>324900</v>
      </c>
      <c r="N29" s="8">
        <f t="shared" si="2"/>
        <v>0.9733414175984918</v>
      </c>
      <c r="O29" s="8">
        <f t="shared" si="3"/>
        <v>1.5596572499405604E-4</v>
      </c>
      <c r="P29" s="8">
        <f t="shared" si="4"/>
        <v>0.51176623832673662</v>
      </c>
      <c r="R29" s="8">
        <f t="shared" si="5"/>
        <v>4.6509262919429643E-3</v>
      </c>
      <c r="S29" s="8">
        <f t="shared" si="7"/>
        <v>-5.1677820331784891E-2</v>
      </c>
      <c r="T29" s="8">
        <f>(-1*(S29-COFRT750.110.ro!N29*COS(COFRT750.110.el!P29))/SIN(COFRT750.110.el!P29))</f>
        <v>-6.0158896985848836E-2</v>
      </c>
    </row>
    <row r="30" spans="1:20">
      <c r="A30" s="3">
        <v>560</v>
      </c>
      <c r="B30" s="3">
        <v>-16.3184252</v>
      </c>
      <c r="C30" s="3">
        <v>0</v>
      </c>
      <c r="D30" s="3">
        <v>25.3</v>
      </c>
      <c r="E30" s="3">
        <v>26.21</v>
      </c>
      <c r="F30" s="3">
        <v>2</v>
      </c>
      <c r="G30" s="3">
        <v>1</v>
      </c>
      <c r="H30" s="3">
        <v>2.0093000000000001</v>
      </c>
      <c r="I30" s="3">
        <v>0.13589999999999999</v>
      </c>
      <c r="J30" s="3">
        <v>32.24</v>
      </c>
      <c r="L30" s="8">
        <f t="shared" si="0"/>
        <v>2.2121785714285713</v>
      </c>
      <c r="M30" s="8">
        <f t="shared" si="1"/>
        <v>313600</v>
      </c>
      <c r="N30" s="8">
        <f t="shared" si="2"/>
        <v>0.97238082454639674</v>
      </c>
      <c r="O30" s="8">
        <f t="shared" si="3"/>
        <v>1.5898668136003075E-4</v>
      </c>
      <c r="P30" s="8">
        <f t="shared" si="4"/>
        <v>0.52070369535305427</v>
      </c>
      <c r="R30" s="8">
        <f t="shared" si="5"/>
        <v>4.8303682579684841E-3</v>
      </c>
      <c r="S30" s="8">
        <f t="shared" si="7"/>
        <v>-3.9412001553056505E-2</v>
      </c>
      <c r="T30" s="8">
        <f>(-1*(S30-COFRT750.110.ro!N30*COS(COFRT750.110.el!P30))/SIN(COFRT750.110.el!P30))</f>
        <v>-6.0784752206464884E-2</v>
      </c>
    </row>
    <row r="31" spans="1:20">
      <c r="A31" s="3">
        <v>550</v>
      </c>
      <c r="B31" s="3">
        <v>-10.508002599999999</v>
      </c>
      <c r="C31" s="3">
        <v>0</v>
      </c>
      <c r="D31" s="3">
        <v>25.3</v>
      </c>
      <c r="E31" s="3">
        <v>26.21</v>
      </c>
      <c r="F31" s="3">
        <v>2</v>
      </c>
      <c r="G31" s="3">
        <v>1</v>
      </c>
      <c r="H31" s="3">
        <v>2.0070000000000001</v>
      </c>
      <c r="I31" s="3">
        <v>0.1187</v>
      </c>
      <c r="J31" s="3">
        <v>25.93</v>
      </c>
      <c r="L31" s="8">
        <f t="shared" si="0"/>
        <v>2.2523999999999997</v>
      </c>
      <c r="M31" s="8">
        <f t="shared" si="1"/>
        <v>302500</v>
      </c>
      <c r="N31" s="8">
        <f t="shared" si="2"/>
        <v>0.97136736058760331</v>
      </c>
      <c r="O31" s="8">
        <f t="shared" si="3"/>
        <v>1.621313521750682E-4</v>
      </c>
      <c r="P31" s="8">
        <f t="shared" si="4"/>
        <v>0.53000715984127589</v>
      </c>
      <c r="R31" s="8">
        <f t="shared" si="5"/>
        <v>5.0208733547647986E-3</v>
      </c>
      <c r="S31" s="8">
        <f t="shared" si="7"/>
        <v>-2.6379675133069613E-2</v>
      </c>
      <c r="T31" s="8">
        <f>(-1*(S31-COFRT750.110.ro!N31*COS(COFRT750.110.el!P31))/SIN(COFRT750.110.el!P31))</f>
        <v>-6.1362818597090488E-2</v>
      </c>
    </row>
    <row r="32" spans="1:20">
      <c r="A32" s="3">
        <v>540</v>
      </c>
      <c r="B32" s="3">
        <v>-6.0678796000000004</v>
      </c>
      <c r="C32" s="3">
        <v>0</v>
      </c>
      <c r="D32" s="3">
        <v>25.3</v>
      </c>
      <c r="E32" s="3">
        <v>26.21</v>
      </c>
      <c r="F32" s="3">
        <v>2</v>
      </c>
      <c r="G32" s="3">
        <v>1</v>
      </c>
      <c r="H32" s="3">
        <v>2.004</v>
      </c>
      <c r="I32" s="3">
        <v>-5.62E-2</v>
      </c>
      <c r="J32" s="3">
        <v>36.729999999999997</v>
      </c>
      <c r="L32" s="8">
        <f t="shared" si="0"/>
        <v>2.294111111111111</v>
      </c>
      <c r="M32" s="8">
        <f t="shared" si="1"/>
        <v>291600</v>
      </c>
      <c r="N32" s="8">
        <f t="shared" si="2"/>
        <v>0.97029707331189985</v>
      </c>
      <c r="O32" s="8">
        <f t="shared" si="3"/>
        <v>1.6540773157898658E-4</v>
      </c>
      <c r="P32" s="8">
        <f t="shared" si="4"/>
        <v>0.53970028234189982</v>
      </c>
      <c r="R32" s="8">
        <f t="shared" si="5"/>
        <v>5.2233955063163227E-3</v>
      </c>
      <c r="S32" s="8">
        <f t="shared" si="7"/>
        <v>-1.5847467517754243E-2</v>
      </c>
      <c r="T32" s="8">
        <f>(-1*(S32-COFRT750.110.ro!N32*COS(COFRT750.110.el!P32))/SIN(COFRT750.110.el!P32))</f>
        <v>-5.7999279962642918E-2</v>
      </c>
    </row>
    <row r="33" spans="1:20">
      <c r="A33" s="3">
        <v>530</v>
      </c>
      <c r="B33" s="3">
        <v>-3.9464877999999999</v>
      </c>
      <c r="C33" s="3">
        <v>0</v>
      </c>
      <c r="D33" s="3">
        <v>25.3</v>
      </c>
      <c r="E33" s="3">
        <v>26.21</v>
      </c>
      <c r="F33" s="3">
        <v>2</v>
      </c>
      <c r="G33" s="3">
        <v>1</v>
      </c>
      <c r="H33" s="3">
        <v>2.0023</v>
      </c>
      <c r="I33" s="3">
        <v>-0.12720000000000001</v>
      </c>
      <c r="J33" s="3">
        <v>14.47</v>
      </c>
      <c r="L33" s="8">
        <f t="shared" si="0"/>
        <v>2.3373962264150943</v>
      </c>
      <c r="M33" s="8">
        <f t="shared" si="1"/>
        <v>280900</v>
      </c>
      <c r="N33" s="8">
        <f t="shared" si="2"/>
        <v>0.96916563395425415</v>
      </c>
      <c r="O33" s="8">
        <f t="shared" si="3"/>
        <v>1.6882453407892487E-4</v>
      </c>
      <c r="P33" s="8">
        <f t="shared" si="4"/>
        <v>0.54980884460203716</v>
      </c>
      <c r="R33" s="8">
        <f t="shared" si="5"/>
        <v>5.4389931877603217E-3</v>
      </c>
      <c r="S33" s="8">
        <f t="shared" si="7"/>
        <v>-1.0732460129889609E-2</v>
      </c>
      <c r="T33" s="8">
        <f>(-1*(S33-COFRT750.110.ro!N33*COS(COFRT750.110.el!P33))/SIN(COFRT750.110.el!P33))</f>
        <v>-4.7361801257867417E-2</v>
      </c>
    </row>
    <row r="34" spans="1:20">
      <c r="A34" s="3">
        <v>520</v>
      </c>
      <c r="B34" s="3">
        <v>-3.4589561999999998</v>
      </c>
      <c r="C34" s="3">
        <v>0</v>
      </c>
      <c r="D34" s="3">
        <v>25.3</v>
      </c>
      <c r="E34" s="3">
        <v>26.21</v>
      </c>
      <c r="F34" s="3">
        <v>2</v>
      </c>
      <c r="G34" s="3">
        <v>1</v>
      </c>
      <c r="H34" s="4" t="s">
        <v>83</v>
      </c>
      <c r="I34" s="3">
        <v>-9.7999999999999997E-3</v>
      </c>
      <c r="J34" s="3">
        <v>21.86</v>
      </c>
      <c r="L34" s="8">
        <f t="shared" si="0"/>
        <v>2.3823461538461537</v>
      </c>
      <c r="M34" s="8">
        <f t="shared" si="1"/>
        <v>270400</v>
      </c>
      <c r="N34" s="8">
        <f t="shared" si="2"/>
        <v>0.96796829355676772</v>
      </c>
      <c r="O34" s="8">
        <f t="shared" si="3"/>
        <v>1.7239127895869689E-4</v>
      </c>
      <c r="P34" s="8">
        <f t="shared" si="4"/>
        <v>0.56036100928930022</v>
      </c>
      <c r="R34" s="8">
        <f t="shared" si="5"/>
        <v>5.6688433149023774E-3</v>
      </c>
      <c r="S34" s="8">
        <f t="shared" si="7"/>
        <v>-9.8041403654550649E-3</v>
      </c>
      <c r="T34" s="8">
        <f>(-1*(S34-COFRT750.110.ro!N34*COS(COFRT750.110.el!P34))/SIN(COFRT750.110.el!P34))</f>
        <v>-3.524643499377391E-2</v>
      </c>
    </row>
    <row r="35" spans="1:20">
      <c r="A35" s="3">
        <v>510</v>
      </c>
      <c r="B35" s="3">
        <v>-4.8034017999999996</v>
      </c>
      <c r="C35" s="3">
        <v>0</v>
      </c>
      <c r="D35" s="3">
        <v>25.3</v>
      </c>
      <c r="E35" s="3">
        <v>26.21</v>
      </c>
      <c r="F35" s="3">
        <v>2</v>
      </c>
      <c r="G35" s="3">
        <v>1</v>
      </c>
      <c r="H35" s="3">
        <v>2.0081000000000002</v>
      </c>
      <c r="I35" s="3">
        <v>-4.8399999999999999E-2</v>
      </c>
      <c r="J35" s="3">
        <v>19.600000000000001</v>
      </c>
      <c r="L35" s="8">
        <f t="shared" si="0"/>
        <v>2.4290588235294117</v>
      </c>
      <c r="M35" s="8">
        <f t="shared" si="1"/>
        <v>260100</v>
      </c>
      <c r="N35" s="8">
        <f t="shared" si="2"/>
        <v>0.96669983305555551</v>
      </c>
      <c r="O35" s="8">
        <f t="shared" si="3"/>
        <v>1.7611838698023362E-4</v>
      </c>
      <c r="P35" s="8">
        <f t="shared" si="4"/>
        <v>0.57138760608166428</v>
      </c>
      <c r="R35" s="8">
        <f t="shared" si="5"/>
        <v>5.9142573069889681E-3</v>
      </c>
      <c r="S35" s="8">
        <f t="shared" si="7"/>
        <v>-1.420427709702698E-2</v>
      </c>
      <c r="T35" s="8">
        <f>(-1*(S35-COFRT750.110.ro!N35*COS(COFRT750.110.el!P35))/SIN(COFRT750.110.el!P35))</f>
        <v>-2.1885741140537974E-2</v>
      </c>
    </row>
    <row r="36" spans="1:20">
      <c r="A36" s="3">
        <v>500</v>
      </c>
      <c r="B36" s="3">
        <v>-7.3238631999999999</v>
      </c>
      <c r="C36" s="3">
        <v>0</v>
      </c>
      <c r="D36" s="3">
        <v>25.3</v>
      </c>
      <c r="E36" s="3">
        <v>26.21</v>
      </c>
      <c r="F36" s="3">
        <v>2</v>
      </c>
      <c r="G36" s="3">
        <v>1</v>
      </c>
      <c r="H36" s="3">
        <v>2.0038999999999998</v>
      </c>
      <c r="I36" s="3">
        <v>-7.6300000000000007E-2</v>
      </c>
      <c r="J36" s="3">
        <v>15.68</v>
      </c>
      <c r="L36" s="8">
        <f t="shared" si="0"/>
        <v>2.4776400000000001</v>
      </c>
      <c r="M36" s="8">
        <f t="shared" si="1"/>
        <v>250000</v>
      </c>
      <c r="N36" s="8">
        <f t="shared" si="2"/>
        <v>0.96535450631099995</v>
      </c>
      <c r="O36" s="8">
        <f t="shared" si="3"/>
        <v>1.8001729153288264E-4</v>
      </c>
      <c r="P36" s="8">
        <f t="shared" si="4"/>
        <v>0.58292246050110963</v>
      </c>
      <c r="R36" s="8">
        <f t="shared" si="5"/>
        <v>6.1766997154959497E-3</v>
      </c>
      <c r="S36" s="8">
        <f t="shared" si="7"/>
        <v>-2.2618651871885626E-2</v>
      </c>
      <c r="T36" s="8">
        <f>(-1*(S36-COFRT750.110.ro!N36*COS(COFRT750.110.el!P36))/SIN(COFRT750.110.el!P36))</f>
        <v>-9.0946419458834988E-3</v>
      </c>
    </row>
    <row r="37" spans="1:20">
      <c r="A37" s="3">
        <v>495</v>
      </c>
      <c r="B37" s="3">
        <v>-8.5897583999999991</v>
      </c>
      <c r="C37" s="3">
        <v>0</v>
      </c>
      <c r="D37" s="3">
        <v>25.3</v>
      </c>
      <c r="E37" s="3">
        <v>26.21</v>
      </c>
      <c r="F37" s="3">
        <v>2</v>
      </c>
      <c r="G37" s="3">
        <v>1</v>
      </c>
      <c r="H37" s="3">
        <v>2.0013999999999998</v>
      </c>
      <c r="I37" s="3">
        <v>-0.1018</v>
      </c>
      <c r="J37" s="3">
        <v>22.38</v>
      </c>
      <c r="L37" s="8">
        <f t="shared" si="0"/>
        <v>2.5026666666666664</v>
      </c>
      <c r="M37" s="8">
        <f t="shared" si="1"/>
        <v>245025</v>
      </c>
      <c r="N37" s="8">
        <f t="shared" si="2"/>
        <v>0.96465106245383125</v>
      </c>
      <c r="O37" s="8">
        <f t="shared" si="3"/>
        <v>1.8203504848309594E-4</v>
      </c>
      <c r="P37" s="8">
        <f t="shared" si="4"/>
        <v>0.58889196613025374</v>
      </c>
      <c r="R37" s="8">
        <f t="shared" si="5"/>
        <v>6.3148113815703682E-3</v>
      </c>
      <c r="S37" s="8">
        <f t="shared" si="7"/>
        <v>-2.7121352054629837E-2</v>
      </c>
      <c r="T37" s="8">
        <f>(-1*(S37-COFRT750.110.ro!N37*COS(COFRT750.110.el!P37))/SIN(COFRT750.110.el!P37))</f>
        <v>-4.1845143687528723E-3</v>
      </c>
    </row>
    <row r="38" spans="1:20">
      <c r="A38" s="3">
        <v>490</v>
      </c>
      <c r="B38" s="3">
        <v>-10.1376629</v>
      </c>
      <c r="C38" s="3">
        <v>0</v>
      </c>
      <c r="D38" s="3">
        <v>25.3</v>
      </c>
      <c r="E38" s="3">
        <v>26.21</v>
      </c>
      <c r="F38" s="3">
        <v>2</v>
      </c>
      <c r="G38" s="3">
        <v>1</v>
      </c>
      <c r="H38" s="3">
        <v>2.0044</v>
      </c>
      <c r="I38" s="3">
        <v>-1.23E-2</v>
      </c>
      <c r="J38" s="3">
        <v>32.409999999999997</v>
      </c>
      <c r="L38" s="8">
        <f t="shared" si="0"/>
        <v>2.5282040816326528</v>
      </c>
      <c r="M38" s="8">
        <f t="shared" si="1"/>
        <v>240100</v>
      </c>
      <c r="N38" s="8">
        <f t="shared" si="2"/>
        <v>0.96392597491774257</v>
      </c>
      <c r="O38" s="8">
        <f t="shared" si="3"/>
        <v>1.841005668313921E-4</v>
      </c>
      <c r="P38" s="8">
        <f t="shared" si="4"/>
        <v>0.59500277318555905</v>
      </c>
      <c r="R38" s="8">
        <f t="shared" si="5"/>
        <v>6.4578098925158174E-3</v>
      </c>
      <c r="S38" s="8">
        <f t="shared" si="7"/>
        <v>-3.2733549881305293E-2</v>
      </c>
      <c r="T38" s="8">
        <f>(-1*(S38-COFRT750.110.ro!N38*COS(COFRT750.110.el!P38))/SIN(COFRT750.110.el!P38))</f>
        <v>1.8647680475059194E-4</v>
      </c>
    </row>
    <row r="39" spans="1:20">
      <c r="A39" s="3">
        <v>485</v>
      </c>
      <c r="B39" s="3">
        <v>-11.4145682</v>
      </c>
      <c r="C39" s="3">
        <v>0</v>
      </c>
      <c r="D39" s="3">
        <v>25.3</v>
      </c>
      <c r="E39" s="3">
        <v>26.21</v>
      </c>
      <c r="F39" s="3">
        <v>2</v>
      </c>
      <c r="G39" s="3">
        <v>1</v>
      </c>
      <c r="H39" s="3">
        <v>2.0146999999999999</v>
      </c>
      <c r="I39" s="3">
        <v>-0.1825</v>
      </c>
      <c r="J39" s="3">
        <v>43.93</v>
      </c>
      <c r="L39" s="8">
        <f t="shared" si="0"/>
        <v>2.5542680412371133</v>
      </c>
      <c r="M39" s="8">
        <f t="shared" si="1"/>
        <v>235225</v>
      </c>
      <c r="N39" s="8">
        <f t="shared" si="2"/>
        <v>0.96317834659474966</v>
      </c>
      <c r="O39" s="8">
        <f t="shared" si="3"/>
        <v>1.8621562094322849E-4</v>
      </c>
      <c r="P39" s="8">
        <f t="shared" si="4"/>
        <v>0.60126013110233767</v>
      </c>
      <c r="R39" s="8">
        <f t="shared" si="5"/>
        <v>6.6059316254421336E-3</v>
      </c>
      <c r="S39" s="8">
        <f t="shared" si="7"/>
        <v>-3.7701928531573045E-2</v>
      </c>
      <c r="T39" s="8">
        <f>(-1*(S39-COFRT750.110.ro!N39*COS(COFRT750.110.el!P39))/SIN(COFRT750.110.el!P39))</f>
        <v>3.2918214217628698E-3</v>
      </c>
    </row>
    <row r="40" spans="1:20">
      <c r="A40" s="3">
        <v>482</v>
      </c>
      <c r="B40" s="3">
        <v>-11.975812100000001</v>
      </c>
      <c r="C40" s="3">
        <v>0</v>
      </c>
      <c r="D40" s="3">
        <v>25.3</v>
      </c>
      <c r="E40" s="3">
        <v>26.21</v>
      </c>
      <c r="F40" s="3">
        <v>2</v>
      </c>
      <c r="G40" s="3">
        <v>1</v>
      </c>
      <c r="H40" s="3">
        <v>2.0041000000000002</v>
      </c>
      <c r="I40" s="3">
        <v>7.7600000000000002E-2</v>
      </c>
      <c r="J40" s="3">
        <v>15.69</v>
      </c>
      <c r="L40" s="8">
        <f t="shared" si="0"/>
        <v>2.5701659751037345</v>
      </c>
      <c r="M40" s="8">
        <f t="shared" si="1"/>
        <v>232324</v>
      </c>
      <c r="N40" s="8">
        <f t="shared" si="2"/>
        <v>0.96271855932985828</v>
      </c>
      <c r="O40" s="8">
        <f t="shared" si="3"/>
        <v>1.875092026551896E-4</v>
      </c>
      <c r="P40" s="8">
        <f t="shared" si="4"/>
        <v>0.60508717444890792</v>
      </c>
      <c r="R40" s="8">
        <f t="shared" si="5"/>
        <v>6.697367473450064E-3</v>
      </c>
      <c r="S40" s="8">
        <f t="shared" si="7"/>
        <v>-4.0103207213344857E-2</v>
      </c>
      <c r="T40" s="8">
        <f>(-1*(S40-COFRT750.110.ro!N40*COS(COFRT750.110.el!P40))/SIN(COFRT750.110.el!P40))</f>
        <v>3.8768059137218665E-3</v>
      </c>
    </row>
    <row r="41" spans="1:20">
      <c r="A41" s="3">
        <v>480</v>
      </c>
      <c r="B41" s="3">
        <v>-12.468878699999999</v>
      </c>
      <c r="C41" s="3">
        <v>0</v>
      </c>
      <c r="D41" s="3">
        <v>25.3</v>
      </c>
      <c r="E41" s="3">
        <v>26.21</v>
      </c>
      <c r="F41" s="3">
        <v>2</v>
      </c>
      <c r="G41" s="3">
        <v>1</v>
      </c>
      <c r="H41" s="3">
        <v>2.0030999999999999</v>
      </c>
      <c r="I41" s="3">
        <v>2.1499999999999998E-2</v>
      </c>
      <c r="J41" s="3">
        <v>19.53</v>
      </c>
      <c r="L41" s="8">
        <f t="shared" si="0"/>
        <v>2.5808749999999998</v>
      </c>
      <c r="M41" s="8">
        <f t="shared" si="1"/>
        <v>230400</v>
      </c>
      <c r="N41" s="8">
        <f t="shared" si="2"/>
        <v>0.96240723341037326</v>
      </c>
      <c r="O41" s="8">
        <f t="shared" si="3"/>
        <v>1.8838207631478515E-4</v>
      </c>
      <c r="P41" s="8">
        <f t="shared" si="4"/>
        <v>0.60766955892486607</v>
      </c>
      <c r="R41" s="8">
        <f t="shared" si="5"/>
        <v>6.7594272718839834E-3</v>
      </c>
      <c r="S41" s="8">
        <f t="shared" si="7"/>
        <v>-4.2141239367296655E-2</v>
      </c>
      <c r="T41" s="8">
        <f>(-1*(S41-COFRT750.110.ro!N41*COS(COFRT750.110.el!P41))/SIN(COFRT750.110.el!P41))</f>
        <v>4.7930441857115952E-3</v>
      </c>
    </row>
    <row r="42" spans="1:20">
      <c r="A42" s="3">
        <v>477</v>
      </c>
      <c r="B42" s="3">
        <v>-13.2450733</v>
      </c>
      <c r="C42" s="3">
        <v>0</v>
      </c>
      <c r="D42" s="3">
        <v>25.3</v>
      </c>
      <c r="E42" s="3">
        <v>26.21</v>
      </c>
      <c r="F42" s="3">
        <v>2</v>
      </c>
      <c r="G42" s="3">
        <v>1</v>
      </c>
      <c r="H42" s="3">
        <v>2.0114000000000001</v>
      </c>
      <c r="I42" s="3">
        <v>-6.9400000000000003E-2</v>
      </c>
      <c r="J42" s="5" t="s">
        <v>84</v>
      </c>
      <c r="L42" s="8">
        <f t="shared" si="0"/>
        <v>2.5971069182389934</v>
      </c>
      <c r="M42" s="8">
        <f t="shared" si="1"/>
        <v>227529</v>
      </c>
      <c r="N42" s="8">
        <f t="shared" si="2"/>
        <v>0.96193288142500522</v>
      </c>
      <c r="O42" s="8">
        <f t="shared" si="3"/>
        <v>1.8970743437078904E-4</v>
      </c>
      <c r="P42" s="8">
        <f t="shared" si="4"/>
        <v>0.61159061213948163</v>
      </c>
      <c r="R42" s="8">
        <f t="shared" si="5"/>
        <v>6.8542141407999975E-3</v>
      </c>
      <c r="S42" s="8">
        <f t="shared" si="7"/>
        <v>-4.539228435439624E-2</v>
      </c>
      <c r="T42" s="8">
        <f>(-1*(S42-COFRT750.110.ro!N42*COS(COFRT750.110.el!P42))/SIN(COFRT750.110.el!P42))</f>
        <v>6.8931140513053242E-3</v>
      </c>
    </row>
    <row r="43" spans="1:20">
      <c r="A43" s="3">
        <v>475</v>
      </c>
      <c r="B43" s="3">
        <v>-13.5778517</v>
      </c>
      <c r="C43" s="3">
        <v>0</v>
      </c>
      <c r="D43" s="3">
        <v>25.3</v>
      </c>
      <c r="E43" s="3">
        <v>26.21</v>
      </c>
      <c r="F43" s="3">
        <v>2</v>
      </c>
      <c r="G43" s="3">
        <v>1</v>
      </c>
      <c r="H43" s="3">
        <v>2.0017999999999998</v>
      </c>
      <c r="I43" s="3">
        <v>5.8099999999999999E-2</v>
      </c>
      <c r="J43" s="3">
        <v>25.88</v>
      </c>
      <c r="L43" s="8">
        <f t="shared" si="0"/>
        <v>2.6080421052631579</v>
      </c>
      <c r="M43" s="8">
        <f t="shared" si="1"/>
        <v>225625</v>
      </c>
      <c r="N43" s="8">
        <f t="shared" si="2"/>
        <v>0.9616116413418283</v>
      </c>
      <c r="O43" s="8">
        <f t="shared" si="3"/>
        <v>1.9060189559319039E-4</v>
      </c>
      <c r="P43" s="8">
        <f t="shared" si="4"/>
        <v>0.61423686311713854</v>
      </c>
      <c r="R43" s="8">
        <f t="shared" si="5"/>
        <v>6.9185628758104073E-3</v>
      </c>
      <c r="S43" s="8">
        <f t="shared" si="7"/>
        <v>-4.6969610352439614E-2</v>
      </c>
      <c r="T43" s="8">
        <f>(-1*(S43-COFRT750.110.ro!N43*COS(COFRT750.110.el!P43))/SIN(COFRT750.110.el!P43))</f>
        <v>6.8523921470517168E-3</v>
      </c>
    </row>
    <row r="44" spans="1:20">
      <c r="A44" s="3">
        <v>472</v>
      </c>
      <c r="B44" s="3">
        <v>-14.063525</v>
      </c>
      <c r="C44" s="3">
        <v>0</v>
      </c>
      <c r="D44" s="3">
        <v>25.3</v>
      </c>
      <c r="E44" s="3">
        <v>26.21</v>
      </c>
      <c r="F44" s="3">
        <v>2</v>
      </c>
      <c r="G44" s="3">
        <v>1</v>
      </c>
      <c r="H44" s="3">
        <v>2.0076999999999998</v>
      </c>
      <c r="I44" s="3">
        <v>-6.4000000000000001E-2</v>
      </c>
      <c r="J44" s="3">
        <v>26.52</v>
      </c>
      <c r="L44" s="8">
        <f t="shared" si="0"/>
        <v>2.6246186440677963</v>
      </c>
      <c r="M44" s="8">
        <f t="shared" si="1"/>
        <v>222784</v>
      </c>
      <c r="N44" s="8">
        <f t="shared" si="2"/>
        <v>0.96112210292368394</v>
      </c>
      <c r="O44" s="8">
        <f t="shared" si="3"/>
        <v>1.9196025689983392E-4</v>
      </c>
      <c r="P44" s="8">
        <f t="shared" si="4"/>
        <v>0.61825555598575355</v>
      </c>
      <c r="R44" s="8">
        <f t="shared" si="5"/>
        <v>7.0168682255796122E-3</v>
      </c>
      <c r="S44" s="8">
        <f t="shared" si="7"/>
        <v>-4.9340950856072256E-2</v>
      </c>
      <c r="T44" s="8">
        <f>(-1*(S44-COFRT750.110.ro!N44*COS(COFRT750.110.el!P44))/SIN(COFRT750.110.el!P44))</f>
        <v>7.2771233465291638E-3</v>
      </c>
    </row>
    <row r="45" spans="1:20">
      <c r="A45" s="3">
        <v>470</v>
      </c>
      <c r="B45" s="3">
        <v>-14.229935299999999</v>
      </c>
      <c r="C45" s="3">
        <v>0</v>
      </c>
      <c r="D45" s="3">
        <v>25.3</v>
      </c>
      <c r="E45" s="3">
        <v>26.2</v>
      </c>
      <c r="F45" s="3">
        <v>2</v>
      </c>
      <c r="G45" s="3">
        <v>1</v>
      </c>
      <c r="H45" s="3">
        <v>2.0093999999999999</v>
      </c>
      <c r="I45" s="3">
        <v>-4.5900000000000003E-2</v>
      </c>
      <c r="J45" s="3">
        <v>25.38</v>
      </c>
      <c r="L45" s="8">
        <f t="shared" si="0"/>
        <v>2.635787234042553</v>
      </c>
      <c r="M45" s="8">
        <f t="shared" si="1"/>
        <v>220900</v>
      </c>
      <c r="N45" s="8">
        <f t="shared" si="2"/>
        <v>0.9607905232129923</v>
      </c>
      <c r="O45" s="8">
        <f t="shared" si="3"/>
        <v>1.9287714508506442E-4</v>
      </c>
      <c r="P45" s="8">
        <f t="shared" si="4"/>
        <v>0.62096815681830209</v>
      </c>
      <c r="R45" s="8">
        <f t="shared" si="5"/>
        <v>7.0836209593230165E-3</v>
      </c>
      <c r="S45" s="8">
        <f t="shared" si="7"/>
        <v>-5.0399733970445226E-2</v>
      </c>
      <c r="T45" s="8">
        <f>(-1*(S45-COFRT750.110.ro!N45*COS(COFRT750.110.el!P45))/SIN(COFRT750.110.el!P45))</f>
        <v>6.0923518779831647E-3</v>
      </c>
    </row>
    <row r="46" spans="1:20">
      <c r="A46" s="3">
        <v>465</v>
      </c>
      <c r="B46" s="3">
        <v>-15.1843667</v>
      </c>
      <c r="C46" s="3">
        <v>0</v>
      </c>
      <c r="D46" s="3">
        <v>25.3</v>
      </c>
      <c r="E46" s="3">
        <v>26.21</v>
      </c>
      <c r="F46" s="3">
        <v>2</v>
      </c>
      <c r="G46" s="3">
        <v>1</v>
      </c>
      <c r="H46" s="3">
        <v>2.0049000000000001</v>
      </c>
      <c r="I46" s="3">
        <v>-4.8099999999999997E-2</v>
      </c>
      <c r="J46" s="3">
        <v>17.37</v>
      </c>
      <c r="L46" s="8">
        <f t="shared" si="0"/>
        <v>2.6641290322580642</v>
      </c>
      <c r="M46" s="8">
        <f t="shared" si="1"/>
        <v>216225</v>
      </c>
      <c r="N46" s="8">
        <f t="shared" si="2"/>
        <v>0.95994277524684934</v>
      </c>
      <c r="O46" s="8">
        <f t="shared" si="3"/>
        <v>1.9521000180048177E-4</v>
      </c>
      <c r="P46" s="8">
        <f t="shared" si="4"/>
        <v>0.62786988068211957</v>
      </c>
      <c r="R46" s="8">
        <f t="shared" si="5"/>
        <v>7.2549017445098967E-3</v>
      </c>
      <c r="S46" s="8">
        <f t="shared" si="7"/>
        <v>-5.5080544230553995E-2</v>
      </c>
      <c r="T46" s="8">
        <f>(-1*(S46-COFRT750.110.ro!N46*COS(COFRT750.110.el!P46))/SIN(COFRT750.110.el!P46))</f>
        <v>6.1068811052113073E-3</v>
      </c>
    </row>
    <row r="47" spans="1:20">
      <c r="A47" s="3">
        <v>460</v>
      </c>
      <c r="B47" s="3">
        <v>-14.955061600000001</v>
      </c>
      <c r="C47" s="3">
        <v>0</v>
      </c>
      <c r="D47" s="3">
        <v>25.3</v>
      </c>
      <c r="E47" s="3">
        <v>26.21</v>
      </c>
      <c r="F47" s="3">
        <v>2</v>
      </c>
      <c r="G47" s="3">
        <v>1</v>
      </c>
      <c r="H47" s="3">
        <v>2.008</v>
      </c>
      <c r="I47" s="3">
        <v>-3.1399999999999997E-2</v>
      </c>
      <c r="J47" s="4" t="s">
        <v>85</v>
      </c>
      <c r="L47" s="8">
        <f t="shared" si="0"/>
        <v>2.6930869565217388</v>
      </c>
      <c r="M47" s="8">
        <f t="shared" si="1"/>
        <v>211600</v>
      </c>
      <c r="N47" s="8">
        <f t="shared" si="2"/>
        <v>0.95906723335420607</v>
      </c>
      <c r="O47" s="8">
        <f t="shared" si="3"/>
        <v>1.9760276108473124E-4</v>
      </c>
      <c r="P47" s="8">
        <f t="shared" si="4"/>
        <v>0.63494882545542564</v>
      </c>
      <c r="R47" s="8">
        <f t="shared" si="5"/>
        <v>7.432724480843607E-3</v>
      </c>
      <c r="S47" s="8">
        <f t="shared" si="7"/>
        <v>-5.557842623342208E-2</v>
      </c>
      <c r="T47" s="8">
        <f>(-1*(S47-COFRT750.110.ro!N47*COS(COFRT750.110.el!P47))/SIN(COFRT750.110.el!P47))</f>
        <v>2.3294958561581812E-3</v>
      </c>
    </row>
    <row r="48" spans="1:20">
      <c r="A48" s="3">
        <v>455</v>
      </c>
      <c r="B48" s="3">
        <v>-14.561388900000001</v>
      </c>
      <c r="C48" s="3">
        <v>0</v>
      </c>
      <c r="D48" s="3">
        <v>25.3</v>
      </c>
      <c r="E48" s="3">
        <v>26.21</v>
      </c>
      <c r="F48" s="3">
        <v>2</v>
      </c>
      <c r="G48" s="3">
        <v>1</v>
      </c>
      <c r="H48" s="3">
        <v>2.0041000000000002</v>
      </c>
      <c r="I48" s="3">
        <v>3.73E-2</v>
      </c>
      <c r="J48" s="4" t="s">
        <v>86</v>
      </c>
      <c r="L48" s="8">
        <f t="shared" si="0"/>
        <v>2.7226813186813184</v>
      </c>
      <c r="M48" s="8">
        <f t="shared" si="1"/>
        <v>207025</v>
      </c>
      <c r="N48" s="8">
        <f t="shared" si="2"/>
        <v>0.95816266913537007</v>
      </c>
      <c r="O48" s="8">
        <f t="shared" si="3"/>
        <v>2.0005784489620661E-4</v>
      </c>
      <c r="P48" s="8">
        <f t="shared" si="4"/>
        <v>0.64221215646814944</v>
      </c>
      <c r="R48" s="8">
        <f t="shared" si="5"/>
        <v>7.6174288885447394E-3</v>
      </c>
      <c r="S48" s="8">
        <f t="shared" si="7"/>
        <v>-5.5460172232097357E-2</v>
      </c>
      <c r="T48" s="8">
        <f>(-1*(S48-COFRT750.110.ro!N48*COS(COFRT750.110.el!P48))/SIN(COFRT750.110.el!P48))</f>
        <v>3.4031226699472348E-4</v>
      </c>
    </row>
    <row r="49" spans="1:20">
      <c r="A49" s="3">
        <v>450</v>
      </c>
      <c r="B49" s="3">
        <v>-14.284404</v>
      </c>
      <c r="C49" s="3">
        <v>0</v>
      </c>
      <c r="D49" s="3">
        <v>25.3</v>
      </c>
      <c r="E49" s="3">
        <v>26.21</v>
      </c>
      <c r="F49" s="3">
        <v>2</v>
      </c>
      <c r="G49" s="3">
        <v>1</v>
      </c>
      <c r="H49" s="3">
        <v>2.0099999999999998</v>
      </c>
      <c r="I49" s="3">
        <v>5.1400000000000001E-2</v>
      </c>
      <c r="J49" s="4" t="s">
        <v>87</v>
      </c>
      <c r="L49" s="8">
        <f t="shared" si="0"/>
        <v>2.752933333333333</v>
      </c>
      <c r="M49" s="8">
        <f t="shared" si="1"/>
        <v>202500</v>
      </c>
      <c r="N49" s="8">
        <f t="shared" si="2"/>
        <v>0.95722778556913579</v>
      </c>
      <c r="O49" s="8">
        <f t="shared" si="3"/>
        <v>2.0257781079548808E-4</v>
      </c>
      <c r="P49" s="8">
        <f t="shared" si="4"/>
        <v>0.64966744022738609</v>
      </c>
      <c r="R49" s="8">
        <f t="shared" si="5"/>
        <v>7.8093767294923821E-3</v>
      </c>
      <c r="S49" s="8">
        <f t="shared" si="7"/>
        <v>-5.5776146096133954E-2</v>
      </c>
      <c r="T49" s="8">
        <f>(-1*(S49-COFRT750.110.ro!N49*COS(COFRT750.110.el!P49))/SIN(COFRT750.110.el!P49))</f>
        <v>-3.5727379408342637E-3</v>
      </c>
    </row>
    <row r="50" spans="1:20">
      <c r="A50" s="3">
        <v>445</v>
      </c>
      <c r="B50" s="3">
        <v>-13.436304399999999</v>
      </c>
      <c r="C50" s="3">
        <v>0</v>
      </c>
      <c r="D50" s="3">
        <v>25.3</v>
      </c>
      <c r="E50" s="3">
        <v>26.21</v>
      </c>
      <c r="F50" s="3">
        <v>2</v>
      </c>
      <c r="G50" s="3">
        <v>1</v>
      </c>
      <c r="H50" s="3">
        <v>2.0091999999999999</v>
      </c>
      <c r="I50" s="3">
        <v>-1E-4</v>
      </c>
      <c r="J50" s="3">
        <v>9</v>
      </c>
      <c r="L50" s="8">
        <f t="shared" si="0"/>
        <v>2.7838651685393256</v>
      </c>
      <c r="M50" s="8">
        <f t="shared" si="1"/>
        <v>198025</v>
      </c>
      <c r="N50" s="8">
        <f t="shared" si="2"/>
        <v>0.95626121236081307</v>
      </c>
      <c r="O50" s="8">
        <f t="shared" si="3"/>
        <v>2.0516536171829019E-4</v>
      </c>
      <c r="P50" s="8">
        <f t="shared" si="4"/>
        <v>0.65732267333052652</v>
      </c>
      <c r="R50" s="8">
        <f t="shared" si="5"/>
        <v>8.0089535185665587E-3</v>
      </c>
      <c r="S50" s="8">
        <f t="shared" si="7"/>
        <v>-5.3805368700455665E-2</v>
      </c>
      <c r="T50" s="8">
        <f>(-1*(S50-COFRT750.110.ro!N50*COS(COFRT750.110.el!P50))/SIN(COFRT750.110.el!P50))</f>
        <v>-9.6998299864372878E-3</v>
      </c>
    </row>
    <row r="51" spans="1:20">
      <c r="A51" s="3">
        <v>440</v>
      </c>
      <c r="B51" s="3">
        <v>-12.277633399999999</v>
      </c>
      <c r="C51" s="3">
        <v>0</v>
      </c>
      <c r="D51" s="3">
        <v>25.3</v>
      </c>
      <c r="E51" s="3">
        <v>26.2</v>
      </c>
      <c r="F51" s="3">
        <v>2</v>
      </c>
      <c r="G51" s="3">
        <v>1</v>
      </c>
      <c r="H51" s="3">
        <v>2.0076999999999998</v>
      </c>
      <c r="I51" s="3">
        <v>0.12</v>
      </c>
      <c r="J51" s="3">
        <v>14.24</v>
      </c>
      <c r="L51" s="8">
        <f t="shared" si="0"/>
        <v>2.8154999999999997</v>
      </c>
      <c r="M51" s="8">
        <f t="shared" si="1"/>
        <v>193600</v>
      </c>
      <c r="N51" s="8">
        <f t="shared" si="2"/>
        <v>0.95526150091813011</v>
      </c>
      <c r="O51" s="8">
        <f t="shared" si="3"/>
        <v>2.0782335661358317E-4</v>
      </c>
      <c r="P51" s="8">
        <f t="shared" si="4"/>
        <v>0.66518631393798955</v>
      </c>
      <c r="R51" s="8">
        <f t="shared" si="5"/>
        <v>8.2165703897749982E-3</v>
      </c>
      <c r="S51" s="8">
        <f t="shared" si="7"/>
        <v>-5.0440019525476262E-2</v>
      </c>
      <c r="T51" s="8">
        <f>(-1*(S51-COFRT750.110.ro!N51*COS(COFRT750.110.el!P51))/SIN(COFRT750.110.el!P51))</f>
        <v>-1.4258249173253848E-2</v>
      </c>
    </row>
    <row r="52" spans="1:20">
      <c r="A52" s="3">
        <v>435</v>
      </c>
      <c r="B52" s="3">
        <v>-10.9142589</v>
      </c>
      <c r="C52" s="3">
        <v>0</v>
      </c>
      <c r="D52" s="3">
        <v>25.3</v>
      </c>
      <c r="E52" s="3">
        <v>26.21</v>
      </c>
      <c r="F52" s="3">
        <v>2</v>
      </c>
      <c r="G52" s="3">
        <v>1</v>
      </c>
      <c r="H52" s="3">
        <v>2.0131000000000001</v>
      </c>
      <c r="I52" s="3">
        <v>1.32E-2</v>
      </c>
      <c r="J52" s="3">
        <v>25.9</v>
      </c>
      <c r="L52" s="8">
        <f t="shared" si="0"/>
        <v>2.847862068965517</v>
      </c>
      <c r="M52" s="8">
        <f t="shared" si="1"/>
        <v>189225</v>
      </c>
      <c r="N52" s="8">
        <f t="shared" si="2"/>
        <v>0.95422711892059719</v>
      </c>
      <c r="O52" s="8">
        <f t="shared" si="3"/>
        <v>2.1055482203799581E-4</v>
      </c>
      <c r="P52" s="8">
        <f t="shared" si="4"/>
        <v>0.6732673160751006</v>
      </c>
      <c r="R52" s="8">
        <f t="shared" si="5"/>
        <v>8.4326661331704609E-3</v>
      </c>
      <c r="S52" s="8">
        <f t="shared" si="7"/>
        <v>-4.6018150697342143E-2</v>
      </c>
      <c r="T52" s="8">
        <f>(-1*(S52-COFRT750.110.ro!N52*COS(COFRT750.110.el!P52))/SIN(COFRT750.110.el!P52))</f>
        <v>-2.0528403689769034E-2</v>
      </c>
    </row>
    <row r="53" spans="1:20">
      <c r="A53" s="3">
        <v>430</v>
      </c>
      <c r="B53" s="3">
        <v>-9.6368016999999995</v>
      </c>
      <c r="C53" s="3">
        <v>0</v>
      </c>
      <c r="D53" s="3">
        <v>25.3</v>
      </c>
      <c r="E53" s="3">
        <v>26.2</v>
      </c>
      <c r="F53" s="3">
        <v>2</v>
      </c>
      <c r="G53" s="3">
        <v>1</v>
      </c>
      <c r="H53" s="3">
        <v>2.0045000000000002</v>
      </c>
      <c r="I53" s="3">
        <v>-0.16819999999999999</v>
      </c>
      <c r="J53" s="3">
        <v>38.64</v>
      </c>
      <c r="L53" s="8">
        <f t="shared" si="0"/>
        <v>2.8809767441860465</v>
      </c>
      <c r="M53" s="8">
        <f t="shared" si="1"/>
        <v>184900</v>
      </c>
      <c r="N53" s="8">
        <f t="shared" si="2"/>
        <v>0.95315644444429426</v>
      </c>
      <c r="O53" s="8">
        <f t="shared" si="3"/>
        <v>2.1336296480876623E-4</v>
      </c>
      <c r="P53" s="8">
        <f t="shared" si="4"/>
        <v>0.68157516706566823</v>
      </c>
      <c r="R53" s="8">
        <f t="shared" si="5"/>
        <v>8.6577094204308268E-3</v>
      </c>
      <c r="S53" s="8">
        <f t="shared" si="7"/>
        <v>-4.1716314430456904E-2</v>
      </c>
      <c r="T53" s="8">
        <f>(-1*(S53-COFRT750.110.ro!N53*COS(COFRT750.110.el!P53))/SIN(COFRT750.110.el!P53))</f>
        <v>-2.357988154560962E-2</v>
      </c>
    </row>
    <row r="54" spans="1:20">
      <c r="A54" s="3">
        <v>425</v>
      </c>
      <c r="B54" s="3">
        <v>-8.0397146999999993</v>
      </c>
      <c r="C54" s="3">
        <v>0</v>
      </c>
      <c r="D54" s="3">
        <v>25.3</v>
      </c>
      <c r="E54" s="3">
        <v>26.2</v>
      </c>
      <c r="F54" s="3">
        <v>2</v>
      </c>
      <c r="G54" s="3">
        <v>1</v>
      </c>
      <c r="H54" s="3">
        <v>2.0148999999999999</v>
      </c>
      <c r="I54" s="3">
        <v>-2.1700000000000001E-2</v>
      </c>
      <c r="J54" s="3">
        <v>21.65</v>
      </c>
      <c r="L54" s="8">
        <f t="shared" si="0"/>
        <v>2.9148705882352939</v>
      </c>
      <c r="M54" s="8">
        <f t="shared" si="1"/>
        <v>180625</v>
      </c>
      <c r="N54" s="8">
        <f t="shared" si="2"/>
        <v>0.95204775959999999</v>
      </c>
      <c r="O54" s="8">
        <f t="shared" si="3"/>
        <v>2.1625118583021744E-4</v>
      </c>
      <c r="P54" s="8">
        <f t="shared" si="4"/>
        <v>0.69011992843741987</v>
      </c>
      <c r="R54" s="8">
        <f t="shared" si="5"/>
        <v>8.8922012390831636E-3</v>
      </c>
      <c r="S54" s="8">
        <f t="shared" si="7"/>
        <v>-3.5745380508607559E-2</v>
      </c>
      <c r="T54" s="8">
        <f>(-1*(S54-COFRT750.110.ro!N54*COS(COFRT750.110.el!P54))/SIN(COFRT750.110.el!P54))</f>
        <v>-2.9006021559239863E-2</v>
      </c>
    </row>
    <row r="55" spans="1:20">
      <c r="A55" s="3">
        <v>420</v>
      </c>
      <c r="B55" s="3">
        <v>-6.6296037999999999</v>
      </c>
      <c r="C55" s="3">
        <v>0</v>
      </c>
      <c r="D55" s="3">
        <v>25.3</v>
      </c>
      <c r="E55" s="3">
        <v>26.2</v>
      </c>
      <c r="F55" s="3">
        <v>2</v>
      </c>
      <c r="G55" s="3">
        <v>1</v>
      </c>
      <c r="H55" s="3">
        <v>2.0188999999999999</v>
      </c>
      <c r="I55" s="3">
        <v>4.07E-2</v>
      </c>
      <c r="J55" s="3">
        <v>23.76</v>
      </c>
      <c r="L55" s="8">
        <f t="shared" si="0"/>
        <v>2.9495714285714283</v>
      </c>
      <c r="M55" s="8">
        <f t="shared" si="1"/>
        <v>176400</v>
      </c>
      <c r="N55" s="8">
        <f t="shared" si="2"/>
        <v>0.95089924363803857</v>
      </c>
      <c r="O55" s="8">
        <f t="shared" si="3"/>
        <v>2.1922309522325831E-4</v>
      </c>
      <c r="P55" s="8">
        <f t="shared" si="4"/>
        <v>0.69891228068241584</v>
      </c>
      <c r="R55" s="8">
        <f t="shared" si="5"/>
        <v>9.1366775577393575E-3</v>
      </c>
      <c r="S55" s="8">
        <f t="shared" si="7"/>
        <v>-3.0286276128081782E-2</v>
      </c>
      <c r="T55" s="8">
        <f>(-1*(S55-COFRT750.110.ro!N55*COS(COFRT750.110.el!P55))/SIN(COFRT750.110.el!P55))</f>
        <v>-3.2410865504982976E-2</v>
      </c>
    </row>
    <row r="56" spans="1:20">
      <c r="A56" s="3">
        <v>415</v>
      </c>
      <c r="B56" s="3">
        <v>-5.2491447999999998</v>
      </c>
      <c r="C56" s="3">
        <v>0</v>
      </c>
      <c r="D56" s="3">
        <v>25.3</v>
      </c>
      <c r="E56" s="3">
        <v>26.2</v>
      </c>
      <c r="F56" s="3">
        <v>2</v>
      </c>
      <c r="G56" s="3">
        <v>1</v>
      </c>
      <c r="H56" s="3">
        <v>2.0078999999999998</v>
      </c>
      <c r="I56" s="3">
        <v>1.7100000000000001E-2</v>
      </c>
      <c r="J56" s="3">
        <v>16.79</v>
      </c>
      <c r="L56" s="8">
        <f t="shared" si="0"/>
        <v>2.9851084337349394</v>
      </c>
      <c r="M56" s="8">
        <f t="shared" si="1"/>
        <v>172225</v>
      </c>
      <c r="N56" s="8">
        <f t="shared" si="2"/>
        <v>0.94970896546813766</v>
      </c>
      <c r="O56" s="8">
        <f t="shared" si="3"/>
        <v>2.222825289040281E-4</v>
      </c>
      <c r="P56" s="8">
        <f t="shared" si="4"/>
        <v>0.70796357230473839</v>
      </c>
      <c r="R56" s="8">
        <f t="shared" si="5"/>
        <v>9.3917122474151196E-3</v>
      </c>
      <c r="S56" s="8">
        <f t="shared" si="7"/>
        <v>-2.4649228753307693E-2</v>
      </c>
      <c r="T56" s="8">
        <f>(-1*(S56-COFRT750.110.ro!N56*COS(COFRT750.110.el!P56))/SIN(COFRT750.110.el!P56))</f>
        <v>-3.471836597545052E-2</v>
      </c>
    </row>
    <row r="57" spans="1:20">
      <c r="A57" s="3">
        <v>410</v>
      </c>
      <c r="B57" s="3">
        <v>-4.2639006000000004</v>
      </c>
      <c r="C57" s="3">
        <v>0</v>
      </c>
      <c r="D57" s="3">
        <v>25.3</v>
      </c>
      <c r="E57" s="3">
        <v>26.2</v>
      </c>
      <c r="F57" s="3">
        <v>2</v>
      </c>
      <c r="G57" s="3">
        <v>1</v>
      </c>
      <c r="H57" s="3">
        <v>2.0118999999999998</v>
      </c>
      <c r="I57" s="3">
        <v>2.7699999999999999E-2</v>
      </c>
      <c r="J57" s="4" t="s">
        <v>88</v>
      </c>
      <c r="L57" s="8">
        <f t="shared" si="0"/>
        <v>3.021512195121951</v>
      </c>
      <c r="M57" s="8">
        <f t="shared" si="1"/>
        <v>168100</v>
      </c>
      <c r="N57" s="8">
        <f t="shared" si="2"/>
        <v>0.94847487553688281</v>
      </c>
      <c r="O57" s="8">
        <f t="shared" si="3"/>
        <v>2.2543356677685752E-4</v>
      </c>
      <c r="P57" s="8">
        <f t="shared" si="4"/>
        <v>0.71728587364411101</v>
      </c>
      <c r="R57" s="8">
        <f t="shared" si="5"/>
        <v>9.6579202870735129E-3</v>
      </c>
      <c r="S57" s="8">
        <f t="shared" si="7"/>
        <v>-2.0590206053402463E-2</v>
      </c>
      <c r="T57" s="8">
        <f>(-1*(S57-COFRT750.110.ro!N57*COS(COFRT750.110.el!P57))/SIN(COFRT750.110.el!P57))</f>
        <v>-3.4527488666097408E-2</v>
      </c>
    </row>
    <row r="58" spans="1:20">
      <c r="A58" s="3">
        <v>405</v>
      </c>
      <c r="B58" s="3">
        <v>-3.6254992000000001</v>
      </c>
      <c r="C58" s="3">
        <v>0</v>
      </c>
      <c r="D58" s="3">
        <v>25.3</v>
      </c>
      <c r="E58" s="3">
        <v>26.2</v>
      </c>
      <c r="F58" s="3">
        <v>2</v>
      </c>
      <c r="G58" s="3">
        <v>1</v>
      </c>
      <c r="H58" s="3">
        <v>2.0051999999999999</v>
      </c>
      <c r="I58" s="3">
        <v>0.11</v>
      </c>
      <c r="J58" s="3">
        <v>20.28</v>
      </c>
      <c r="L58" s="8">
        <f t="shared" si="0"/>
        <v>3.0588148148148147</v>
      </c>
      <c r="M58" s="8">
        <f t="shared" si="1"/>
        <v>164025</v>
      </c>
      <c r="N58" s="8">
        <f t="shared" si="2"/>
        <v>0.94719479699893305</v>
      </c>
      <c r="O58" s="8">
        <f t="shared" si="3"/>
        <v>2.2868055272861848E-4</v>
      </c>
      <c r="P58" s="8">
        <f t="shared" si="4"/>
        <v>0.72689203602890184</v>
      </c>
      <c r="R58" s="8">
        <f t="shared" si="5"/>
        <v>9.9359612850223218E-3</v>
      </c>
      <c r="S58" s="8">
        <f t="shared" si="7"/>
        <v>-1.80114098450397E-2</v>
      </c>
      <c r="T58" s="8">
        <f>(-1*(S58-COFRT750.110.ro!N58*COS(COFRT750.110.el!P58))/SIN(COFRT750.110.el!P58))</f>
        <v>-3.2344794391018838E-2</v>
      </c>
    </row>
    <row r="59" spans="1:20">
      <c r="A59" s="3">
        <v>400</v>
      </c>
      <c r="B59" s="3">
        <v>-3.2073201</v>
      </c>
      <c r="C59" s="3">
        <v>0</v>
      </c>
      <c r="D59" s="3">
        <v>25.3</v>
      </c>
      <c r="E59" s="3">
        <v>26.2</v>
      </c>
      <c r="F59" s="3">
        <v>2</v>
      </c>
      <c r="G59" s="3">
        <v>1</v>
      </c>
      <c r="H59" s="3">
        <v>2.0091000000000001</v>
      </c>
      <c r="I59" s="3">
        <v>9.1700000000000004E-2</v>
      </c>
      <c r="J59" s="3">
        <v>17</v>
      </c>
      <c r="L59" s="8">
        <f t="shared" si="0"/>
        <v>3.0970499999999999</v>
      </c>
      <c r="M59" s="8">
        <f t="shared" si="1"/>
        <v>160000</v>
      </c>
      <c r="N59" s="8">
        <f t="shared" si="2"/>
        <v>0.94586641611093747</v>
      </c>
      <c r="O59" s="8">
        <f t="shared" si="3"/>
        <v>2.3202811663675208E-4</v>
      </c>
      <c r="P59" s="8">
        <f t="shared" si="4"/>
        <v>0.73679575688656573</v>
      </c>
      <c r="R59" s="8">
        <f t="shared" si="5"/>
        <v>1.0226543351765524E-2</v>
      </c>
      <c r="S59" s="8">
        <f t="shared" si="7"/>
        <v>-1.6399899022819468E-2</v>
      </c>
      <c r="T59" s="8">
        <f>(-1*(S59-COFRT750.110.ro!N59*COS(COFRT750.110.el!P59))/SIN(COFRT750.110.el!P59))</f>
        <v>-3.0213893306045934E-2</v>
      </c>
    </row>
    <row r="60" spans="1:20">
      <c r="A60" s="3">
        <v>395</v>
      </c>
      <c r="B60" s="3">
        <v>-3.2563513999999998</v>
      </c>
      <c r="C60" s="3">
        <v>0</v>
      </c>
      <c r="D60" s="3">
        <v>25.3</v>
      </c>
      <c r="E60" s="3">
        <v>26.2</v>
      </c>
      <c r="F60" s="3">
        <v>2</v>
      </c>
      <c r="G60" s="3">
        <v>1</v>
      </c>
      <c r="H60" s="3">
        <v>2.0070000000000001</v>
      </c>
      <c r="I60" s="3">
        <v>-6.8699999999999997E-2</v>
      </c>
      <c r="J60" s="3">
        <v>23.57</v>
      </c>
      <c r="L60" s="8">
        <f t="shared" si="0"/>
        <v>3.1362531645569618</v>
      </c>
      <c r="M60" s="8">
        <f t="shared" si="1"/>
        <v>156025</v>
      </c>
      <c r="N60" s="8">
        <f t="shared" si="2"/>
        <v>0.94448727176894731</v>
      </c>
      <c r="O60" s="8">
        <f t="shared" si="3"/>
        <v>2.3548119863236867E-4</v>
      </c>
      <c r="P60" s="8">
        <f t="shared" si="4"/>
        <v>0.74701165152568505</v>
      </c>
      <c r="R60" s="8">
        <f t="shared" si="5"/>
        <v>1.0530427364436379E-2</v>
      </c>
      <c r="S60" s="8">
        <f t="shared" si="7"/>
        <v>-1.7145385945390355E-2</v>
      </c>
      <c r="T60" s="8">
        <f>(-1*(S60-COFRT750.110.ro!N60*COS(COFRT750.110.el!P60))/SIN(COFRT750.110.el!P60))</f>
        <v>-2.6450872400602229E-2</v>
      </c>
    </row>
    <row r="61" spans="1:20">
      <c r="A61" s="3">
        <v>390</v>
      </c>
      <c r="B61" s="3">
        <v>-4.0343704999999996</v>
      </c>
      <c r="C61" s="3">
        <v>0</v>
      </c>
      <c r="D61" s="3">
        <v>25.3</v>
      </c>
      <c r="E61" s="3">
        <v>26.2</v>
      </c>
      <c r="F61" s="3">
        <v>2</v>
      </c>
      <c r="G61" s="3">
        <v>1</v>
      </c>
      <c r="H61" s="3">
        <v>2.0070999999999999</v>
      </c>
      <c r="I61" s="3">
        <v>8.6800000000000002E-2</v>
      </c>
      <c r="J61" s="3">
        <v>35.44</v>
      </c>
      <c r="L61" s="8">
        <f t="shared" si="0"/>
        <v>3.1764615384615382</v>
      </c>
      <c r="M61" s="8">
        <f t="shared" si="1"/>
        <v>152100</v>
      </c>
      <c r="N61" s="8">
        <f t="shared" si="2"/>
        <v>0.94305474410092049</v>
      </c>
      <c r="O61" s="8">
        <f t="shared" si="3"/>
        <v>2.3904507589348809E-4</v>
      </c>
      <c r="P61" s="8">
        <f t="shared" si="4"/>
        <v>0.75755533240339568</v>
      </c>
      <c r="R61" s="8">
        <f t="shared" si="5"/>
        <v>1.0848431668109604E-2</v>
      </c>
      <c r="S61" s="8">
        <f t="shared" si="7"/>
        <v>-2.1883296346543589E-2</v>
      </c>
      <c r="T61" s="8">
        <f>(-1*(S61-COFRT750.110.ro!N61*COS(COFRT750.110.el!P61))/SIN(COFRT750.110.el!P61))</f>
        <v>-2.0555509261117436E-2</v>
      </c>
    </row>
    <row r="62" spans="1:20">
      <c r="A62" s="3">
        <v>385</v>
      </c>
      <c r="B62" s="3">
        <v>-3.8497213000000001</v>
      </c>
      <c r="C62" s="3">
        <v>0</v>
      </c>
      <c r="D62" s="3">
        <v>25.3</v>
      </c>
      <c r="E62" s="3">
        <v>26.2</v>
      </c>
      <c r="F62" s="3">
        <v>2</v>
      </c>
      <c r="G62" s="3">
        <v>1</v>
      </c>
      <c r="H62" s="3">
        <v>2.0078999999999998</v>
      </c>
      <c r="I62" s="3">
        <v>-6.6E-3</v>
      </c>
      <c r="J62" s="3">
        <v>45.24</v>
      </c>
      <c r="L62" s="8">
        <f t="shared" si="0"/>
        <v>3.2177142857142855</v>
      </c>
      <c r="M62" s="8">
        <f t="shared" si="1"/>
        <v>148225</v>
      </c>
      <c r="N62" s="8">
        <f t="shared" si="2"/>
        <v>0.94156604201551697</v>
      </c>
      <c r="O62" s="8">
        <f t="shared" si="3"/>
        <v>2.4272539228253009E-4</v>
      </c>
      <c r="P62" s="8">
        <f t="shared" si="4"/>
        <v>0.7684434968074858</v>
      </c>
      <c r="R62" s="8">
        <f t="shared" si="5"/>
        <v>1.1181437265203499E-2</v>
      </c>
      <c r="S62" s="8">
        <f t="shared" si="7"/>
        <v>-2.152270860223383E-2</v>
      </c>
      <c r="T62" s="8">
        <f>(-1*(S62-COFRT750.110.ro!N62*COS(COFRT750.110.el!P62))/SIN(COFRT750.110.el!P62))</f>
        <v>-1.99990014820195E-2</v>
      </c>
    </row>
    <row r="63" spans="1:20">
      <c r="A63" s="3">
        <v>380</v>
      </c>
      <c r="B63" s="3">
        <v>-4.1678645000000003</v>
      </c>
      <c r="C63" s="3">
        <v>0</v>
      </c>
      <c r="D63" s="3">
        <v>25.3</v>
      </c>
      <c r="E63" s="3">
        <v>26.2</v>
      </c>
      <c r="F63" s="3">
        <v>2</v>
      </c>
      <c r="G63" s="3">
        <v>1</v>
      </c>
      <c r="H63" s="3">
        <v>2.0125000000000002</v>
      </c>
      <c r="I63" s="3">
        <v>-1.5900000000000001E-2</v>
      </c>
      <c r="J63" s="3">
        <v>44.62</v>
      </c>
      <c r="L63" s="8">
        <f t="shared" si="0"/>
        <v>3.2600526315789473</v>
      </c>
      <c r="M63" s="8">
        <f t="shared" si="1"/>
        <v>144400</v>
      </c>
      <c r="N63" s="8">
        <f t="shared" si="2"/>
        <v>0.94001818959660666</v>
      </c>
      <c r="O63" s="8">
        <f t="shared" si="3"/>
        <v>2.4652819118755687E-4</v>
      </c>
      <c r="P63" s="8">
        <f t="shared" si="4"/>
        <v>0.77969402401675214</v>
      </c>
      <c r="R63" s="8">
        <f t="shared" si="5"/>
        <v>1.1530393550958478E-2</v>
      </c>
      <c r="S63" s="8">
        <f t="shared" si="7"/>
        <v>-2.4028558976034394E-2</v>
      </c>
      <c r="T63" s="8">
        <f>(-1*(S63-COFRT750.110.ro!N63*COS(COFRT750.110.el!P63))/SIN(COFRT750.110.el!P63))</f>
        <v>-1.7323670757413298E-2</v>
      </c>
    </row>
    <row r="64" spans="1:20">
      <c r="A64" s="3">
        <v>378</v>
      </c>
      <c r="B64" s="3">
        <v>-4.3198540000000003</v>
      </c>
      <c r="C64" s="3">
        <v>0</v>
      </c>
      <c r="D64" s="3">
        <v>25.3</v>
      </c>
      <c r="E64" s="3">
        <v>26.2</v>
      </c>
      <c r="F64" s="3">
        <v>2</v>
      </c>
      <c r="G64" s="3">
        <v>1</v>
      </c>
      <c r="H64" s="3">
        <v>2.0068999999999999</v>
      </c>
      <c r="I64" s="3">
        <v>-6.93E-2</v>
      </c>
      <c r="J64" s="3">
        <v>41.34</v>
      </c>
      <c r="L64" s="8">
        <f t="shared" si="0"/>
        <v>3.2773015873015869</v>
      </c>
      <c r="M64" s="8">
        <f t="shared" si="1"/>
        <v>142884</v>
      </c>
      <c r="N64" s="8">
        <f t="shared" si="2"/>
        <v>0.93938178226918334</v>
      </c>
      <c r="O64" s="8">
        <f t="shared" si="3"/>
        <v>2.4808504168461967E-4</v>
      </c>
      <c r="P64" s="8">
        <f t="shared" si="4"/>
        <v>0.78429994437052419</v>
      </c>
      <c r="R64" s="8">
        <f t="shared" si="5"/>
        <v>1.1674668996926978E-2</v>
      </c>
      <c r="S64" s="8">
        <f t="shared" si="7"/>
        <v>-2.5216432782525496E-2</v>
      </c>
      <c r="T64" s="8">
        <f>(-1*(S64-COFRT750.110.ro!N64*COS(COFRT750.110.el!P64))/SIN(COFRT750.110.el!P64))</f>
        <v>-1.6292910402036113E-2</v>
      </c>
    </row>
    <row r="65" spans="1:20">
      <c r="A65" s="3">
        <v>376</v>
      </c>
      <c r="B65" s="3">
        <v>-4.3961936000000001</v>
      </c>
      <c r="C65" s="3">
        <v>0</v>
      </c>
      <c r="D65" s="3">
        <v>25.3</v>
      </c>
      <c r="E65" s="3">
        <v>26.2</v>
      </c>
      <c r="F65" s="3">
        <v>2</v>
      </c>
      <c r="G65" s="3">
        <v>1</v>
      </c>
      <c r="H65" s="3">
        <v>2.0102000000000002</v>
      </c>
      <c r="I65" s="3">
        <v>-3.2800000000000003E-2</v>
      </c>
      <c r="J65" s="3">
        <v>36.57</v>
      </c>
      <c r="L65" s="8">
        <f t="shared" si="0"/>
        <v>3.2947340425531912</v>
      </c>
      <c r="M65" s="8">
        <f t="shared" si="1"/>
        <v>141376</v>
      </c>
      <c r="N65" s="8">
        <f t="shared" si="2"/>
        <v>0.93873519252030047</v>
      </c>
      <c r="O65" s="8">
        <f t="shared" si="3"/>
        <v>2.4966295619873217E-4</v>
      </c>
      <c r="P65" s="8">
        <f t="shared" si="4"/>
        <v>0.78896818232322063</v>
      </c>
      <c r="R65" s="8">
        <f t="shared" si="5"/>
        <v>1.1821728607281772E-2</v>
      </c>
      <c r="S65" s="8">
        <f t="shared" si="7"/>
        <v>-2.5985303822134521E-2</v>
      </c>
      <c r="T65" s="8">
        <f>(-1*(S65-COFRT750.110.ro!N65*COS(COFRT750.110.el!P65))/SIN(COFRT750.110.el!P65))</f>
        <v>-1.5944096362622655E-2</v>
      </c>
    </row>
    <row r="66" spans="1:20">
      <c r="A66" s="3">
        <v>374</v>
      </c>
      <c r="B66" s="3">
        <v>-4.5111407000000003</v>
      </c>
      <c r="C66" s="3">
        <v>0</v>
      </c>
      <c r="D66" s="3">
        <v>25.3</v>
      </c>
      <c r="E66" s="3">
        <v>26.2</v>
      </c>
      <c r="F66" s="3">
        <v>2</v>
      </c>
      <c r="G66" s="3">
        <v>1</v>
      </c>
      <c r="H66" s="3">
        <v>2.0032000000000001</v>
      </c>
      <c r="I66" s="3">
        <v>-2.3999999999999998E-3</v>
      </c>
      <c r="J66" s="3">
        <v>30.3</v>
      </c>
      <c r="L66" s="8">
        <f t="shared" ref="L66:L124" si="8">1238.82/A66</f>
        <v>3.3123529411764703</v>
      </c>
      <c r="M66" s="8">
        <f t="shared" ref="M66:M124" si="9">A66^2</f>
        <v>139876</v>
      </c>
      <c r="N66" s="8">
        <f t="shared" ref="N66:N124" si="10">1-(93.0665^2)/M66</f>
        <v>0.93807820196280989</v>
      </c>
      <c r="O66" s="8">
        <f t="shared" ref="O66:O124" si="11">1/((N66^2)*A66*(1+(136.24/N66))^0.5)</f>
        <v>2.5126238280487697E-4</v>
      </c>
      <c r="P66" s="8">
        <f t="shared" ref="P66:P124" si="12">(O66*(1.6950875986*(10^5))+2.884488929)/180*PI()</f>
        <v>0.79370006349839162</v>
      </c>
      <c r="R66" s="8">
        <f t="shared" ref="R66:R124" si="13">0.0002*L66*L66*L66+0.0001*L66*L66+0.0013*L66-0.0007</f>
        <v>1.1971643657276612E-2</v>
      </c>
      <c r="S66" s="8">
        <f t="shared" si="7"/>
        <v>-2.700288447411869E-2</v>
      </c>
      <c r="T66" s="8">
        <f>(-1*(S66-COFRT750.110.ro!N66*COS(COFRT750.110.el!P66))/SIN(COFRT750.110.el!P66))</f>
        <v>-1.5567536745426078E-2</v>
      </c>
    </row>
    <row r="67" spans="1:20">
      <c r="A67" s="3">
        <v>372</v>
      </c>
      <c r="B67" s="3">
        <v>-4.6153928000000004</v>
      </c>
      <c r="C67" s="3">
        <v>0</v>
      </c>
      <c r="D67" s="3">
        <v>25.3</v>
      </c>
      <c r="E67" s="3">
        <v>26.2</v>
      </c>
      <c r="F67" s="3">
        <v>2</v>
      </c>
      <c r="G67" s="3">
        <v>1</v>
      </c>
      <c r="H67" s="3">
        <v>2.0099999999999998</v>
      </c>
      <c r="I67" s="3">
        <v>-2.92E-2</v>
      </c>
      <c r="J67" s="3">
        <v>24.79</v>
      </c>
      <c r="L67" s="8">
        <f t="shared" si="8"/>
        <v>3.3301612903225806</v>
      </c>
      <c r="M67" s="8">
        <f t="shared" si="9"/>
        <v>138384</v>
      </c>
      <c r="N67" s="8">
        <f t="shared" si="10"/>
        <v>0.93741058632320207</v>
      </c>
      <c r="O67" s="8">
        <f t="shared" si="11"/>
        <v>2.5288378267402159E-4</v>
      </c>
      <c r="P67" s="8">
        <f t="shared" si="12"/>
        <v>0.79849695226387418</v>
      </c>
      <c r="R67" s="8">
        <f t="shared" si="13"/>
        <v>1.2124487670708436E-2</v>
      </c>
      <c r="S67" s="8">
        <f t="shared" si="7"/>
        <v>-2.7979636549538247E-2</v>
      </c>
      <c r="T67" s="8">
        <f>(-1*(S67-COFRT750.110.ro!N67*COS(COFRT750.110.el!P67))/SIN(COFRT750.110.el!P67))</f>
        <v>-1.4828826913440622E-2</v>
      </c>
    </row>
    <row r="68" spans="1:20">
      <c r="A68" s="3">
        <v>370</v>
      </c>
      <c r="B68" s="3">
        <v>-4.7036894</v>
      </c>
      <c r="C68" s="3">
        <v>0</v>
      </c>
      <c r="D68" s="3">
        <v>25.3</v>
      </c>
      <c r="E68" s="3">
        <v>26.2</v>
      </c>
      <c r="F68" s="3">
        <v>2</v>
      </c>
      <c r="G68" s="3">
        <v>1</v>
      </c>
      <c r="H68" s="3">
        <v>2.0144000000000002</v>
      </c>
      <c r="I68" s="3">
        <v>-9.6699999999999994E-2</v>
      </c>
      <c r="J68" s="3">
        <v>19.989999999999998</v>
      </c>
      <c r="L68" s="8">
        <f t="shared" si="8"/>
        <v>3.3481621621621618</v>
      </c>
      <c r="M68" s="8">
        <f t="shared" si="9"/>
        <v>136900</v>
      </c>
      <c r="N68" s="8">
        <f t="shared" si="10"/>
        <v>0.93673211525018263</v>
      </c>
      <c r="O68" s="8">
        <f t="shared" si="11"/>
        <v>2.5452763056070369E-4</v>
      </c>
      <c r="P68" s="8">
        <f t="shared" si="12"/>
        <v>0.80336025317430759</v>
      </c>
      <c r="R68" s="8">
        <f t="shared" si="13"/>
        <v>1.228033650397397E-2</v>
      </c>
      <c r="S68" s="8">
        <f t="shared" si="7"/>
        <v>-2.8881444321087708E-2</v>
      </c>
      <c r="T68" s="8">
        <f>(-1*(S68-COFRT750.110.ro!N68*COS(COFRT750.110.el!P68))/SIN(COFRT750.110.el!P68))</f>
        <v>-1.4746650717244505E-2</v>
      </c>
    </row>
    <row r="69" spans="1:20">
      <c r="A69" s="3">
        <v>368</v>
      </c>
      <c r="B69" s="3">
        <v>-4.7722867000000004</v>
      </c>
      <c r="C69" s="3">
        <v>0</v>
      </c>
      <c r="D69" s="3">
        <v>25.3</v>
      </c>
      <c r="E69" s="3">
        <v>26.2</v>
      </c>
      <c r="F69" s="3">
        <v>2</v>
      </c>
      <c r="G69" s="3">
        <v>1</v>
      </c>
      <c r="H69" s="3">
        <v>2.0085999999999999</v>
      </c>
      <c r="I69" s="3">
        <v>0.11020000000000001</v>
      </c>
      <c r="J69" s="3">
        <v>16.84</v>
      </c>
      <c r="L69" s="8">
        <f t="shared" si="8"/>
        <v>3.3663586956521736</v>
      </c>
      <c r="M69" s="8">
        <f t="shared" si="9"/>
        <v>135424</v>
      </c>
      <c r="N69" s="8">
        <f t="shared" si="10"/>
        <v>0.936042552115947</v>
      </c>
      <c r="O69" s="8">
        <f t="shared" si="11"/>
        <v>2.5619441531267337E-4</v>
      </c>
      <c r="P69" s="8">
        <f t="shared" si="12"/>
        <v>0.80829141247890202</v>
      </c>
      <c r="R69" s="8">
        <f t="shared" si="13"/>
        <v>1.2439268433757197E-2</v>
      </c>
      <c r="S69" s="8">
        <f t="shared" si="7"/>
        <v>-2.9681877652074654E-2</v>
      </c>
      <c r="T69" s="8">
        <f>(-1*(S69-COFRT750.110.ro!N69*COS(COFRT750.110.el!P69))/SIN(COFRT750.110.el!P69))</f>
        <v>-1.4598257068168341E-2</v>
      </c>
    </row>
    <row r="70" spans="1:20">
      <c r="A70" s="3">
        <v>366</v>
      </c>
      <c r="B70" s="3">
        <v>-4.8688026000000004</v>
      </c>
      <c r="C70" s="3">
        <v>0</v>
      </c>
      <c r="D70" s="3">
        <v>25.3</v>
      </c>
      <c r="E70" s="3">
        <v>26.2</v>
      </c>
      <c r="F70" s="3">
        <v>2</v>
      </c>
      <c r="G70" s="3">
        <v>1</v>
      </c>
      <c r="H70" s="3">
        <v>2.0152000000000001</v>
      </c>
      <c r="I70" s="3">
        <v>2.9999999999999997E-4</v>
      </c>
      <c r="J70" s="3">
        <v>15.84</v>
      </c>
      <c r="L70" s="8">
        <f t="shared" si="8"/>
        <v>3.3847540983606557</v>
      </c>
      <c r="M70" s="8">
        <f t="shared" si="9"/>
        <v>133956</v>
      </c>
      <c r="N70" s="8">
        <f t="shared" si="10"/>
        <v>0.93534165380983303</v>
      </c>
      <c r="O70" s="8">
        <f t="shared" si="11"/>
        <v>2.5788464040376528E-4</v>
      </c>
      <c r="P70" s="8">
        <f t="shared" si="12"/>
        <v>0.81329191969793446</v>
      </c>
      <c r="R70" s="8">
        <f t="shared" si="13"/>
        <v>1.2601364248525647E-2</v>
      </c>
      <c r="S70" s="8">
        <f t="shared" si="7"/>
        <v>-3.0676777508384361E-2</v>
      </c>
      <c r="T70" s="8">
        <f>(-1*(S70-COFRT750.110.ro!N70*COS(COFRT750.110.el!P70))/SIN(COFRT750.110.el!P70))</f>
        <v>-1.4227242426603878E-2</v>
      </c>
    </row>
    <row r="71" spans="1:20">
      <c r="A71" s="3">
        <v>364</v>
      </c>
      <c r="B71" s="3">
        <v>-4.8460761000000003</v>
      </c>
      <c r="C71" s="3">
        <v>0</v>
      </c>
      <c r="D71" s="3">
        <v>25.3</v>
      </c>
      <c r="E71" s="3">
        <v>26.2</v>
      </c>
      <c r="F71" s="3">
        <v>2</v>
      </c>
      <c r="G71" s="3">
        <v>1</v>
      </c>
      <c r="H71" s="3">
        <v>2.0112999999999999</v>
      </c>
      <c r="I71" s="3">
        <v>-4.5699999999999998E-2</v>
      </c>
      <c r="J71" s="3">
        <v>16.89</v>
      </c>
      <c r="L71" s="8">
        <f t="shared" si="8"/>
        <v>3.4033516483516482</v>
      </c>
      <c r="M71" s="8">
        <f t="shared" si="9"/>
        <v>132496</v>
      </c>
      <c r="N71" s="8">
        <f t="shared" si="10"/>
        <v>0.93462917052401584</v>
      </c>
      <c r="O71" s="8">
        <f t="shared" si="11"/>
        <v>2.5959882449124805E-4</v>
      </c>
      <c r="P71" s="8">
        <f t="shared" si="12"/>
        <v>0.8183633092716569</v>
      </c>
      <c r="R71" s="8">
        <f t="shared" si="13"/>
        <v>1.2766707344023357E-2</v>
      </c>
      <c r="S71" s="8">
        <f t="shared" si="7"/>
        <v>-3.0934217667783037E-2</v>
      </c>
      <c r="T71" s="8">
        <f>(-1*(S71-COFRT750.110.ro!N71*COS(COFRT750.110.el!P71))/SIN(COFRT750.110.el!P71))</f>
        <v>-1.4876918272357393E-2</v>
      </c>
    </row>
    <row r="72" spans="1:20">
      <c r="A72" s="3">
        <v>360</v>
      </c>
      <c r="B72" s="3">
        <v>-4.9205291000000004</v>
      </c>
      <c r="C72" s="3">
        <v>0</v>
      </c>
      <c r="D72" s="3">
        <v>25.3</v>
      </c>
      <c r="E72" s="3">
        <v>26.2</v>
      </c>
      <c r="F72" s="3">
        <v>2</v>
      </c>
      <c r="G72" s="3">
        <v>1</v>
      </c>
      <c r="H72" s="3">
        <v>2.008</v>
      </c>
      <c r="I72" s="3">
        <v>-1.9400000000000001E-2</v>
      </c>
      <c r="J72" s="3">
        <v>24.36</v>
      </c>
      <c r="L72" s="8">
        <f t="shared" si="8"/>
        <v>3.4411666666666667</v>
      </c>
      <c r="M72" s="8">
        <f t="shared" si="9"/>
        <v>129600</v>
      </c>
      <c r="N72" s="8">
        <f t="shared" si="10"/>
        <v>0.93316841495177472</v>
      </c>
      <c r="O72" s="8">
        <f t="shared" si="11"/>
        <v>2.6310122372774164E-4</v>
      </c>
      <c r="P72" s="8">
        <f t="shared" si="12"/>
        <v>0.82872510827601598</v>
      </c>
      <c r="R72" s="8">
        <f t="shared" si="13"/>
        <v>1.3107482599095372E-2</v>
      </c>
      <c r="S72" s="8">
        <f t="shared" si="7"/>
        <v>-3.2247874778296208E-2</v>
      </c>
      <c r="T72" s="8">
        <f>(-1*(S72-COFRT750.110.ro!N72*COS(COFRT750.110.el!P72))/SIN(COFRT750.110.el!P72))</f>
        <v>-1.5918356595023952E-2</v>
      </c>
    </row>
    <row r="73" spans="1:20">
      <c r="A73" s="3">
        <v>358</v>
      </c>
      <c r="B73" s="3">
        <v>-4.8921375999999999</v>
      </c>
      <c r="C73" s="3">
        <v>0</v>
      </c>
      <c r="D73" s="3">
        <v>25.3</v>
      </c>
      <c r="E73" s="3">
        <v>26.2</v>
      </c>
      <c r="F73" s="3">
        <v>2</v>
      </c>
      <c r="G73" s="3">
        <v>1</v>
      </c>
      <c r="H73" s="3">
        <v>2.0036999999999998</v>
      </c>
      <c r="I73" s="3">
        <v>7.8100000000000003E-2</v>
      </c>
      <c r="J73" s="3">
        <v>29.39</v>
      </c>
      <c r="L73" s="8">
        <f t="shared" si="8"/>
        <v>3.4603910614525137</v>
      </c>
      <c r="M73" s="8">
        <f t="shared" si="9"/>
        <v>128164</v>
      </c>
      <c r="N73" s="8">
        <f t="shared" si="10"/>
        <v>0.93241960751654129</v>
      </c>
      <c r="O73" s="8">
        <f t="shared" si="11"/>
        <v>2.6489055749433948E-4</v>
      </c>
      <c r="P73" s="8">
        <f t="shared" si="12"/>
        <v>0.83401882712109032</v>
      </c>
      <c r="R73" s="8">
        <f t="shared" si="13"/>
        <v>1.3283095505969952E-2</v>
      </c>
      <c r="S73" s="8">
        <f t="shared" si="7"/>
        <v>-3.2491365484573313E-2</v>
      </c>
      <c r="T73" s="8">
        <f>(-1*(S73-COFRT750.110.ro!N73*COS(COFRT750.110.el!P73))/SIN(COFRT750.110.el!P73))</f>
        <v>-1.6212594303380321E-2</v>
      </c>
    </row>
    <row r="74" spans="1:20">
      <c r="A74" s="3">
        <v>356</v>
      </c>
      <c r="B74" s="3">
        <v>-4.7911454000000004</v>
      </c>
      <c r="C74" s="3">
        <v>0</v>
      </c>
      <c r="D74" s="3">
        <v>25.3</v>
      </c>
      <c r="E74" s="3">
        <v>26.2</v>
      </c>
      <c r="F74" s="3">
        <v>2</v>
      </c>
      <c r="G74" s="3">
        <v>1</v>
      </c>
      <c r="H74" s="3">
        <v>2.0089000000000001</v>
      </c>
      <c r="I74" s="3">
        <v>-6.0400000000000002E-2</v>
      </c>
      <c r="J74" s="3">
        <v>34.44</v>
      </c>
      <c r="L74" s="8">
        <f t="shared" si="8"/>
        <v>3.4798314606741569</v>
      </c>
      <c r="M74" s="8">
        <f t="shared" si="9"/>
        <v>126736</v>
      </c>
      <c r="N74" s="8">
        <f t="shared" si="10"/>
        <v>0.93165814431377036</v>
      </c>
      <c r="O74" s="8">
        <f t="shared" si="11"/>
        <v>2.6670608880090409E-4</v>
      </c>
      <c r="P74" s="8">
        <f t="shared" si="12"/>
        <v>0.83939005102061859</v>
      </c>
      <c r="R74" s="8">
        <f t="shared" si="13"/>
        <v>1.3462317410464889E-2</v>
      </c>
      <c r="S74" s="8">
        <f t="shared" ref="S74:S106" si="14">R74*B74*0.5+C74*$U$2</f>
        <v>-3.2249960067244385E-2</v>
      </c>
      <c r="T74" s="8">
        <f>(-1*(S74-COFRT750.110.ro!N74*COS(COFRT750.110.el!P74))/SIN(COFRT750.110.el!P74))</f>
        <v>-1.7807037442115429E-2</v>
      </c>
    </row>
    <row r="75" spans="1:20">
      <c r="A75" s="3">
        <v>354</v>
      </c>
      <c r="B75" s="3">
        <v>-4.8076350000000003</v>
      </c>
      <c r="C75" s="3">
        <v>0</v>
      </c>
      <c r="D75" s="3">
        <v>25.3</v>
      </c>
      <c r="E75" s="3">
        <v>26.2</v>
      </c>
      <c r="F75" s="3">
        <v>2</v>
      </c>
      <c r="G75" s="3">
        <v>1</v>
      </c>
      <c r="H75" s="3">
        <v>2.0093000000000001</v>
      </c>
      <c r="I75" s="3">
        <v>0.1101</v>
      </c>
      <c r="J75" s="3">
        <v>38.1</v>
      </c>
      <c r="L75" s="8">
        <f t="shared" si="8"/>
        <v>3.4994915254237284</v>
      </c>
      <c r="M75" s="8">
        <f t="shared" si="9"/>
        <v>125316</v>
      </c>
      <c r="N75" s="8">
        <f t="shared" si="10"/>
        <v>0.9308837385309936</v>
      </c>
      <c r="O75" s="8">
        <f t="shared" si="11"/>
        <v>2.6854842153623671E-4</v>
      </c>
      <c r="P75" s="8">
        <f t="shared" si="12"/>
        <v>0.84484056657114726</v>
      </c>
      <c r="R75" s="8">
        <f t="shared" si="13"/>
        <v>1.3645246331487636E-2</v>
      </c>
      <c r="S75" s="8">
        <f t="shared" si="14"/>
        <v>-3.280068192344078E-2</v>
      </c>
      <c r="T75" s="8">
        <f>(-1*(S75-COFRT750.110.ro!N75*COS(COFRT750.110.el!P75))/SIN(COFRT750.110.el!P75))</f>
        <v>-1.8396422316428563E-2</v>
      </c>
    </row>
    <row r="76" spans="1:20">
      <c r="A76" s="3">
        <v>352</v>
      </c>
      <c r="B76" s="3">
        <v>-4.7006845000000004</v>
      </c>
      <c r="C76" s="3">
        <v>0</v>
      </c>
      <c r="D76" s="3">
        <v>25.3</v>
      </c>
      <c r="E76" s="3">
        <v>26.2</v>
      </c>
      <c r="F76" s="3">
        <v>2</v>
      </c>
      <c r="G76" s="3">
        <v>1</v>
      </c>
      <c r="H76" s="4" t="s">
        <v>89</v>
      </c>
      <c r="I76" s="3">
        <v>-2.3900000000000001E-2</v>
      </c>
      <c r="J76" s="3">
        <v>39.92</v>
      </c>
      <c r="L76" s="8">
        <f t="shared" si="8"/>
        <v>3.5193749999999997</v>
      </c>
      <c r="M76" s="8">
        <f t="shared" si="9"/>
        <v>123904</v>
      </c>
      <c r="N76" s="8">
        <f t="shared" si="10"/>
        <v>0.93009609518457836</v>
      </c>
      <c r="O76" s="8">
        <f t="shared" si="11"/>
        <v>2.7041817871090249E-4</v>
      </c>
      <c r="P76" s="8">
        <f t="shared" si="12"/>
        <v>0.85037221694069265</v>
      </c>
      <c r="R76" s="8">
        <f t="shared" si="13"/>
        <v>1.383198356401367E-2</v>
      </c>
      <c r="S76" s="8">
        <f t="shared" si="14"/>
        <v>-3.2509895371806909E-2</v>
      </c>
      <c r="T76" s="8">
        <f>(-1*(S76-COFRT750.110.ro!N76*COS(COFRT750.110.el!P76))/SIN(COFRT750.110.el!P76))</f>
        <v>-1.9275866600565669E-2</v>
      </c>
    </row>
    <row r="77" spans="1:20">
      <c r="A77" s="3">
        <v>350</v>
      </c>
      <c r="B77" s="3">
        <v>-4.5175872999999998</v>
      </c>
      <c r="C77" s="3">
        <v>0</v>
      </c>
      <c r="D77" s="3">
        <v>25.3</v>
      </c>
      <c r="E77" s="3">
        <v>26.2</v>
      </c>
      <c r="F77" s="3">
        <v>2</v>
      </c>
      <c r="G77" s="3">
        <v>1</v>
      </c>
      <c r="H77" s="3">
        <v>2.0001000000000002</v>
      </c>
      <c r="I77" s="3">
        <v>-3.0200000000000001E-2</v>
      </c>
      <c r="J77" s="3">
        <v>39.49</v>
      </c>
      <c r="L77" s="8">
        <f t="shared" si="8"/>
        <v>3.5394857142857141</v>
      </c>
      <c r="M77" s="8">
        <f t="shared" si="9"/>
        <v>122500</v>
      </c>
      <c r="N77" s="8">
        <f t="shared" si="10"/>
        <v>0.92929491083877547</v>
      </c>
      <c r="O77" s="8">
        <f t="shared" si="11"/>
        <v>2.7231600322801994E-4</v>
      </c>
      <c r="P77" s="8">
        <f t="shared" si="12"/>
        <v>0.85598690414911127</v>
      </c>
      <c r="R77" s="8">
        <f t="shared" si="13"/>
        <v>1.402263380876953E-2</v>
      </c>
      <c r="S77" s="8">
        <f t="shared" si="14"/>
        <v>-3.1674236203523928E-2</v>
      </c>
      <c r="T77" s="8">
        <f>(-1*(S77-COFRT750.110.ro!N77*COS(COFRT750.110.el!P77))/SIN(COFRT750.110.el!P77))</f>
        <v>-2.0892376451239102E-2</v>
      </c>
    </row>
    <row r="78" spans="1:20">
      <c r="A78" s="3">
        <v>348</v>
      </c>
      <c r="B78" s="3">
        <v>-4.3433785</v>
      </c>
      <c r="C78" s="3">
        <v>0</v>
      </c>
      <c r="D78" s="3">
        <v>25.3</v>
      </c>
      <c r="E78" s="3">
        <v>26.2</v>
      </c>
      <c r="F78" s="3">
        <v>2</v>
      </c>
      <c r="G78" s="3">
        <v>1</v>
      </c>
      <c r="H78" s="3">
        <v>2.0146000000000002</v>
      </c>
      <c r="I78" s="3">
        <v>5.2499999999999998E-2</v>
      </c>
      <c r="J78" s="3">
        <v>36.58</v>
      </c>
      <c r="L78" s="8">
        <f t="shared" si="8"/>
        <v>3.5598275862068962</v>
      </c>
      <c r="M78" s="8">
        <f t="shared" si="9"/>
        <v>121104</v>
      </c>
      <c r="N78" s="8">
        <f t="shared" si="10"/>
        <v>0.92847987331343307</v>
      </c>
      <c r="O78" s="8">
        <f t="shared" si="11"/>
        <v>2.742425586917778E-4</v>
      </c>
      <c r="P78" s="8">
        <f t="shared" si="12"/>
        <v>0.86168659146008575</v>
      </c>
      <c r="R78" s="8">
        <f t="shared" si="13"/>
        <v>1.4217305307846772E-2</v>
      </c>
      <c r="S78" s="8">
        <f t="shared" si="14"/>
        <v>-3.0875569101018775E-2</v>
      </c>
      <c r="T78" s="8">
        <f>(-1*(S78-COFRT750.110.ro!N78*COS(COFRT750.110.el!P78))/SIN(COFRT750.110.el!P78))</f>
        <v>-2.2518296322200895E-2</v>
      </c>
    </row>
    <row r="79" spans="1:20">
      <c r="A79" s="3">
        <v>346</v>
      </c>
      <c r="B79" s="3">
        <v>-4.4648557000000002</v>
      </c>
      <c r="C79" s="3">
        <v>0</v>
      </c>
      <c r="D79" s="3">
        <v>25.3</v>
      </c>
      <c r="E79" s="3">
        <v>26.2</v>
      </c>
      <c r="F79" s="3">
        <v>2</v>
      </c>
      <c r="G79" s="3">
        <v>1</v>
      </c>
      <c r="H79" s="3">
        <v>2.0103</v>
      </c>
      <c r="I79" s="3">
        <v>-2.6200000000000001E-2</v>
      </c>
      <c r="J79" s="3">
        <v>31.83</v>
      </c>
      <c r="L79" s="8">
        <f t="shared" si="8"/>
        <v>3.5804046242774565</v>
      </c>
      <c r="M79" s="8">
        <f t="shared" si="9"/>
        <v>119716</v>
      </c>
      <c r="N79" s="8">
        <f t="shared" si="10"/>
        <v>0.92765066137984897</v>
      </c>
      <c r="O79" s="8">
        <f t="shared" si="11"/>
        <v>2.7619853025585562E-4</v>
      </c>
      <c r="P79" s="8">
        <f t="shared" si="12"/>
        <v>0.86747330589116456</v>
      </c>
      <c r="R79" s="8">
        <f t="shared" si="13"/>
        <v>1.441610998655473E-2</v>
      </c>
      <c r="S79" s="8">
        <f t="shared" si="14"/>
        <v>-3.2182925422647904E-2</v>
      </c>
      <c r="T79" s="8">
        <f>(-1*(S79-COFRT750.110.ro!N79*COS(COFRT750.110.el!P79))/SIN(COFRT750.110.el!P79))</f>
        <v>-2.1547645770727836E-2</v>
      </c>
    </row>
    <row r="80" spans="1:20">
      <c r="A80" s="3">
        <v>344</v>
      </c>
      <c r="B80" s="3">
        <v>-3.9522447999999999</v>
      </c>
      <c r="C80" s="3">
        <v>0</v>
      </c>
      <c r="D80" s="3">
        <v>25.3</v>
      </c>
      <c r="E80" s="3">
        <v>26.2</v>
      </c>
      <c r="F80" s="3">
        <v>2</v>
      </c>
      <c r="G80" s="3">
        <v>1</v>
      </c>
      <c r="H80" s="3">
        <v>2.0078</v>
      </c>
      <c r="I80" s="3">
        <v>-7.7000000000000002E-3</v>
      </c>
      <c r="J80" s="3">
        <v>26.3</v>
      </c>
      <c r="L80" s="8">
        <f t="shared" si="8"/>
        <v>3.6012209302325577</v>
      </c>
      <c r="M80" s="8">
        <f t="shared" si="9"/>
        <v>118336</v>
      </c>
      <c r="N80" s="8">
        <f t="shared" si="10"/>
        <v>0.92680694444420975</v>
      </c>
      <c r="O80" s="8">
        <f t="shared" si="11"/>
        <v>2.7818462551406237E-4</v>
      </c>
      <c r="P80" s="8">
        <f t="shared" si="12"/>
        <v>0.87334914084870396</v>
      </c>
      <c r="R80" s="8">
        <f t="shared" si="13"/>
        <v>1.4619163601837768E-2</v>
      </c>
      <c r="S80" s="8">
        <f t="shared" si="14"/>
        <v>-2.8889256662856293E-2</v>
      </c>
      <c r="T80" s="8">
        <f>(-1*(S80-COFRT750.110.ro!N80*COS(COFRT750.110.el!P80))/SIN(COFRT750.110.el!P80))</f>
        <v>-2.5610808736831626E-2</v>
      </c>
    </row>
    <row r="81" spans="1:20">
      <c r="A81" s="3">
        <v>342</v>
      </c>
      <c r="B81" s="3">
        <v>-3.6996498</v>
      </c>
      <c r="C81" s="3">
        <v>0</v>
      </c>
      <c r="D81" s="3">
        <v>25.3</v>
      </c>
      <c r="E81" s="3">
        <v>26.2</v>
      </c>
      <c r="F81" s="3">
        <v>2</v>
      </c>
      <c r="G81" s="3">
        <v>1</v>
      </c>
      <c r="H81" s="3">
        <v>2.012</v>
      </c>
      <c r="I81" s="3">
        <v>-1.34E-2</v>
      </c>
      <c r="J81" s="3">
        <v>21.21</v>
      </c>
      <c r="L81" s="8">
        <f t="shared" si="8"/>
        <v>3.6222807017543857</v>
      </c>
      <c r="M81" s="8">
        <f t="shared" si="9"/>
        <v>116964</v>
      </c>
      <c r="N81" s="8">
        <f t="shared" si="10"/>
        <v>0.92594838221803288</v>
      </c>
      <c r="O81" s="8">
        <f t="shared" si="11"/>
        <v>2.802015754356684E-4</v>
      </c>
      <c r="P81" s="8">
        <f t="shared" si="12"/>
        <v>0.87931625889503584</v>
      </c>
      <c r="R81" s="8">
        <f t="shared" si="13"/>
        <v>1.4826585897601958E-2</v>
      </c>
      <c r="S81" s="8">
        <f t="shared" si="14"/>
        <v>-2.7426587775372952E-2</v>
      </c>
      <c r="T81" s="8">
        <f>(-1*(S81-COFRT750.110.ro!N81*COS(COFRT750.110.el!P81))/SIN(COFRT750.110.el!P81))</f>
        <v>-2.7605321471159919E-2</v>
      </c>
    </row>
    <row r="82" spans="1:20">
      <c r="A82" s="3">
        <v>340</v>
      </c>
      <c r="B82" s="3">
        <v>-3.4747362000000002</v>
      </c>
      <c r="C82" s="3">
        <v>0</v>
      </c>
      <c r="D82" s="3">
        <v>25.3</v>
      </c>
      <c r="E82" s="3">
        <v>26.2</v>
      </c>
      <c r="F82" s="3">
        <v>2</v>
      </c>
      <c r="G82" s="3">
        <v>1</v>
      </c>
      <c r="H82" s="3">
        <v>2.0044</v>
      </c>
      <c r="I82" s="3">
        <v>-9.5600000000000004E-2</v>
      </c>
      <c r="J82" s="3">
        <v>17.670000000000002</v>
      </c>
      <c r="L82" s="8">
        <f t="shared" si="8"/>
        <v>3.6435882352941174</v>
      </c>
      <c r="M82" s="8">
        <f t="shared" si="9"/>
        <v>115600</v>
      </c>
      <c r="N82" s="8">
        <f t="shared" si="10"/>
        <v>0.92507462437499999</v>
      </c>
      <c r="O82" s="8">
        <f t="shared" si="11"/>
        <v>2.8225013534806625E-4</v>
      </c>
      <c r="P82" s="8">
        <f t="shared" si="12"/>
        <v>0.88537689465565383</v>
      </c>
      <c r="R82" s="8">
        <f t="shared" si="13"/>
        <v>1.5038500767316141E-2</v>
      </c>
      <c r="S82" s="8">
        <f t="shared" si="14"/>
        <v>-2.6127411504960587E-2</v>
      </c>
      <c r="T82" s="8">
        <f>(-1*(S82-COFRT750.110.ro!N82*COS(COFRT750.110.el!P82))/SIN(COFRT750.110.el!P82))</f>
        <v>-2.9779113355012203E-2</v>
      </c>
    </row>
    <row r="83" spans="1:20">
      <c r="A83" s="3">
        <v>338</v>
      </c>
      <c r="B83" s="3">
        <v>-3.1465168999999999</v>
      </c>
      <c r="C83" s="3">
        <v>0</v>
      </c>
      <c r="D83" s="3">
        <v>25.3</v>
      </c>
      <c r="E83" s="3">
        <v>26.2</v>
      </c>
      <c r="F83" s="3">
        <v>2</v>
      </c>
      <c r="G83" s="3">
        <v>1</v>
      </c>
      <c r="H83" s="3">
        <v>2.0179999999999998</v>
      </c>
      <c r="I83" s="3">
        <v>8.0000000000000002E-3</v>
      </c>
      <c r="J83" s="3">
        <v>16.36</v>
      </c>
      <c r="L83" s="8">
        <f t="shared" si="8"/>
        <v>3.6651479289940827</v>
      </c>
      <c r="M83" s="8">
        <f t="shared" si="9"/>
        <v>114244</v>
      </c>
      <c r="N83" s="8">
        <f t="shared" si="10"/>
        <v>0.92418531019353312</v>
      </c>
      <c r="O83" s="8">
        <f t="shared" si="11"/>
        <v>2.8433108596958114E-4</v>
      </c>
      <c r="P83" s="8">
        <f t="shared" si="12"/>
        <v>0.89153335787477006</v>
      </c>
      <c r="R83" s="8">
        <f t="shared" si="13"/>
        <v>1.5255036424274133E-2</v>
      </c>
      <c r="S83" s="8">
        <f t="shared" si="14"/>
        <v>-2.4000114959547063E-2</v>
      </c>
      <c r="T83" s="8">
        <f>(-1*(S83-COFRT750.110.ro!N83*COS(COFRT750.110.el!P83))/SIN(COFRT750.110.el!P83))</f>
        <v>-3.1957537527540276E-2</v>
      </c>
    </row>
    <row r="84" spans="1:20">
      <c r="A84" s="3">
        <v>336</v>
      </c>
      <c r="B84" s="3">
        <v>-2.9354056000000002</v>
      </c>
      <c r="C84" s="3">
        <v>0</v>
      </c>
      <c r="D84" s="3">
        <v>25.3</v>
      </c>
      <c r="E84" s="3">
        <v>26.2</v>
      </c>
      <c r="F84" s="3">
        <v>2</v>
      </c>
      <c r="G84" s="3">
        <v>1</v>
      </c>
      <c r="H84" s="3">
        <v>2.0076999999999998</v>
      </c>
      <c r="I84" s="3">
        <v>-6.0000000000000001E-3</v>
      </c>
      <c r="J84" s="3">
        <v>17.91</v>
      </c>
      <c r="L84" s="8">
        <f t="shared" si="8"/>
        <v>3.6869642857142857</v>
      </c>
      <c r="M84" s="8">
        <f t="shared" si="9"/>
        <v>112896</v>
      </c>
      <c r="N84" s="8">
        <f t="shared" si="10"/>
        <v>0.9232800681844352</v>
      </c>
      <c r="O84" s="8">
        <f t="shared" si="11"/>
        <v>2.8644523449544067E-4</v>
      </c>
      <c r="P84" s="8">
        <f t="shared" si="12"/>
        <v>0.897788036628141</v>
      </c>
      <c r="R84" s="8">
        <f t="shared" si="13"/>
        <v>1.5476325579927796E-2</v>
      </c>
      <c r="S84" s="8">
        <f t="shared" si="14"/>
        <v>-2.271464638737165E-2</v>
      </c>
      <c r="T84" s="8">
        <f>(-1*(S84-COFRT750.110.ro!N84*COS(COFRT750.110.el!P84))/SIN(COFRT750.110.el!P84))</f>
        <v>-3.3253437680493943E-2</v>
      </c>
    </row>
    <row r="85" spans="1:20">
      <c r="A85" s="3">
        <v>334</v>
      </c>
      <c r="B85" s="3">
        <v>-2.6534757</v>
      </c>
      <c r="C85" s="3">
        <v>0</v>
      </c>
      <c r="D85" s="3">
        <v>25.3</v>
      </c>
      <c r="E85" s="3">
        <v>26.2</v>
      </c>
      <c r="F85" s="3">
        <v>2</v>
      </c>
      <c r="G85" s="3">
        <v>1</v>
      </c>
      <c r="H85" s="3">
        <v>2.0030999999999999</v>
      </c>
      <c r="I85" s="3">
        <v>3.3E-3</v>
      </c>
      <c r="J85" s="3">
        <v>21.77</v>
      </c>
      <c r="L85" s="8">
        <f t="shared" si="8"/>
        <v>3.7090419161676644</v>
      </c>
      <c r="M85" s="8">
        <f t="shared" si="9"/>
        <v>111556</v>
      </c>
      <c r="N85" s="8">
        <f t="shared" si="10"/>
        <v>0.92235851570287564</v>
      </c>
      <c r="O85" s="8">
        <f t="shared" si="11"/>
        <v>2.8859341574012361E-4</v>
      </c>
      <c r="P85" s="8">
        <f t="shared" si="12"/>
        <v>0.90414340070268984</v>
      </c>
      <c r="R85" s="8">
        <f t="shared" si="13"/>
        <v>1.5702505630725182E-2</v>
      </c>
      <c r="S85" s="8">
        <f t="shared" si="14"/>
        <v>-2.0833108560121223E-2</v>
      </c>
      <c r="T85" s="8">
        <f>(-1*(S85-COFRT750.110.ro!N85*COS(COFRT750.110.el!P85))/SIN(COFRT750.110.el!P85))</f>
        <v>-3.5184358373722149E-2</v>
      </c>
    </row>
    <row r="86" spans="1:20">
      <c r="A86" s="3">
        <v>332</v>
      </c>
      <c r="B86" s="3">
        <v>-2.4290257</v>
      </c>
      <c r="C86" s="3">
        <v>0</v>
      </c>
      <c r="D86" s="3">
        <v>25.3</v>
      </c>
      <c r="E86" s="3">
        <v>26.2</v>
      </c>
      <c r="F86" s="3">
        <v>2</v>
      </c>
      <c r="G86" s="3">
        <v>1</v>
      </c>
      <c r="H86" s="3">
        <v>2.0011999999999999</v>
      </c>
      <c r="I86" s="3">
        <v>9.1300000000000006E-2</v>
      </c>
      <c r="J86" s="3">
        <v>26.72</v>
      </c>
      <c r="L86" s="8">
        <f t="shared" si="8"/>
        <v>3.7313855421686744</v>
      </c>
      <c r="M86" s="8">
        <f t="shared" si="9"/>
        <v>110224</v>
      </c>
      <c r="N86" s="8">
        <f t="shared" si="10"/>
        <v>0.92142025854396503</v>
      </c>
      <c r="O86" s="8">
        <f t="shared" si="11"/>
        <v>2.9077649333953163E-4</v>
      </c>
      <c r="P86" s="8">
        <f t="shared" si="12"/>
        <v>0.9106020051531154</v>
      </c>
      <c r="R86" s="8">
        <f t="shared" si="13"/>
        <v>1.5933718853914175E-2</v>
      </c>
      <c r="S86" s="8">
        <f t="shared" si="14"/>
        <v>-1.9351706296366039E-2</v>
      </c>
      <c r="T86" s="8">
        <f>(-1*(S86-COFRT750.110.ro!N86*COS(COFRT750.110.el!P86))/SIN(COFRT750.110.el!P86))</f>
        <v>-3.6758506084676873E-2</v>
      </c>
    </row>
    <row r="87" spans="1:20">
      <c r="A87" s="3">
        <v>330</v>
      </c>
      <c r="B87" s="3">
        <v>-2.2049724999999998</v>
      </c>
      <c r="C87" s="3">
        <v>0</v>
      </c>
      <c r="D87" s="3">
        <v>25.3</v>
      </c>
      <c r="E87" s="3">
        <v>26.2</v>
      </c>
      <c r="F87" s="3">
        <v>2</v>
      </c>
      <c r="G87" s="3">
        <v>1</v>
      </c>
      <c r="H87" s="3">
        <v>2.0144000000000002</v>
      </c>
      <c r="I87" s="3">
        <v>-4.02E-2</v>
      </c>
      <c r="J87" s="3">
        <v>31.8</v>
      </c>
      <c r="L87" s="8">
        <f t="shared" si="8"/>
        <v>3.754</v>
      </c>
      <c r="M87" s="8">
        <f t="shared" si="9"/>
        <v>108900</v>
      </c>
      <c r="N87" s="8">
        <f t="shared" si="10"/>
        <v>0.92046489052112035</v>
      </c>
      <c r="O87" s="8">
        <f t="shared" si="11"/>
        <v>2.929953610166699E-4</v>
      </c>
      <c r="P87" s="8">
        <f t="shared" si="12"/>
        <v>0.91716649404639006</v>
      </c>
      <c r="R87" s="8">
        <f t="shared" si="13"/>
        <v>1.6170112612799999E-2</v>
      </c>
      <c r="S87" s="8">
        <f t="shared" si="14"/>
        <v>-1.7827326816563571E-2</v>
      </c>
      <c r="T87" s="8">
        <f>(-1*(S87-COFRT750.110.ro!N87*COS(COFRT750.110.el!P87))/SIN(COFRT750.110.el!P87))</f>
        <v>-3.8198893114646096E-2</v>
      </c>
    </row>
    <row r="88" spans="1:20">
      <c r="A88" s="3">
        <v>328</v>
      </c>
      <c r="B88" s="3">
        <v>-1.9368745999999999</v>
      </c>
      <c r="C88" s="3">
        <v>0</v>
      </c>
      <c r="D88" s="3">
        <v>25.3</v>
      </c>
      <c r="E88" s="3">
        <v>26.2</v>
      </c>
      <c r="F88" s="3">
        <v>2</v>
      </c>
      <c r="G88" s="3">
        <v>1</v>
      </c>
      <c r="H88" s="3">
        <v>2.0072999999999999</v>
      </c>
      <c r="I88" s="3">
        <v>-2.8199999999999999E-2</v>
      </c>
      <c r="J88" s="3">
        <v>35.659999999999997</v>
      </c>
      <c r="L88" s="8">
        <f t="shared" si="8"/>
        <v>3.776890243902439</v>
      </c>
      <c r="M88" s="8">
        <f t="shared" si="9"/>
        <v>107584</v>
      </c>
      <c r="N88" s="8">
        <f t="shared" si="10"/>
        <v>0.91949199302637941</v>
      </c>
      <c r="O88" s="8">
        <f t="shared" si="11"/>
        <v>2.9525094391478281E-4</v>
      </c>
      <c r="P88" s="8">
        <f t="shared" si="12"/>
        <v>0.92383960440582324</v>
      </c>
      <c r="R88" s="8">
        <f t="shared" si="13"/>
        <v>1.6411839571974663E-2</v>
      </c>
      <c r="S88" s="8">
        <f t="shared" si="14"/>
        <v>-1.5893837603116297E-2</v>
      </c>
      <c r="T88" s="8">
        <f>(-1*(S88-COFRT750.110.ro!N88*COS(COFRT750.110.el!P88))/SIN(COFRT750.110.el!P88))</f>
        <v>-4.0758143898482653E-2</v>
      </c>
    </row>
    <row r="89" spans="1:20">
      <c r="A89" s="3">
        <v>326</v>
      </c>
      <c r="B89" s="3">
        <v>-1.5448781</v>
      </c>
      <c r="C89" s="3">
        <v>0</v>
      </c>
      <c r="D89" s="3">
        <v>25.3</v>
      </c>
      <c r="E89" s="3">
        <v>26.2</v>
      </c>
      <c r="F89" s="3">
        <v>2</v>
      </c>
      <c r="G89" s="3">
        <v>1</v>
      </c>
      <c r="H89" s="3">
        <v>2.0047999999999999</v>
      </c>
      <c r="I89" s="3">
        <v>4.2799999999999998E-2</v>
      </c>
      <c r="J89" s="3">
        <v>20.59</v>
      </c>
      <c r="L89" s="8">
        <f t="shared" si="8"/>
        <v>3.8000613496932512</v>
      </c>
      <c r="M89" s="8">
        <f t="shared" si="9"/>
        <v>106276</v>
      </c>
      <c r="N89" s="8">
        <f t="shared" si="10"/>
        <v>0.9185011345717754</v>
      </c>
      <c r="O89" s="8">
        <f t="shared" si="11"/>
        <v>2.9754420000217569E-4</v>
      </c>
      <c r="P89" s="8">
        <f t="shared" si="12"/>
        <v>0.93062417036720624</v>
      </c>
      <c r="R89" s="8">
        <f t="shared" si="13"/>
        <v>1.6659057923068279E-2</v>
      </c>
      <c r="S89" s="8">
        <f t="shared" si="14"/>
        <v>-1.2868106875989835E-2</v>
      </c>
      <c r="T89" s="8">
        <f>(-1*(S89-COFRT750.110.ro!N89*COS(COFRT750.110.el!P89))/SIN(COFRT750.110.el!P89))</f>
        <v>-4.3035109467368327E-2</v>
      </c>
    </row>
    <row r="90" spans="1:20">
      <c r="A90" s="3">
        <v>324</v>
      </c>
      <c r="B90" s="3">
        <v>-1.1892851</v>
      </c>
      <c r="C90" s="3">
        <v>0</v>
      </c>
      <c r="D90" s="3">
        <v>25.3</v>
      </c>
      <c r="E90" s="3">
        <v>26.19</v>
      </c>
      <c r="F90" s="3">
        <v>2</v>
      </c>
      <c r="G90" s="3">
        <v>1</v>
      </c>
      <c r="H90" s="3">
        <v>2.0116999999999998</v>
      </c>
      <c r="I90" s="3">
        <v>7.1499999999999994E-2</v>
      </c>
      <c r="J90" s="3">
        <v>19.57</v>
      </c>
      <c r="L90" s="8">
        <f t="shared" si="8"/>
        <v>3.8235185185185183</v>
      </c>
      <c r="M90" s="8">
        <f t="shared" si="9"/>
        <v>104976</v>
      </c>
      <c r="N90" s="8">
        <f t="shared" si="10"/>
        <v>0.9174918703108329</v>
      </c>
      <c r="O90" s="8">
        <f t="shared" si="11"/>
        <v>2.9987612155325712E-4</v>
      </c>
      <c r="P90" s="8">
        <f t="shared" si="12"/>
        <v>0.93752312756045586</v>
      </c>
      <c r="R90" s="8">
        <f t="shared" si="13"/>
        <v>1.6911931621606209E-2</v>
      </c>
      <c r="S90" s="8">
        <f t="shared" si="14"/>
        <v>-1.0056554144897551E-2</v>
      </c>
      <c r="T90" s="8">
        <f>(-1*(S90-COFRT750.110.ro!N90*COS(COFRT750.110.el!P90))/SIN(COFRT750.110.el!P90))</f>
        <v>-4.6508437083449108E-2</v>
      </c>
    </row>
    <row r="91" spans="1:20">
      <c r="A91" s="3">
        <v>322</v>
      </c>
      <c r="B91" s="3">
        <v>-1.0163123999999999</v>
      </c>
      <c r="C91" s="3">
        <v>0</v>
      </c>
      <c r="D91" s="3">
        <v>25.3</v>
      </c>
      <c r="E91" s="3">
        <v>26.19</v>
      </c>
      <c r="F91" s="3">
        <v>2</v>
      </c>
      <c r="G91" s="3">
        <v>1</v>
      </c>
      <c r="H91" s="3">
        <v>2.0055000000000001</v>
      </c>
      <c r="I91" s="3">
        <v>-6.9999999999999999E-4</v>
      </c>
      <c r="J91" s="3">
        <v>15.8</v>
      </c>
      <c r="L91" s="8">
        <f t="shared" si="8"/>
        <v>3.8472670807453415</v>
      </c>
      <c r="M91" s="8">
        <f t="shared" si="9"/>
        <v>103684</v>
      </c>
      <c r="N91" s="8">
        <f t="shared" si="10"/>
        <v>0.91646374153919596</v>
      </c>
      <c r="O91" s="8">
        <f t="shared" si="11"/>
        <v>3.0224773671066568E-4</v>
      </c>
      <c r="P91" s="8">
        <f t="shared" si="12"/>
        <v>0.94453951773114386</v>
      </c>
      <c r="R91" s="8">
        <f t="shared" si="13"/>
        <v>1.7170630635592044E-2</v>
      </c>
      <c r="S91" s="8">
        <f t="shared" si="14"/>
        <v>-8.7253624153860367E-3</v>
      </c>
      <c r="T91" s="8">
        <f>(-1*(S91-COFRT750.110.ro!N91*COS(COFRT750.110.el!P91))/SIN(COFRT750.110.el!P91))</f>
        <v>-4.9418827406591773E-2</v>
      </c>
    </row>
    <row r="92" spans="1:20">
      <c r="A92" s="3">
        <v>320</v>
      </c>
      <c r="B92" s="3">
        <v>-0.70931960000000005</v>
      </c>
      <c r="C92" s="3">
        <v>0</v>
      </c>
      <c r="D92" s="3">
        <v>25.3</v>
      </c>
      <c r="E92" s="3">
        <v>26.19</v>
      </c>
      <c r="F92" s="3">
        <v>2</v>
      </c>
      <c r="G92" s="3">
        <v>1</v>
      </c>
      <c r="H92" s="3">
        <v>2.0017</v>
      </c>
      <c r="I92" s="3">
        <v>-7.0599999999999996E-2</v>
      </c>
      <c r="J92" s="4" t="s">
        <v>20</v>
      </c>
      <c r="L92" s="8">
        <f t="shared" si="8"/>
        <v>3.8713124999999997</v>
      </c>
      <c r="M92" s="8">
        <f t="shared" si="9"/>
        <v>102400</v>
      </c>
      <c r="N92" s="8">
        <f t="shared" si="10"/>
        <v>0.9154162751733399</v>
      </c>
      <c r="O92" s="8">
        <f t="shared" si="11"/>
        <v>3.0466011113370608E-4</v>
      </c>
      <c r="P92" s="8">
        <f t="shared" si="12"/>
        <v>0.95167649361737283</v>
      </c>
      <c r="R92" s="8">
        <f t="shared" si="13"/>
        <v>1.7435331206475634E-2</v>
      </c>
      <c r="S92" s="8">
        <f t="shared" si="14"/>
        <v>-6.1836110786224075E-3</v>
      </c>
      <c r="T92" s="8">
        <f>(-1*(S92-COFRT750.110.ro!N92*COS(COFRT750.110.el!P92))/SIN(COFRT750.110.el!P92))</f>
        <v>-4.9615981454375867E-2</v>
      </c>
    </row>
    <row r="93" spans="1:20">
      <c r="A93" s="3">
        <v>318</v>
      </c>
      <c r="B93" s="3">
        <v>-0.40533279999999999</v>
      </c>
      <c r="C93" s="3">
        <v>0</v>
      </c>
      <c r="D93" s="3">
        <v>25.3</v>
      </c>
      <c r="E93" s="3">
        <v>26.19</v>
      </c>
      <c r="F93" s="3">
        <v>2</v>
      </c>
      <c r="G93" s="3">
        <v>1</v>
      </c>
      <c r="H93" s="4" t="s">
        <v>90</v>
      </c>
      <c r="I93" s="3">
        <v>4.0599999999999997E-2</v>
      </c>
      <c r="J93" s="4" t="s">
        <v>91</v>
      </c>
      <c r="L93" s="8">
        <f t="shared" si="8"/>
        <v>3.8956603773584906</v>
      </c>
      <c r="M93" s="8">
        <f t="shared" si="9"/>
        <v>101124</v>
      </c>
      <c r="N93" s="8">
        <f t="shared" si="10"/>
        <v>0.91434898320626157</v>
      </c>
      <c r="O93" s="8">
        <f t="shared" si="11"/>
        <v>3.0711434973870158E-4</v>
      </c>
      <c r="P93" s="8">
        <f t="shared" si="12"/>
        <v>0.95893732409858379</v>
      </c>
      <c r="R93" s="8">
        <f t="shared" si="13"/>
        <v>1.7706216123206407E-2</v>
      </c>
      <c r="S93" s="8">
        <f t="shared" si="14"/>
        <v>-3.5884550793121991E-3</v>
      </c>
      <c r="T93" s="8">
        <f>(-1*(S93-COFRT750.110.ro!N93*COS(COFRT750.110.el!P93))/SIN(COFRT750.110.el!P93))</f>
        <v>-5.1507792459383757E-2</v>
      </c>
    </row>
    <row r="94" spans="1:20">
      <c r="A94" s="3">
        <v>316</v>
      </c>
      <c r="B94" s="3">
        <v>-9.2552700000000002E-2</v>
      </c>
      <c r="C94" s="3">
        <v>0</v>
      </c>
      <c r="D94" s="3">
        <v>25.3</v>
      </c>
      <c r="E94" s="3">
        <v>26.19</v>
      </c>
      <c r="F94" s="3">
        <v>2</v>
      </c>
      <c r="G94" s="3">
        <v>1</v>
      </c>
      <c r="H94" s="3">
        <v>2.0150999999999999</v>
      </c>
      <c r="I94" s="3">
        <v>5.6000000000000001E-2</v>
      </c>
      <c r="J94" s="4" t="s">
        <v>92</v>
      </c>
      <c r="L94" s="8">
        <f t="shared" si="8"/>
        <v>3.9203164556962022</v>
      </c>
      <c r="M94" s="8">
        <f t="shared" si="9"/>
        <v>99856</v>
      </c>
      <c r="N94" s="8">
        <f t="shared" si="10"/>
        <v>0.91326136213898013</v>
      </c>
      <c r="O94" s="8">
        <f t="shared" si="11"/>
        <v>3.0961159853729389E-4</v>
      </c>
      <c r="P94" s="8">
        <f t="shared" si="12"/>
        <v>0.96632539963414044</v>
      </c>
      <c r="R94" s="8">
        <f t="shared" si="13"/>
        <v>1.7983475010116896E-2</v>
      </c>
      <c r="S94" s="8">
        <f t="shared" si="14"/>
        <v>-8.3220958378442302E-4</v>
      </c>
      <c r="T94" s="8">
        <f>(-1*(S94-COFRT750.110.ro!N94*COS(COFRT750.110.el!P94))/SIN(COFRT750.110.el!P94))</f>
        <v>-5.3939641520144223E-2</v>
      </c>
    </row>
    <row r="95" spans="1:20">
      <c r="A95" s="3">
        <v>314</v>
      </c>
      <c r="B95" s="3">
        <v>0.2050949</v>
      </c>
      <c r="C95" s="3">
        <v>0</v>
      </c>
      <c r="D95" s="3">
        <v>25.3</v>
      </c>
      <c r="E95" s="3">
        <v>26.19</v>
      </c>
      <c r="F95" s="3">
        <v>2</v>
      </c>
      <c r="G95" s="3">
        <v>1</v>
      </c>
      <c r="H95" s="3">
        <v>2.0076999999999998</v>
      </c>
      <c r="I95" s="3">
        <v>1.4E-2</v>
      </c>
      <c r="J95" s="4" t="s">
        <v>93</v>
      </c>
      <c r="L95" s="8">
        <f t="shared" si="8"/>
        <v>3.9452866242038214</v>
      </c>
      <c r="M95" s="8">
        <f t="shared" si="9"/>
        <v>98596</v>
      </c>
      <c r="N95" s="8">
        <f t="shared" si="10"/>
        <v>0.91215289238660802</v>
      </c>
      <c r="O95" s="8">
        <f t="shared" si="11"/>
        <v>3.1215304657917614E-4</v>
      </c>
      <c r="P95" s="8">
        <f t="shared" si="12"/>
        <v>0.9738442380108786</v>
      </c>
      <c r="R95" s="8">
        <f t="shared" si="13"/>
        <v>1.8267304629428823E-2</v>
      </c>
      <c r="S95" s="8">
        <f t="shared" si="14"/>
        <v>1.8732655081211207E-3</v>
      </c>
      <c r="T95" s="8">
        <f>(-1*(S95-COFRT750.110.ro!N95*COS(COFRT750.110.el!P95))/SIN(COFRT750.110.el!P95))</f>
        <v>-5.6931915692426421E-2</v>
      </c>
    </row>
    <row r="96" spans="1:20">
      <c r="A96" s="3">
        <v>312</v>
      </c>
      <c r="B96" s="3">
        <v>0.49092000000000002</v>
      </c>
      <c r="C96" s="3">
        <v>0</v>
      </c>
      <c r="D96" s="3">
        <v>25.3</v>
      </c>
      <c r="E96" s="3">
        <v>26.19</v>
      </c>
      <c r="F96" s="3">
        <v>2</v>
      </c>
      <c r="G96" s="3">
        <v>1</v>
      </c>
      <c r="H96" s="3">
        <v>2.0068000000000001</v>
      </c>
      <c r="I96" s="3">
        <v>0.1181</v>
      </c>
      <c r="J96" s="5" t="s">
        <v>94</v>
      </c>
      <c r="L96" s="8">
        <f t="shared" si="8"/>
        <v>3.9705769230769228</v>
      </c>
      <c r="M96" s="8">
        <f t="shared" si="9"/>
        <v>97344</v>
      </c>
      <c r="N96" s="8">
        <f t="shared" si="10"/>
        <v>0.91102303765768822</v>
      </c>
      <c r="O96" s="8">
        <f t="shared" si="11"/>
        <v>3.1473992800623449E-4</v>
      </c>
      <c r="P96" s="8">
        <f t="shared" si="12"/>
        <v>0.9814974904202538</v>
      </c>
      <c r="R96" s="8">
        <f t="shared" si="13"/>
        <v>1.8557909199224794E-2</v>
      </c>
      <c r="S96" s="8">
        <f t="shared" si="14"/>
        <v>4.5552243920417177E-3</v>
      </c>
      <c r="T96" s="8">
        <f>(-1*(S96-COFRT750.110.ro!N96*COS(COFRT750.110.el!P96))/SIN(COFRT750.110.el!P96))</f>
        <v>-5.8244062438288606E-2</v>
      </c>
    </row>
    <row r="97" spans="1:20">
      <c r="A97" s="3">
        <v>310</v>
      </c>
      <c r="B97" s="3">
        <v>0.71607900000000002</v>
      </c>
      <c r="C97" s="3">
        <v>0</v>
      </c>
      <c r="D97" s="3">
        <v>25.3</v>
      </c>
      <c r="E97" s="3">
        <v>26.19</v>
      </c>
      <c r="F97" s="3">
        <v>2</v>
      </c>
      <c r="G97" s="3">
        <v>1</v>
      </c>
      <c r="H97" s="3">
        <v>2.0023</v>
      </c>
      <c r="I97" s="3">
        <v>5.91E-2</v>
      </c>
      <c r="J97" s="3">
        <v>24.18</v>
      </c>
      <c r="L97" s="8">
        <f t="shared" si="8"/>
        <v>3.9961935483870965</v>
      </c>
      <c r="M97" s="8">
        <f t="shared" si="9"/>
        <v>96100</v>
      </c>
      <c r="N97" s="8">
        <f t="shared" si="10"/>
        <v>0.909871244305411</v>
      </c>
      <c r="O97" s="8">
        <f t="shared" si="11"/>
        <v>3.1737352422561829E-4</v>
      </c>
      <c r="P97" s="8">
        <f t="shared" si="12"/>
        <v>0.98928894788734001</v>
      </c>
      <c r="R97" s="8">
        <f t="shared" si="13"/>
        <v>1.8855500727783345E-2</v>
      </c>
      <c r="S97" s="8">
        <f t="shared" si="14"/>
        <v>6.7510140528251848E-3</v>
      </c>
      <c r="T97" s="8">
        <f>(-1*(S97-COFRT750.110.ro!N97*COS(COFRT750.110.el!P97))/SIN(COFRT750.110.el!P97))</f>
        <v>-6.1147488988897485E-2</v>
      </c>
    </row>
    <row r="98" spans="1:20">
      <c r="A98" s="3">
        <v>308</v>
      </c>
      <c r="B98" s="3">
        <v>0.99587530000000002</v>
      </c>
      <c r="C98" s="3">
        <v>0</v>
      </c>
      <c r="D98" s="3">
        <v>25.3</v>
      </c>
      <c r="E98" s="3">
        <v>26.19</v>
      </c>
      <c r="F98" s="3">
        <v>2</v>
      </c>
      <c r="G98" s="3">
        <v>1</v>
      </c>
      <c r="H98" s="3">
        <v>2.0047000000000001</v>
      </c>
      <c r="I98" s="3">
        <v>4.2700000000000002E-2</v>
      </c>
      <c r="J98" s="3">
        <v>29.34</v>
      </c>
      <c r="L98" s="8">
        <f t="shared" si="8"/>
        <v>4.0221428571428568</v>
      </c>
      <c r="M98" s="8">
        <f t="shared" si="9"/>
        <v>94864</v>
      </c>
      <c r="N98" s="8">
        <f t="shared" si="10"/>
        <v>0.90869694064924522</v>
      </c>
      <c r="O98" s="8">
        <f t="shared" si="11"/>
        <v>3.2005516620983509E-4</v>
      </c>
      <c r="P98" s="8">
        <f t="shared" si="12"/>
        <v>0.99722254807562805</v>
      </c>
      <c r="R98" s="8">
        <f t="shared" si="13"/>
        <v>1.9160299365233231E-2</v>
      </c>
      <c r="S98" s="8">
        <f t="shared" si="14"/>
        <v>9.5406344392207267E-3</v>
      </c>
      <c r="T98" s="8">
        <f>(-1*(S98-COFRT750.110.ro!N98*COS(COFRT750.110.el!P98))/SIN(COFRT750.110.el!P98))</f>
        <v>-6.2196155023550803E-2</v>
      </c>
    </row>
    <row r="99" spans="1:20">
      <c r="A99" s="3">
        <v>306</v>
      </c>
      <c r="B99" s="3">
        <v>1.3034821000000001</v>
      </c>
      <c r="C99" s="3">
        <v>0</v>
      </c>
      <c r="D99" s="3">
        <v>25.3</v>
      </c>
      <c r="E99" s="3">
        <v>26.19</v>
      </c>
      <c r="F99" s="3">
        <v>2</v>
      </c>
      <c r="G99" s="3">
        <v>1</v>
      </c>
      <c r="H99" s="3">
        <v>2.0064000000000002</v>
      </c>
      <c r="I99" s="3">
        <v>-6.3E-3</v>
      </c>
      <c r="J99" s="3">
        <v>32.58</v>
      </c>
      <c r="L99" s="8">
        <f t="shared" si="8"/>
        <v>4.0484313725490191</v>
      </c>
      <c r="M99" s="8">
        <f t="shared" si="9"/>
        <v>93636</v>
      </c>
      <c r="N99" s="8">
        <f t="shared" si="10"/>
        <v>0.90749953626543212</v>
      </c>
      <c r="O99" s="8">
        <f t="shared" si="11"/>
        <v>3.2278623693260806E-4</v>
      </c>
      <c r="P99" s="8">
        <f t="shared" si="12"/>
        <v>1.0053023824934755</v>
      </c>
      <c r="R99" s="8">
        <f t="shared" si="13"/>
        <v>1.9472533773545617E-2</v>
      </c>
      <c r="S99" s="8">
        <f t="shared" si="14"/>
        <v>1.2691049607731084E-2</v>
      </c>
      <c r="T99" s="8">
        <f>(-1*(S99-COFRT750.110.ro!N99*COS(COFRT750.110.el!P99))/SIN(COFRT750.110.el!P99))</f>
        <v>-6.3774443960532834E-2</v>
      </c>
    </row>
    <row r="100" spans="1:20">
      <c r="A100" s="3">
        <v>304</v>
      </c>
      <c r="B100" s="3">
        <v>1.5709622000000001</v>
      </c>
      <c r="C100" s="3">
        <v>0</v>
      </c>
      <c r="D100" s="3">
        <v>25.3</v>
      </c>
      <c r="E100" s="3">
        <v>26.19</v>
      </c>
      <c r="F100" s="3">
        <v>2</v>
      </c>
      <c r="G100" s="3">
        <v>1</v>
      </c>
      <c r="H100" s="4" t="s">
        <v>95</v>
      </c>
      <c r="I100" s="3">
        <v>-7.85E-2</v>
      </c>
      <c r="J100" s="3">
        <v>32.549999999999997</v>
      </c>
      <c r="L100" s="8">
        <f t="shared" si="8"/>
        <v>4.0750657894736841</v>
      </c>
      <c r="M100" s="8">
        <f t="shared" si="9"/>
        <v>92416</v>
      </c>
      <c r="N100" s="8">
        <f t="shared" si="10"/>
        <v>0.90627842124469793</v>
      </c>
      <c r="O100" s="8">
        <f t="shared" si="11"/>
        <v>3.2556817394991842E-4</v>
      </c>
      <c r="P100" s="8">
        <f t="shared" si="12"/>
        <v>1.0135327041300846</v>
      </c>
      <c r="R100" s="8">
        <f t="shared" si="13"/>
        <v>1.9792441515949676E-2</v>
      </c>
      <c r="S100" s="8">
        <f t="shared" si="14"/>
        <v>1.554658873363382E-2</v>
      </c>
      <c r="T100" s="8">
        <f>(-1*(S100-COFRT750.110.ro!N100*COS(COFRT750.110.el!P100))/SIN(COFRT750.110.el!P100))</f>
        <v>-6.682624889455363E-2</v>
      </c>
    </row>
    <row r="101" spans="1:20">
      <c r="A101" s="3">
        <v>302</v>
      </c>
      <c r="B101" s="3">
        <v>1.7894635000000001</v>
      </c>
      <c r="C101" s="3">
        <v>0</v>
      </c>
      <c r="D101" s="3">
        <v>25.3</v>
      </c>
      <c r="E101" s="3">
        <v>26.19</v>
      </c>
      <c r="F101" s="3">
        <v>2</v>
      </c>
      <c r="G101" s="3">
        <v>1</v>
      </c>
      <c r="H101" s="3">
        <v>2.0116999999999998</v>
      </c>
      <c r="I101" s="3">
        <v>-1.9599999999999999E-2</v>
      </c>
      <c r="J101" s="3">
        <v>28.96</v>
      </c>
      <c r="L101" s="8">
        <f t="shared" si="8"/>
        <v>4.1020529801324503</v>
      </c>
      <c r="M101" s="8">
        <f t="shared" si="9"/>
        <v>91204</v>
      </c>
      <c r="N101" s="8">
        <f t="shared" si="10"/>
        <v>0.90503296541544231</v>
      </c>
      <c r="O101" s="8">
        <f t="shared" si="11"/>
        <v>3.2840247213641551E-4</v>
      </c>
      <c r="P101" s="8">
        <f t="shared" si="12"/>
        <v>1.0219179355511332</v>
      </c>
      <c r="R101" s="8">
        <f t="shared" si="13"/>
        <v>2.0120269466929446E-2</v>
      </c>
      <c r="S101" s="8">
        <f t="shared" si="14"/>
        <v>1.800224391061735E-2</v>
      </c>
      <c r="T101" s="8">
        <f>(-1*(S101-COFRT750.110.ro!N101*COS(COFRT750.110.el!P101))/SIN(COFRT750.110.el!P101))</f>
        <v>-6.8827443118970516E-2</v>
      </c>
    </row>
    <row r="102" spans="1:20">
      <c r="A102" s="3">
        <v>300</v>
      </c>
      <c r="B102" s="3">
        <v>2.1809191999999999</v>
      </c>
      <c r="C102" s="3">
        <v>0</v>
      </c>
      <c r="D102" s="3">
        <v>25.3</v>
      </c>
      <c r="E102" s="3">
        <v>26.19</v>
      </c>
      <c r="F102" s="3">
        <v>2</v>
      </c>
      <c r="G102" s="3">
        <v>1</v>
      </c>
      <c r="H102" s="3">
        <v>2.0013999999999998</v>
      </c>
      <c r="I102" s="3">
        <v>8.9800000000000005E-2</v>
      </c>
      <c r="J102" s="3">
        <v>23.78</v>
      </c>
      <c r="L102" s="8">
        <f t="shared" si="8"/>
        <v>4.1293999999999995</v>
      </c>
      <c r="M102" s="8">
        <f t="shared" si="9"/>
        <v>90000</v>
      </c>
      <c r="N102" s="8">
        <f t="shared" si="10"/>
        <v>0.90376251753055559</v>
      </c>
      <c r="O102" s="8">
        <f t="shared" si="11"/>
        <v>3.3129068658819459E-4</v>
      </c>
      <c r="P102" s="8">
        <f t="shared" si="12"/>
        <v>1.0304626774866019</v>
      </c>
      <c r="R102" s="8">
        <f t="shared" si="13"/>
        <v>2.0456274244036794E-2</v>
      </c>
      <c r="S102" s="8">
        <f t="shared" si="14"/>
        <v>2.2306740629642663E-2</v>
      </c>
      <c r="T102" s="8">
        <f>(-1*(S102-COFRT750.110.ro!N102*COS(COFRT750.110.el!P102))/SIN(COFRT750.110.el!P102))</f>
        <v>-7.1836529267175375E-2</v>
      </c>
    </row>
    <row r="103" spans="1:20">
      <c r="A103" s="3">
        <v>298</v>
      </c>
      <c r="B103" s="3">
        <v>2.3456475000000001</v>
      </c>
      <c r="C103" s="3">
        <v>0</v>
      </c>
      <c r="D103" s="3">
        <v>25.3</v>
      </c>
      <c r="E103" s="3">
        <v>26.19</v>
      </c>
      <c r="F103" s="3">
        <v>2</v>
      </c>
      <c r="G103" s="3">
        <v>1</v>
      </c>
      <c r="H103" s="3">
        <v>2.0084</v>
      </c>
      <c r="I103" s="3">
        <v>0.19450000000000001</v>
      </c>
      <c r="J103" s="3">
        <v>18.97</v>
      </c>
      <c r="L103" s="8">
        <f t="shared" si="8"/>
        <v>4.1571140939597315</v>
      </c>
      <c r="M103" s="8">
        <f t="shared" si="9"/>
        <v>88804</v>
      </c>
      <c r="N103" s="8">
        <f t="shared" si="10"/>
        <v>0.90246640441590464</v>
      </c>
      <c r="O103" s="8">
        <f t="shared" si="11"/>
        <v>3.342344357038405E-4</v>
      </c>
      <c r="P103" s="8">
        <f t="shared" si="12"/>
        <v>1.0391717179459987</v>
      </c>
      <c r="R103" s="8">
        <f t="shared" si="13"/>
        <v>2.0800722662838576E-2</v>
      </c>
      <c r="S103" s="8">
        <f t="shared" si="14"/>
        <v>2.4395581556140324E-2</v>
      </c>
      <c r="T103" s="8">
        <f>(-1*(S103-COFRT750.110.ro!N103*COS(COFRT750.110.el!P103))/SIN(COFRT750.110.el!P103))</f>
        <v>-7.3986269298596238E-2</v>
      </c>
    </row>
    <row r="104" spans="1:20">
      <c r="A104" s="3">
        <v>296</v>
      </c>
      <c r="B104" s="3">
        <v>2.8543883000000001</v>
      </c>
      <c r="C104" s="3">
        <v>0</v>
      </c>
      <c r="D104" s="3">
        <v>25.3</v>
      </c>
      <c r="E104" s="3">
        <v>26.19</v>
      </c>
      <c r="F104" s="3">
        <v>2</v>
      </c>
      <c r="G104" s="3">
        <v>1</v>
      </c>
      <c r="H104" s="3">
        <v>2.0013000000000001</v>
      </c>
      <c r="I104" s="3">
        <v>8.6199999999999999E-2</v>
      </c>
      <c r="J104" s="3">
        <v>17.23</v>
      </c>
      <c r="L104" s="8">
        <f t="shared" si="8"/>
        <v>4.1852027027027026</v>
      </c>
      <c r="M104" s="8">
        <f t="shared" si="9"/>
        <v>87616</v>
      </c>
      <c r="N104" s="8">
        <f t="shared" si="10"/>
        <v>0.90114393007841032</v>
      </c>
      <c r="O104" s="8">
        <f t="shared" si="11"/>
        <v>3.3723540445661503E-4</v>
      </c>
      <c r="P104" s="8">
        <f t="shared" si="12"/>
        <v>1.0480500418990792</v>
      </c>
      <c r="R104" s="8">
        <f t="shared" si="13"/>
        <v>2.1153892216405061E-2</v>
      </c>
      <c r="S104" s="8">
        <f t="shared" si="14"/>
        <v>3.0190711220983837E-2</v>
      </c>
      <c r="T104" s="8">
        <f>(-1*(S104-COFRT750.110.ro!N104*COS(COFRT750.110.el!P104))/SIN(COFRT750.110.el!P104))</f>
        <v>-7.8717375588056013E-2</v>
      </c>
    </row>
    <row r="105" spans="1:20">
      <c r="A105" s="3">
        <v>294</v>
      </c>
      <c r="B105" s="3">
        <v>3.1206090999999998</v>
      </c>
      <c r="C105" s="3">
        <v>0</v>
      </c>
      <c r="D105" s="3">
        <v>25.3</v>
      </c>
      <c r="E105" s="3">
        <v>26.19</v>
      </c>
      <c r="F105" s="3">
        <v>2</v>
      </c>
      <c r="G105" s="3">
        <v>1</v>
      </c>
      <c r="H105" s="3">
        <v>2.0042</v>
      </c>
      <c r="I105" s="3">
        <v>4.58E-2</v>
      </c>
      <c r="J105" s="3">
        <v>19</v>
      </c>
      <c r="L105" s="8">
        <f t="shared" si="8"/>
        <v>4.2136734693877544</v>
      </c>
      <c r="M105" s="8">
        <f t="shared" si="9"/>
        <v>86436</v>
      </c>
      <c r="N105" s="8">
        <f t="shared" si="10"/>
        <v>0.89979437477150725</v>
      </c>
      <c r="O105" s="8">
        <f t="shared" si="11"/>
        <v>3.4029534787173842E-4</v>
      </c>
      <c r="P105" s="8">
        <f t="shared" si="12"/>
        <v>1.0571028415633354</v>
      </c>
      <c r="R105" s="8">
        <f t="shared" si="13"/>
        <v>2.151607158084301E-2</v>
      </c>
      <c r="S105" s="8">
        <f t="shared" si="14"/>
        <v>3.3571624385715038E-2</v>
      </c>
      <c r="T105" s="8">
        <f>(-1*(S105-COFRT750.110.ro!N105*COS(COFRT750.110.el!P105))/SIN(COFRT750.110.el!P105))</f>
        <v>-8.0916491431821433E-2</v>
      </c>
    </row>
    <row r="106" spans="1:20">
      <c r="A106" s="3">
        <v>292</v>
      </c>
      <c r="B106" s="3">
        <v>3.4509951999999999</v>
      </c>
      <c r="C106" s="3">
        <v>0</v>
      </c>
      <c r="D106" s="3">
        <v>25.3</v>
      </c>
      <c r="E106" s="3">
        <v>26.19</v>
      </c>
      <c r="F106" s="3">
        <v>2</v>
      </c>
      <c r="G106" s="3">
        <v>1</v>
      </c>
      <c r="H106" s="3">
        <v>2.0034000000000001</v>
      </c>
      <c r="I106" s="3">
        <v>-0.1027</v>
      </c>
      <c r="J106" s="3">
        <v>23.55</v>
      </c>
      <c r="L106" s="8">
        <f t="shared" si="8"/>
        <v>4.2425342465753424</v>
      </c>
      <c r="M106" s="8">
        <f t="shared" si="9"/>
        <v>85264</v>
      </c>
      <c r="N106" s="8">
        <f t="shared" si="10"/>
        <v>0.89841699401564556</v>
      </c>
      <c r="O106" s="8">
        <f t="shared" si="11"/>
        <v>3.4341609472388518E-4</v>
      </c>
      <c r="P106" s="8">
        <f t="shared" si="12"/>
        <v>1.0663355273429853</v>
      </c>
      <c r="R106" s="8">
        <f t="shared" si="13"/>
        <v>2.1887561148479437E-2</v>
      </c>
      <c r="S106" s="8">
        <f t="shared" si="14"/>
        <v>3.7766934231554514E-2</v>
      </c>
      <c r="T106" s="8">
        <f>(-1*(S106-COFRT750.110.ro!N106*COS(COFRT750.110.el!P106))/SIN(COFRT750.110.el!P106))</f>
        <v>-8.4237448354616662E-2</v>
      </c>
    </row>
    <row r="107" spans="1:20">
      <c r="A107" s="3">
        <v>290</v>
      </c>
      <c r="B107" s="3">
        <v>3.8163404999999999</v>
      </c>
      <c r="C107" s="3">
        <v>0</v>
      </c>
      <c r="D107" s="3">
        <v>25.3</v>
      </c>
      <c r="E107" s="3">
        <v>26.19</v>
      </c>
      <c r="F107" s="3">
        <v>2</v>
      </c>
      <c r="G107" s="3">
        <v>1</v>
      </c>
      <c r="H107" s="3">
        <v>2.0076000000000001</v>
      </c>
      <c r="I107" s="3">
        <v>-7.4300000000000005E-2</v>
      </c>
      <c r="J107" s="3">
        <v>28.64</v>
      </c>
      <c r="L107" s="8">
        <f t="shared" si="8"/>
        <v>4.2717931034482755</v>
      </c>
      <c r="M107" s="8">
        <f t="shared" si="9"/>
        <v>84100</v>
      </c>
      <c r="N107" s="8">
        <f t="shared" si="10"/>
        <v>0.89701101757134361</v>
      </c>
      <c r="O107" s="8">
        <f t="shared" si="11"/>
        <v>3.4659955147130033E-4</v>
      </c>
      <c r="P107" s="8">
        <f t="shared" si="12"/>
        <v>1.0757537394680003</v>
      </c>
      <c r="R107" s="8">
        <f t="shared" si="13"/>
        <v>2.2268673590413443E-2</v>
      </c>
      <c r="S107" s="8">
        <f t="shared" ref="S107:S124" si="15">R107*B107*0.5</f>
        <v>4.2492420452187617E-2</v>
      </c>
      <c r="T107" s="8">
        <f>(-1*(S107-COFRT750.110.ro!N107*COS(COFRT750.110.el!P107))/SIN(COFRT750.110.el!P107))</f>
        <v>-8.8260948480202592E-2</v>
      </c>
    </row>
    <row r="108" spans="1:20">
      <c r="A108" s="3">
        <v>288</v>
      </c>
      <c r="B108" s="3">
        <v>4.0790677999999998</v>
      </c>
      <c r="C108" s="3">
        <v>0</v>
      </c>
      <c r="D108" s="3">
        <v>25.3</v>
      </c>
      <c r="E108" s="3">
        <v>26.19</v>
      </c>
      <c r="F108" s="3">
        <v>2</v>
      </c>
      <c r="G108" s="3">
        <v>1</v>
      </c>
      <c r="H108" s="3">
        <v>2.0083000000000002</v>
      </c>
      <c r="I108" s="3">
        <v>-5.2600000000000001E-2</v>
      </c>
      <c r="J108" s="3">
        <v>31.45</v>
      </c>
      <c r="L108" s="8">
        <f t="shared" si="8"/>
        <v>4.3014583333333327</v>
      </c>
      <c r="M108" s="8">
        <f t="shared" si="9"/>
        <v>82944</v>
      </c>
      <c r="N108" s="8">
        <f t="shared" si="10"/>
        <v>0.89557564836214798</v>
      </c>
      <c r="O108" s="8">
        <f t="shared" si="11"/>
        <v>3.4984770644434776E-4</v>
      </c>
      <c r="P108" s="8">
        <f t="shared" si="12"/>
        <v>1.0853633603858666</v>
      </c>
      <c r="R108" s="8">
        <f t="shared" si="13"/>
        <v>2.265973445027307E-2</v>
      </c>
      <c r="S108" s="8">
        <f t="shared" si="15"/>
        <v>4.6215296576329785E-2</v>
      </c>
      <c r="T108" s="8">
        <f>(-1*(S108-COFRT750.110.ro!N108*COS(COFRT750.110.el!P108))/SIN(COFRT750.110.el!P108))</f>
        <v>-8.9881912780070253E-2</v>
      </c>
    </row>
    <row r="109" spans="1:20">
      <c r="A109" s="3">
        <v>286</v>
      </c>
      <c r="B109" s="3">
        <v>4.4472883000000003</v>
      </c>
      <c r="C109" s="3">
        <v>0</v>
      </c>
      <c r="D109" s="3">
        <v>25.3</v>
      </c>
      <c r="E109" s="3">
        <v>26.19</v>
      </c>
      <c r="F109" s="3">
        <v>2</v>
      </c>
      <c r="G109" s="3">
        <v>1</v>
      </c>
      <c r="H109" s="3">
        <v>2.0082</v>
      </c>
      <c r="I109" s="3">
        <v>8.4599999999999995E-2</v>
      </c>
      <c r="J109" s="3">
        <v>30.36</v>
      </c>
      <c r="L109" s="8">
        <f t="shared" si="8"/>
        <v>4.3315384615384609</v>
      </c>
      <c r="M109" s="8">
        <f t="shared" si="9"/>
        <v>81796</v>
      </c>
      <c r="N109" s="8">
        <f t="shared" si="10"/>
        <v>0.89411006134468674</v>
      </c>
      <c r="O109" s="8">
        <f t="shared" si="11"/>
        <v>3.5316263430785095E-4</v>
      </c>
      <c r="P109" s="8">
        <f t="shared" si="12"/>
        <v>1.0951705279633577</v>
      </c>
      <c r="R109" s="8">
        <f t="shared" si="13"/>
        <v>2.3061082771142459E-2</v>
      </c>
      <c r="S109" s="8">
        <f t="shared" si="15"/>
        <v>5.1279641796716721E-2</v>
      </c>
      <c r="T109" s="8">
        <f>(-1*(S109-COFRT750.110.ro!N109*COS(COFRT750.110.el!P109))/SIN(COFRT750.110.el!P109))</f>
        <v>-9.2715238468488656E-2</v>
      </c>
    </row>
    <row r="110" spans="1:20">
      <c r="A110" s="3">
        <v>284</v>
      </c>
      <c r="B110" s="3">
        <v>4.7549489999999999</v>
      </c>
      <c r="C110" s="3">
        <v>0</v>
      </c>
      <c r="D110" s="3">
        <v>25.3</v>
      </c>
      <c r="E110" s="3">
        <v>26.19</v>
      </c>
      <c r="F110" s="3">
        <v>2</v>
      </c>
      <c r="G110" s="3">
        <v>1</v>
      </c>
      <c r="H110" s="3">
        <v>2.0125999999999999</v>
      </c>
      <c r="I110" s="3">
        <v>0.28110000000000002</v>
      </c>
      <c r="J110" s="3">
        <v>25.84</v>
      </c>
      <c r="L110" s="8">
        <f t="shared" si="8"/>
        <v>4.3620422535211265</v>
      </c>
      <c r="M110" s="8">
        <f t="shared" si="9"/>
        <v>80656</v>
      </c>
      <c r="N110" s="8">
        <f t="shared" si="10"/>
        <v>0.89261340232282782</v>
      </c>
      <c r="O110" s="8">
        <f t="shared" si="11"/>
        <v>3.5654650081827477E-4</v>
      </c>
      <c r="P110" s="8">
        <f t="shared" si="12"/>
        <v>1.1051816495605908</v>
      </c>
      <c r="R110" s="8">
        <f t="shared" si="13"/>
        <v>2.3473071757763871E-2</v>
      </c>
      <c r="S110" s="8">
        <f t="shared" si="15"/>
        <v>5.5806629540753779E-2</v>
      </c>
      <c r="T110" s="8">
        <f>(-1*(S110-COFRT750.110.ro!N110*COS(COFRT750.110.el!P110))/SIN(COFRT750.110.el!P110))</f>
        <v>-9.3191635309295723E-2</v>
      </c>
    </row>
    <row r="111" spans="1:20">
      <c r="A111" s="3">
        <v>282</v>
      </c>
      <c r="B111" s="3">
        <v>4.7885631000000002</v>
      </c>
      <c r="C111" s="3">
        <v>0</v>
      </c>
      <c r="D111" s="3">
        <v>25.3</v>
      </c>
      <c r="E111" s="3">
        <v>26.19</v>
      </c>
      <c r="F111" s="3">
        <v>2</v>
      </c>
      <c r="G111" s="3">
        <v>1</v>
      </c>
      <c r="H111" s="3">
        <v>2.0078999999999998</v>
      </c>
      <c r="I111" s="3">
        <v>0.11020000000000001</v>
      </c>
      <c r="J111" s="3">
        <v>20.46</v>
      </c>
      <c r="L111" s="8">
        <f t="shared" si="8"/>
        <v>4.392978723404255</v>
      </c>
      <c r="M111" s="8">
        <f t="shared" si="9"/>
        <v>79524</v>
      </c>
      <c r="N111" s="8">
        <f t="shared" si="10"/>
        <v>0.89108478670275637</v>
      </c>
      <c r="O111" s="8">
        <f t="shared" si="11"/>
        <v>3.6000156789867024E-4</v>
      </c>
      <c r="P111" s="8">
        <f t="shared" si="12"/>
        <v>1.1154034170451788</v>
      </c>
      <c r="R111" s="8">
        <f t="shared" si="13"/>
        <v>2.389606947626826E-2</v>
      </c>
      <c r="S111" s="8">
        <f t="shared" si="15"/>
        <v>5.7213918264547262E-2</v>
      </c>
      <c r="T111" s="8">
        <f>(-1*(S111-COFRT750.110.ro!N111*COS(COFRT750.110.el!P111))/SIN(COFRT750.110.el!P111))</f>
        <v>-9.3625250740098129E-2</v>
      </c>
    </row>
    <row r="112" spans="1:20">
      <c r="A112" s="3">
        <v>280</v>
      </c>
      <c r="B112" s="3">
        <v>5.1828564999999998</v>
      </c>
      <c r="C112" s="3">
        <v>0</v>
      </c>
      <c r="D112" s="3">
        <v>25.3</v>
      </c>
      <c r="E112" s="3">
        <v>26.19</v>
      </c>
      <c r="F112" s="3">
        <v>2</v>
      </c>
      <c r="G112" s="3">
        <v>1</v>
      </c>
      <c r="H112" s="3">
        <v>2.0068999999999999</v>
      </c>
      <c r="I112" s="3">
        <v>0.20369999999999999</v>
      </c>
      <c r="J112" s="3">
        <v>17.96</v>
      </c>
      <c r="L112" s="8">
        <f t="shared" si="8"/>
        <v>4.4243571428571427</v>
      </c>
      <c r="M112" s="8">
        <f t="shared" si="9"/>
        <v>78400</v>
      </c>
      <c r="N112" s="8">
        <f t="shared" si="10"/>
        <v>0.88952329818558673</v>
      </c>
      <c r="O112" s="8">
        <f t="shared" si="11"/>
        <v>3.6353019905634967E-4</v>
      </c>
      <c r="P112" s="8">
        <f t="shared" si="12"/>
        <v>1.1258428228203465</v>
      </c>
      <c r="R112" s="8">
        <f t="shared" si="13"/>
        <v>2.4330459593849923E-2</v>
      </c>
      <c r="S112" s="8">
        <f t="shared" si="15"/>
        <v>6.3050640326986207E-2</v>
      </c>
      <c r="T112" s="8">
        <f>(-1*(S112-COFRT750.110.ro!N112*COS(COFRT750.110.el!P112))/SIN(COFRT750.110.el!P112))</f>
        <v>-9.4956323684136978E-2</v>
      </c>
    </row>
    <row r="113" spans="1:20">
      <c r="A113" s="3">
        <v>278</v>
      </c>
      <c r="B113" s="3">
        <v>5.1950538999999996</v>
      </c>
      <c r="C113" s="3">
        <v>0</v>
      </c>
      <c r="D113" s="3">
        <v>25.3</v>
      </c>
      <c r="E113" s="3">
        <v>26.19</v>
      </c>
      <c r="F113" s="3">
        <v>2</v>
      </c>
      <c r="G113" s="3">
        <v>1</v>
      </c>
      <c r="H113" s="3">
        <v>2.0085999999999999</v>
      </c>
      <c r="I113" s="3">
        <v>-4.6699999999999998E-2</v>
      </c>
      <c r="J113" s="3">
        <v>19.41</v>
      </c>
      <c r="L113" s="8">
        <f t="shared" si="8"/>
        <v>4.4561870503597119</v>
      </c>
      <c r="M113" s="8">
        <f t="shared" si="9"/>
        <v>77284</v>
      </c>
      <c r="N113" s="8">
        <f t="shared" si="10"/>
        <v>0.88792798739389778</v>
      </c>
      <c r="O113" s="8">
        <f t="shared" si="11"/>
        <v>3.6713486517052374E-4</v>
      </c>
      <c r="P113" s="8">
        <f t="shared" si="12"/>
        <v>1.136507176947573</v>
      </c>
      <c r="R113" s="8">
        <f t="shared" si="13"/>
        <v>2.4776642160974506E-2</v>
      </c>
      <c r="S113" s="8">
        <f t="shared" si="15"/>
        <v>6.4357995743637514E-2</v>
      </c>
      <c r="T113" s="8">
        <f>(-1*(S113-COFRT750.110.ro!N113*COS(COFRT750.110.el!P113))/SIN(COFRT750.110.el!P113))</f>
        <v>-9.2387062235280037E-2</v>
      </c>
    </row>
    <row r="114" spans="1:20">
      <c r="A114" s="3">
        <v>276</v>
      </c>
      <c r="B114" s="3">
        <v>4.6174403999999996</v>
      </c>
      <c r="C114" s="3">
        <v>0</v>
      </c>
      <c r="D114" s="3">
        <v>25.3</v>
      </c>
      <c r="E114" s="3">
        <v>26.19</v>
      </c>
      <c r="F114" s="3">
        <v>2</v>
      </c>
      <c r="G114" s="3">
        <v>1</v>
      </c>
      <c r="H114" s="3">
        <v>2.012</v>
      </c>
      <c r="I114" s="3">
        <v>-7.9500000000000001E-2</v>
      </c>
      <c r="J114" s="3">
        <v>22.9</v>
      </c>
      <c r="L114" s="8">
        <f t="shared" si="8"/>
        <v>4.4884782608695648</v>
      </c>
      <c r="M114" s="8">
        <f t="shared" si="9"/>
        <v>76176</v>
      </c>
      <c r="N114" s="8">
        <f t="shared" si="10"/>
        <v>0.88629787042835018</v>
      </c>
      <c r="O114" s="8">
        <f t="shared" si="11"/>
        <v>3.708181506796211E-4</v>
      </c>
      <c r="P114" s="8">
        <f t="shared" si="12"/>
        <v>1.147404125451692</v>
      </c>
      <c r="R114" s="8">
        <f t="shared" si="13"/>
        <v>2.5235034438898244E-2</v>
      </c>
      <c r="S114" s="8">
        <f t="shared" si="15"/>
        <v>5.8260633756780034E-2</v>
      </c>
      <c r="T114" s="8">
        <f>(-1*(S114-COFRT750.110.ro!N114*COS(COFRT750.110.el!P114))/SIN(COFRT750.110.el!P114))</f>
        <v>-8.1349013095761397E-2</v>
      </c>
    </row>
    <row r="115" spans="1:20">
      <c r="A115" s="3">
        <v>274</v>
      </c>
      <c r="B115" s="3">
        <v>4.2028818000000001</v>
      </c>
      <c r="C115" s="3">
        <v>0</v>
      </c>
      <c r="D115" s="3">
        <v>25.3</v>
      </c>
      <c r="E115" s="3">
        <v>26.19</v>
      </c>
      <c r="F115" s="3">
        <v>2</v>
      </c>
      <c r="G115" s="3">
        <v>1</v>
      </c>
      <c r="H115" s="3">
        <v>2.0124</v>
      </c>
      <c r="I115" s="3">
        <v>-0.42709999999999998</v>
      </c>
      <c r="J115" s="3">
        <v>26.19</v>
      </c>
      <c r="L115" s="8">
        <f t="shared" si="8"/>
        <v>4.5212408759124081</v>
      </c>
      <c r="M115" s="8">
        <f t="shared" si="9"/>
        <v>75076</v>
      </c>
      <c r="N115" s="8">
        <f t="shared" si="10"/>
        <v>0.88463192735028506</v>
      </c>
      <c r="O115" s="8">
        <f t="shared" si="11"/>
        <v>3.7458276020076571E-4</v>
      </c>
      <c r="P115" s="8">
        <f t="shared" si="12"/>
        <v>1.1585416699045197</v>
      </c>
      <c r="R115" s="8">
        <f t="shared" si="13"/>
        <v>2.5706071775479358E-2</v>
      </c>
      <c r="S115" s="8">
        <f t="shared" si="15"/>
        <v>5.4019790607327943E-2</v>
      </c>
      <c r="T115" s="8">
        <f>(-1*(S115-COFRT750.110.ro!N115*COS(COFRT750.110.el!P115))/SIN(COFRT750.110.el!P115))</f>
        <v>-7.3856152599794903E-2</v>
      </c>
    </row>
    <row r="116" spans="1:20">
      <c r="A116" s="3">
        <v>272</v>
      </c>
      <c r="B116" s="3">
        <v>3.933046</v>
      </c>
      <c r="C116" s="3">
        <v>0</v>
      </c>
      <c r="D116" s="3">
        <v>25.3</v>
      </c>
      <c r="E116" s="3">
        <v>26.19</v>
      </c>
      <c r="F116" s="3">
        <v>2</v>
      </c>
      <c r="G116" s="3">
        <v>1</v>
      </c>
      <c r="H116" s="3">
        <v>2.0087000000000002</v>
      </c>
      <c r="I116" s="3">
        <v>-0.74539999999999995</v>
      </c>
      <c r="J116" s="3">
        <v>26.17</v>
      </c>
      <c r="L116" s="8">
        <f t="shared" si="8"/>
        <v>4.5544852941176472</v>
      </c>
      <c r="M116" s="8">
        <f t="shared" si="9"/>
        <v>73984</v>
      </c>
      <c r="N116" s="8">
        <f t="shared" si="10"/>
        <v>0.88292910058593743</v>
      </c>
      <c r="O116" s="8">
        <f t="shared" si="11"/>
        <v>3.7843152561692204E-4</v>
      </c>
      <c r="P116" s="8">
        <f t="shared" si="12"/>
        <v>1.1699281883920769</v>
      </c>
      <c r="R116" s="8">
        <f t="shared" si="13"/>
        <v>2.6190208532482467E-2</v>
      </c>
      <c r="S116" s="8">
        <f t="shared" si="15"/>
        <v>5.1503647453923017E-2</v>
      </c>
      <c r="T116" s="8">
        <f>(-1*(S116-COFRT750.110.ro!N116*COS(COFRT750.110.el!P116))/SIN(COFRT750.110.el!P116))</f>
        <v>-6.5935999415744656E-2</v>
      </c>
    </row>
    <row r="117" spans="1:20">
      <c r="A117" s="3">
        <v>270</v>
      </c>
      <c r="B117" s="3">
        <v>2.9487413</v>
      </c>
      <c r="C117" s="3">
        <v>0</v>
      </c>
      <c r="D117" s="3">
        <v>25.3</v>
      </c>
      <c r="E117" s="3">
        <v>26.19</v>
      </c>
      <c r="F117" s="3">
        <v>2</v>
      </c>
      <c r="G117" s="3">
        <v>1</v>
      </c>
      <c r="H117" s="3">
        <v>2.0087999999999999</v>
      </c>
      <c r="I117" s="3">
        <v>0.43</v>
      </c>
      <c r="J117" s="3">
        <v>20.5</v>
      </c>
      <c r="L117" s="8">
        <f t="shared" si="8"/>
        <v>4.588222222222222</v>
      </c>
      <c r="M117" s="8">
        <f t="shared" si="9"/>
        <v>72900</v>
      </c>
      <c r="N117" s="8">
        <f t="shared" si="10"/>
        <v>0.8811882932475994</v>
      </c>
      <c r="O117" s="8">
        <f t="shared" si="11"/>
        <v>3.8236741367058584E-4</v>
      </c>
      <c r="P117" s="8">
        <f t="shared" si="12"/>
        <v>1.1815724579804157</v>
      </c>
      <c r="R117" s="8">
        <f t="shared" si="13"/>
        <v>2.668791906781454E-2</v>
      </c>
      <c r="S117" s="8">
        <f t="shared" si="15"/>
        <v>3.9347884583161116E-2</v>
      </c>
      <c r="T117" s="8">
        <f>(-1*(S117-COFRT750.110.ro!N117*COS(COFRT750.110.el!P117))/SIN(COFRT750.110.el!P117))</f>
        <v>-4.609482050138225E-2</v>
      </c>
    </row>
    <row r="118" spans="1:20">
      <c r="A118" s="3">
        <v>268</v>
      </c>
      <c r="B118" s="3">
        <v>2.4410495999999999</v>
      </c>
      <c r="C118" s="3">
        <v>0</v>
      </c>
      <c r="D118" s="3">
        <v>25.3</v>
      </c>
      <c r="E118" s="3">
        <v>26.19</v>
      </c>
      <c r="F118" s="3">
        <v>2</v>
      </c>
      <c r="G118" s="3">
        <v>1</v>
      </c>
      <c r="H118" s="4" t="s">
        <v>96</v>
      </c>
      <c r="I118" s="3">
        <v>-0.2283</v>
      </c>
      <c r="J118" s="3">
        <v>15.9</v>
      </c>
      <c r="L118" s="8">
        <f t="shared" si="8"/>
        <v>4.6224626865671636</v>
      </c>
      <c r="M118" s="8">
        <f t="shared" si="9"/>
        <v>71824</v>
      </c>
      <c r="N118" s="8">
        <f t="shared" si="10"/>
        <v>0.87940836736675765</v>
      </c>
      <c r="O118" s="8">
        <f t="shared" si="11"/>
        <v>3.8639353410661946E-4</v>
      </c>
      <c r="P118" s="8">
        <f t="shared" si="12"/>
        <v>1.1934836788060827</v>
      </c>
      <c r="R118" s="8">
        <f t="shared" si="13"/>
        <v>2.7199698776388791E-2</v>
      </c>
      <c r="S118" s="8">
        <f t="shared" si="15"/>
        <v>3.3197906909112174E-2</v>
      </c>
      <c r="T118" s="8">
        <f>(-1*(S118-COFRT750.110.ro!N118*COS(COFRT750.110.el!P118))/SIN(COFRT750.110.el!P118))</f>
        <v>-3.8695552530394077E-2</v>
      </c>
    </row>
    <row r="119" spans="1:20">
      <c r="A119" s="3">
        <v>266</v>
      </c>
      <c r="B119" s="3">
        <v>1.5548748999999999</v>
      </c>
      <c r="C119" s="3">
        <v>0</v>
      </c>
      <c r="D119" s="3">
        <v>25.3</v>
      </c>
      <c r="E119" s="3">
        <v>26.19</v>
      </c>
      <c r="F119" s="3">
        <v>2</v>
      </c>
      <c r="G119" s="3">
        <v>1</v>
      </c>
      <c r="H119" s="3">
        <v>2.0028000000000001</v>
      </c>
      <c r="I119" s="3">
        <v>-1.0720000000000001</v>
      </c>
      <c r="J119" s="3">
        <v>13.76</v>
      </c>
      <c r="L119" s="8">
        <f t="shared" si="8"/>
        <v>4.6572180451127814</v>
      </c>
      <c r="M119" s="8">
        <f t="shared" si="9"/>
        <v>70756</v>
      </c>
      <c r="N119" s="8">
        <f t="shared" si="10"/>
        <v>0.87758814203389113</v>
      </c>
      <c r="O119" s="8">
        <f t="shared" si="11"/>
        <v>3.9051314841095534E-4</v>
      </c>
      <c r="P119" s="8">
        <f t="shared" si="12"/>
        <v>1.2056714999294527</v>
      </c>
      <c r="R119" s="8">
        <f t="shared" si="13"/>
        <v>2.7726065193590929E-2</v>
      </c>
      <c r="S119" s="8">
        <f t="shared" si="15"/>
        <v>2.1555281422639086E-2</v>
      </c>
      <c r="T119" s="8">
        <f>(-1*(S119-COFRT750.110.ro!N119*COS(COFRT750.110.el!P119))/SIN(COFRT750.110.el!P119))</f>
        <v>-2.7426824181575101E-2</v>
      </c>
    </row>
    <row r="120" spans="1:20">
      <c r="A120" s="3">
        <v>264</v>
      </c>
      <c r="B120" s="3">
        <v>1.1520744999999999</v>
      </c>
      <c r="C120" s="3">
        <v>0</v>
      </c>
      <c r="D120" s="3">
        <v>25.3</v>
      </c>
      <c r="E120" s="3">
        <v>26.19</v>
      </c>
      <c r="F120" s="3">
        <v>2</v>
      </c>
      <c r="G120" s="3">
        <v>1</v>
      </c>
      <c r="H120" s="3">
        <v>2.0001000000000002</v>
      </c>
      <c r="I120" s="3">
        <v>-1.1571</v>
      </c>
      <c r="J120" s="3">
        <v>13.94</v>
      </c>
      <c r="L120" s="8">
        <f t="shared" si="8"/>
        <v>4.6924999999999999</v>
      </c>
      <c r="M120" s="8">
        <f t="shared" si="9"/>
        <v>69696</v>
      </c>
      <c r="N120" s="8">
        <f t="shared" si="10"/>
        <v>0.87572639143925046</v>
      </c>
      <c r="O120" s="8">
        <f t="shared" si="11"/>
        <v>3.9472967919648266E-4</v>
      </c>
      <c r="P120" s="8">
        <f t="shared" si="12"/>
        <v>1.2181460471027405</v>
      </c>
      <c r="R120" s="8">
        <f t="shared" si="13"/>
        <v>2.8267559165624997E-2</v>
      </c>
      <c r="S120" s="8">
        <f t="shared" si="15"/>
        <v>1.6283167045978916E-2</v>
      </c>
      <c r="T120" s="8">
        <f>(-1*(S120-COFRT750.110.ro!N120*COS(COFRT750.110.el!P120))/SIN(COFRT750.110.el!P120))</f>
        <v>-1.9300485098469104E-2</v>
      </c>
    </row>
    <row r="121" spans="1:20">
      <c r="A121" s="3">
        <v>262</v>
      </c>
      <c r="B121" s="3">
        <v>4.7831400000000003E-2</v>
      </c>
      <c r="C121" s="3">
        <v>0</v>
      </c>
      <c r="D121" s="3">
        <v>25.3</v>
      </c>
      <c r="E121" s="3">
        <v>26.19</v>
      </c>
      <c r="F121" s="3">
        <v>2</v>
      </c>
      <c r="G121" s="3">
        <v>1</v>
      </c>
      <c r="H121" s="3">
        <v>2.0066000000000002</v>
      </c>
      <c r="I121" s="3">
        <v>0.29449999999999998</v>
      </c>
      <c r="J121" s="3">
        <v>13.69</v>
      </c>
      <c r="L121" s="8">
        <f t="shared" si="8"/>
        <v>4.7283206106870228</v>
      </c>
      <c r="M121" s="8">
        <f t="shared" si="9"/>
        <v>68644</v>
      </c>
      <c r="N121" s="8">
        <f t="shared" si="10"/>
        <v>0.87382184280854847</v>
      </c>
      <c r="O121" s="8">
        <f t="shared" si="11"/>
        <v>3.9904672029251418E-4</v>
      </c>
      <c r="P121" s="8">
        <f t="shared" si="12"/>
        <v>1.2309179526195486</v>
      </c>
      <c r="R121" s="8">
        <f t="shared" si="13"/>
        <v>2.8824746091343362E-2</v>
      </c>
      <c r="S121" s="8">
        <f t="shared" si="15"/>
        <v>6.8936398009674044E-4</v>
      </c>
      <c r="T121" s="8">
        <f>-1*(S121-COFRT750.110.ro!N121*COS(COFRT750.110.el!P121))/SIN(COFRT750.110.el!P121)</f>
        <v>-2.4298418604720155E-3</v>
      </c>
    </row>
    <row r="122" spans="1:20">
      <c r="A122" s="3">
        <v>260</v>
      </c>
      <c r="B122" s="3">
        <v>0.58689630000000004</v>
      </c>
      <c r="C122" s="3">
        <v>0</v>
      </c>
      <c r="D122" s="3">
        <v>25.3</v>
      </c>
      <c r="E122" s="3">
        <v>26.19</v>
      </c>
      <c r="F122" s="3">
        <v>2</v>
      </c>
      <c r="G122" s="3">
        <v>1</v>
      </c>
      <c r="H122" s="3">
        <v>2.0030999999999999</v>
      </c>
      <c r="I122" s="3">
        <v>-0.58889999999999998</v>
      </c>
      <c r="J122" s="3">
        <v>14.37</v>
      </c>
      <c r="L122" s="8">
        <f t="shared" si="8"/>
        <v>4.7646923076923073</v>
      </c>
      <c r="M122" s="8">
        <f t="shared" si="9"/>
        <v>67600</v>
      </c>
      <c r="N122" s="8">
        <f t="shared" si="10"/>
        <v>0.871873174227071</v>
      </c>
      <c r="O122" s="8">
        <f t="shared" si="11"/>
        <v>4.0346804759990317E-4</v>
      </c>
      <c r="P122" s="8">
        <f t="shared" si="12"/>
        <v>1.2439983874295775</v>
      </c>
      <c r="R122" s="8">
        <f t="shared" si="13"/>
        <v>2.9398217240520795E-2</v>
      </c>
      <c r="S122" s="8">
        <f t="shared" si="15"/>
        <v>8.6268524625289326E-3</v>
      </c>
      <c r="T122" s="8">
        <f>-1*(S122-COFRT750.110.ro!N122*COS(COFRT750.110.el!P122))/SIN(COFRT750.110.el!P122)</f>
        <v>-7.7329975618239408E-3</v>
      </c>
    </row>
    <row r="123" spans="1:20">
      <c r="A123" s="3">
        <v>258</v>
      </c>
      <c r="B123" s="3">
        <v>0.3040641</v>
      </c>
      <c r="C123" s="3">
        <v>0</v>
      </c>
      <c r="D123" s="3">
        <v>25.3</v>
      </c>
      <c r="E123" s="3">
        <v>26.19</v>
      </c>
      <c r="F123" s="3">
        <v>2</v>
      </c>
      <c r="G123" s="3">
        <v>1</v>
      </c>
      <c r="H123" s="3">
        <v>2.0165000000000002</v>
      </c>
      <c r="I123" s="3">
        <v>7.1199999999999999E-2</v>
      </c>
      <c r="J123" s="4" t="s">
        <v>97</v>
      </c>
      <c r="L123" s="8">
        <f t="shared" si="8"/>
        <v>4.8016279069767442</v>
      </c>
      <c r="M123" s="8">
        <f t="shared" si="9"/>
        <v>66564</v>
      </c>
      <c r="N123" s="8">
        <f t="shared" si="10"/>
        <v>0.86987901234526166</v>
      </c>
      <c r="O123" s="8">
        <f t="shared" si="11"/>
        <v>4.0799763078018812E-4</v>
      </c>
      <c r="P123" s="8">
        <f t="shared" si="12"/>
        <v>1.2573990957207963</v>
      </c>
      <c r="R123" s="8">
        <f t="shared" si="13"/>
        <v>2.9988591153918526E-2</v>
      </c>
      <c r="S123" s="8">
        <f t="shared" si="15"/>
        <v>4.5592269897420995E-3</v>
      </c>
      <c r="T123" s="8">
        <f>-1*(S123-COFRT750.110.ro!N123*COS(COFRT750.110.el!P123))/SIN(COFRT750.110.el!P123)</f>
        <v>-4.7926696783339353E-3</v>
      </c>
    </row>
    <row r="124" spans="1:20">
      <c r="A124" s="3">
        <v>256</v>
      </c>
      <c r="B124" s="3">
        <v>0.30225570000000002</v>
      </c>
      <c r="C124" s="3">
        <v>0</v>
      </c>
      <c r="D124" s="3">
        <v>25.3</v>
      </c>
      <c r="E124" s="3">
        <v>26.18</v>
      </c>
      <c r="F124" s="3">
        <v>2</v>
      </c>
      <c r="G124" s="3">
        <v>1</v>
      </c>
      <c r="H124" s="3">
        <v>2.0017999999999998</v>
      </c>
      <c r="I124" s="3">
        <v>-0.83889999999999998</v>
      </c>
      <c r="J124" s="4" t="s">
        <v>98</v>
      </c>
      <c r="L124" s="8">
        <f t="shared" si="8"/>
        <v>4.8391406249999998</v>
      </c>
      <c r="M124" s="8">
        <f t="shared" si="9"/>
        <v>65536</v>
      </c>
      <c r="N124" s="8">
        <f t="shared" si="10"/>
        <v>0.86783792995834352</v>
      </c>
      <c r="O124" s="8">
        <f t="shared" si="11"/>
        <v>4.1263964585418639E-4</v>
      </c>
      <c r="P124" s="8">
        <f t="shared" si="12"/>
        <v>1.2711324321922062</v>
      </c>
      <c r="R124" s="8">
        <f t="shared" si="13"/>
        <v>3.0596515130903341E-2</v>
      </c>
      <c r="S124" s="8">
        <f t="shared" si="15"/>
        <v>4.6239855492258911E-3</v>
      </c>
      <c r="T124" s="8">
        <f>-1*(S124-COFRT750.110.ro!N124*COS(COFRT750.110.el!P124))/SIN(COFRT750.110.el!P124)</f>
        <v>-4.8396613749358709E-3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7" sqref="N7"/>
    </sheetView>
  </sheetViews>
  <sheetFormatPr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COFRT750.110.ro</vt:lpstr>
      <vt:lpstr>COFRT750.110.el</vt:lpstr>
      <vt:lpstr>COFRT750.110.el+ro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Your User Name</cp:lastModifiedBy>
  <dcterms:created xsi:type="dcterms:W3CDTF">2011-05-16T12:39:38Z</dcterms:created>
  <dcterms:modified xsi:type="dcterms:W3CDTF">2011-05-17T12:16:25Z</dcterms:modified>
</cp:coreProperties>
</file>