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bobrov\Downloads\"/>
    </mc:Choice>
  </mc:AlternateContent>
  <xr:revisionPtr revIDLastSave="0" documentId="8_{27E62E1C-FB77-426D-9B5B-6FE0672270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Т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2" l="1"/>
  <c r="F46" i="2"/>
  <c r="F45" i="2"/>
  <c r="F44" i="2"/>
  <c r="F40" i="2"/>
  <c r="F39" i="2"/>
  <c r="F38" i="2"/>
  <c r="F36" i="2"/>
  <c r="F35" i="2"/>
  <c r="F34" i="2" s="1"/>
  <c r="F28" i="2"/>
  <c r="F29" i="2"/>
  <c r="F30" i="2"/>
  <c r="F31" i="2"/>
  <c r="F32" i="2"/>
  <c r="F27" i="2"/>
  <c r="F23" i="2"/>
  <c r="F24" i="2"/>
  <c r="F25" i="2"/>
  <c r="F21" i="2"/>
  <c r="F20" i="2"/>
  <c r="F19" i="2"/>
  <c r="F18" i="2"/>
  <c r="F9" i="2"/>
  <c r="F10" i="2"/>
  <c r="F11" i="2"/>
  <c r="F12" i="2"/>
  <c r="F13" i="2"/>
  <c r="F14" i="2"/>
  <c r="F15" i="2"/>
  <c r="F16" i="2"/>
  <c r="F8" i="2"/>
  <c r="F7" i="2" s="1"/>
  <c r="F17" i="2" l="1"/>
  <c r="F26" i="2"/>
  <c r="F37" i="2"/>
  <c r="F33" i="2" s="1"/>
  <c r="F22" i="2"/>
  <c r="F6" i="2" l="1"/>
  <c r="E49" i="2" l="1"/>
  <c r="F49" i="2" s="1"/>
  <c r="E48" i="2"/>
  <c r="F48" i="2" s="1"/>
  <c r="F43" i="2" s="1"/>
  <c r="F41" i="2" s="1"/>
  <c r="F5" i="2" l="1"/>
  <c r="C52" i="2" s="1"/>
  <c r="D22" i="2"/>
  <c r="C54" i="2" l="1"/>
  <c r="D37" i="2" l="1"/>
  <c r="D34" i="2"/>
  <c r="D26" i="2"/>
  <c r="D17" i="2"/>
  <c r="D7" i="2"/>
  <c r="C56" i="2" l="1"/>
</calcChain>
</file>

<file path=xl/sharedStrings.xml><?xml version="1.0" encoding="utf-8"?>
<sst xmlns="http://schemas.openxmlformats.org/spreadsheetml/2006/main" count="176" uniqueCount="122">
  <si>
    <t>Ед. изм.</t>
  </si>
  <si>
    <t>Кол-во</t>
  </si>
  <si>
    <t>1.1.</t>
  </si>
  <si>
    <t>1.2.</t>
  </si>
  <si>
    <t>3.1.</t>
  </si>
  <si>
    <t>3.3.</t>
  </si>
  <si>
    <t>ПЛАНОВАЯ СТОИМОСТЬ</t>
  </si>
  <si>
    <t>Цена, rub</t>
  </si>
  <si>
    <t>Стоимость, rub</t>
  </si>
  <si>
    <t>Итого фактически использовано:</t>
  </si>
  <si>
    <t>1. ИТОГО РАСХОДЫ, СВЯЗАННЫЕ С ПРИОБРЕТЕНИЕМ ОСНОВНЫХ СРЕДСТВ (ТЕХНИКА/ОБОРУДОВАНИЕ)</t>
  </si>
  <si>
    <t>1.1.1.</t>
  </si>
  <si>
    <t xml:space="preserve">Чековый принтер </t>
  </si>
  <si>
    <t xml:space="preserve">Сканер штрихкодов </t>
  </si>
  <si>
    <t xml:space="preserve">МФУ </t>
  </si>
  <si>
    <t xml:space="preserve">Детектор валют </t>
  </si>
  <si>
    <t xml:space="preserve">Клавиатура </t>
  </si>
  <si>
    <t xml:space="preserve">Патч-корд литой, UTP, RJ45, Cat.5e, 2m </t>
  </si>
  <si>
    <t xml:space="preserve">Кабель живлення Cablexpert (PC-186) 3*0.5mm 1.8m </t>
  </si>
  <si>
    <t>Кабель USB 2.0 AM/BM Maxxter (U-AMBM-10) 3.0m</t>
  </si>
  <si>
    <t>Монитор</t>
  </si>
  <si>
    <t>1.1.2.</t>
  </si>
  <si>
    <t>1.1.3.</t>
  </si>
  <si>
    <t>1.1.4.</t>
  </si>
  <si>
    <t>1.1.5.</t>
  </si>
  <si>
    <t>1.1.6.</t>
  </si>
  <si>
    <t>1.1.7.</t>
  </si>
  <si>
    <t>1.1.8.</t>
  </si>
  <si>
    <t>1.1.9.</t>
  </si>
  <si>
    <t xml:space="preserve">Персональный компьютер  I3 4GB ODD 1TB HDD </t>
  </si>
  <si>
    <t>шт.</t>
  </si>
  <si>
    <t>Ноутбук 2-я касса</t>
  </si>
  <si>
    <t>1.2.1.</t>
  </si>
  <si>
    <t>1.2.3.</t>
  </si>
  <si>
    <t>1.2.4.</t>
  </si>
  <si>
    <t>1.2.5.</t>
  </si>
  <si>
    <t>1.3.</t>
  </si>
  <si>
    <t>Система озвучивания, в т.ч.:</t>
  </si>
  <si>
    <t>1.3.1.</t>
  </si>
  <si>
    <t xml:space="preserve">Усилитель звука </t>
  </si>
  <si>
    <t>Колонка акустическая уличная</t>
  </si>
  <si>
    <t>Динамик потолочный</t>
  </si>
  <si>
    <t>1.3.2.</t>
  </si>
  <si>
    <t>1.3.3.</t>
  </si>
  <si>
    <t>1.4.</t>
  </si>
  <si>
    <t>Прочие ОС, в т.ч.:</t>
  </si>
  <si>
    <t>1.4.1.</t>
  </si>
  <si>
    <t>Маршрутизатор (роутер)</t>
  </si>
  <si>
    <t>1.4.2.</t>
  </si>
  <si>
    <t>1.4.3.</t>
  </si>
  <si>
    <t>Система учета посетителей</t>
  </si>
  <si>
    <t>2. ИТОГО РАСХОДЫ, СВЯЗАННЫЕ С ПРИОБРЕТЕНИЕМ МБП/ТМЦ/КОМПЛЕКТУЮЩИХ</t>
  </si>
  <si>
    <t>2.1.</t>
  </si>
  <si>
    <t>Комплектующие, в т.ч.:</t>
  </si>
  <si>
    <t>Компьютерная мышь</t>
  </si>
  <si>
    <t>2.2.</t>
  </si>
  <si>
    <t>МБП, ТМЦ, расходные материалы, в т.ч.:</t>
  </si>
  <si>
    <t>2.1.1.</t>
  </si>
  <si>
    <t>2.1.2.</t>
  </si>
  <si>
    <t>2.2.1.</t>
  </si>
  <si>
    <t>2.2.2.</t>
  </si>
  <si>
    <t>2.2.3.</t>
  </si>
  <si>
    <t>3. ИТОГО РАСХОДЫ, СВЯЗАННЫЕ С ИТ - РАБОТАМИ</t>
  </si>
  <si>
    <t>Монтаж локальной компьютерной сети, организация канала связи</t>
  </si>
  <si>
    <t>Прочие работы, связанные с настройкой и установкой оборудования/техники/ПО</t>
  </si>
  <si>
    <t>Итого план расходы:</t>
  </si>
  <si>
    <t>Отклонение</t>
  </si>
  <si>
    <t>Ответственное лицо - ИТ - директор Бобров К.Б.</t>
  </si>
  <si>
    <t>ИТОГО РАСХОДЫ:</t>
  </si>
  <si>
    <t>Кассовый узел "Основная касса", в т.ч.:</t>
  </si>
  <si>
    <t>Кассовый узел "2-я касса", в т.ч.:</t>
  </si>
  <si>
    <t>Руководитель подразделения - ИТ - директор Бобров К.Б.</t>
  </si>
  <si>
    <t>ОСНАЩЕНИЕ ОРГТЕХНИКОЙ, ПО, ИТ - РАБОТЫ</t>
  </si>
  <si>
    <t>Оплата связи в мес</t>
  </si>
  <si>
    <t>Оплата интернета в мес</t>
  </si>
  <si>
    <t>Заправка картриджа в мес</t>
  </si>
  <si>
    <t>3.3.1</t>
  </si>
  <si>
    <t>3.3.2</t>
  </si>
  <si>
    <t>3.3.3</t>
  </si>
  <si>
    <t>Источник бесперебойного питания</t>
  </si>
  <si>
    <t>смартфон</t>
  </si>
  <si>
    <t>1.4.4</t>
  </si>
  <si>
    <t>1.4.5</t>
  </si>
  <si>
    <t>терминал сбора данных</t>
  </si>
  <si>
    <t>Поставщик</t>
  </si>
  <si>
    <t>Техинсервис</t>
  </si>
  <si>
    <t>Лыткин</t>
  </si>
  <si>
    <t>Провайдер не определен</t>
  </si>
  <si>
    <t>ООО Мегакаунт</t>
  </si>
  <si>
    <t>Торговый дом Рокас</t>
  </si>
  <si>
    <t>3.3.5</t>
  </si>
  <si>
    <t>3.3.6</t>
  </si>
  <si>
    <t>Лицензия GMS для ТСД</t>
  </si>
  <si>
    <t>Комплект лицензий GMS на 2 кассы</t>
  </si>
  <si>
    <t>GMS. Цена в грн. 3 950 по курсу 2,63</t>
  </si>
  <si>
    <t>Коммутатор</t>
  </si>
  <si>
    <t>запасной картридж для мфу</t>
  </si>
  <si>
    <t>1.4.6</t>
  </si>
  <si>
    <t>Точка доступа склад</t>
  </si>
  <si>
    <t>citilink.ru</t>
  </si>
  <si>
    <t>https://www.citilink.ru/catalog/computers_and_notebooks/net_equipment/tochki_dostupa/1080060/</t>
  </si>
  <si>
    <t>Принтер этикеток</t>
  </si>
  <si>
    <t>комплайн</t>
  </si>
  <si>
    <t>мобилочка/фокстрот</t>
  </si>
  <si>
    <t>GMS. Цена в грн. 2 000 по курсу 2,63</t>
  </si>
  <si>
    <t>ВОПРОСЫ</t>
  </si>
  <si>
    <t>Ответы</t>
  </si>
  <si>
    <t>Ошибка, заправка местная</t>
  </si>
  <si>
    <t>https://mabila.lg.ua/smartfony-xiaomi/smartfon-xiaomi-redmi-9c-364gb-grey-eu-</t>
  </si>
  <si>
    <t>https://kompline.net/catalog/printery_i_mfu_1/mfu_canon_i_sensys_mf3010/</t>
  </si>
  <si>
    <t>Лугаком</t>
  </si>
  <si>
    <t>заправка местного подрядчика</t>
  </si>
  <si>
    <t>стартовый пакет лугаком</t>
  </si>
  <si>
    <t>ранее 28 тыс. Предоставить ссылку на товар</t>
  </si>
  <si>
    <t>ранее 9 тыс. Предоставить ссылку на товар</t>
  </si>
  <si>
    <t>ранее 5 тыс. Предоставить ссылку на товар</t>
  </si>
  <si>
    <t>Предоставить ссылку на товар</t>
  </si>
  <si>
    <t>откуда стоимость тогда?</t>
  </si>
  <si>
    <t>откуда тогда тариф?</t>
  </si>
  <si>
    <t>пополнение 50 + 10 комиссия?</t>
  </si>
  <si>
    <t>Всегда закладываем 4000, как правило - выходит меньше, но не всегда. Зависит от здания : необходимость завести отдельный канал передачи данных от провайдера. Как правило, в здании ТЦ есть присутствие провайдера. Но бывает так, что данный провайдер продоставляет некачетсвенные услуги. Пример - 157 Торанет</t>
  </si>
  <si>
    <t>Закладываем по самому популярному провайдеру у нас - Матрикс. Выше, как правило, не бывает тарифов или они нам не нужны.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</si>
</sst>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1"/>
      <color theme="9" tint="-0.499984740745262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i/>
      <sz val="11"/>
      <color theme="9" tint="-0.499984740745262"/>
      <name val="Times New Roman"/>
      <family val="1"/>
      <charset val="204"/>
    </font>
    <font>
      <i/>
      <sz val="11"/>
      <color rgb="FFFF0000"/>
      <name val="Times New Roman"/>
      <family val="1"/>
      <charset val="204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0" fillId="0" borderId="0"/>
    <xf numFmtId="0" fontId="11" fillId="0" borderId="0"/>
    <xf numFmtId="0" fontId="15" fillId="0" borderId="0" applyNumberFormat="0" applyFill="0" applyBorder="0" applyAlignment="0" applyProtection="0"/>
  </cellStyleXfs>
  <cellXfs count="65">
    <xf numFmtId="0" fontId="0" fillId="0" borderId="0" xfId="0"/>
    <xf numFmtId="0" fontId="5" fillId="0" borderId="0" xfId="0" applyFont="1" applyAlignment="1">
      <alignment horizontal="left" vertical="center"/>
    </xf>
    <xf numFmtId="0" fontId="5" fillId="0" borderId="0" xfId="0" applyFont="1"/>
    <xf numFmtId="4" fontId="9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1" applyFont="1" applyAlignment="1">
      <alignment horizontal="left" vertical="center" wrapText="1"/>
    </xf>
    <xf numFmtId="4" fontId="5" fillId="0" borderId="0" xfId="0" applyNumberFormat="1" applyFont="1" applyAlignment="1">
      <alignment horizontal="center" vertical="center"/>
    </xf>
    <xf numFmtId="14" fontId="5" fillId="2" borderId="1" xfId="1" applyNumberFormat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4" fontId="5" fillId="2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3" fillId="2" borderId="1" xfId="0" applyFont="1" applyFill="1" applyBorder="1" applyAlignment="1">
      <alignment vertical="center"/>
    </xf>
    <xf numFmtId="4" fontId="3" fillId="2" borderId="1" xfId="0" applyNumberFormat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4" fontId="12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5" fillId="2" borderId="1" xfId="4" applyFill="1" applyBorder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4" fontId="7" fillId="2" borderId="1" xfId="0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12" fillId="2" borderId="1" xfId="1" applyFont="1" applyFill="1" applyBorder="1" applyAlignment="1">
      <alignment horizontal="left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0" fillId="2" borderId="1" xfId="0" applyFill="1" applyBorder="1" applyAlignment="1">
      <alignment wrapText="1"/>
    </xf>
    <xf numFmtId="4" fontId="15" fillId="2" borderId="1" xfId="4" applyNumberFormat="1" applyFill="1" applyBorder="1" applyAlignment="1">
      <alignment horizontal="center" vertical="center" wrapText="1"/>
    </xf>
    <xf numFmtId="4" fontId="13" fillId="2" borderId="1" xfId="0" applyNumberFormat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4" fontId="8" fillId="2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 wrapText="1"/>
    </xf>
  </cellXfs>
  <cellStyles count="5">
    <cellStyle name="Excel Built-in Normal" xfId="3" xr:uid="{00000000-0005-0000-0000-000000000000}"/>
    <cellStyle name="Hyperlink" xfId="4" builtinId="8"/>
    <cellStyle name="Normal" xfId="0" builtinId="0"/>
    <cellStyle name="Обычный 2" xfId="2" xr:uid="{00000000-0005-0000-0000-000003000000}"/>
    <cellStyle name="Обычный 5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bila.lg.ua/smartfony-xiaomi/smartfon-xiaomi-redmi-9c-364gb-grey-eu-" TargetMode="External"/><Relationship Id="rId2" Type="http://schemas.openxmlformats.org/officeDocument/2006/relationships/hyperlink" Target="https://kompline.net/catalog/printery_i_mfu_1/mfu_canon_i_sensys_mf3010/" TargetMode="External"/><Relationship Id="rId1" Type="http://schemas.openxmlformats.org/officeDocument/2006/relationships/hyperlink" Target="https://www.citilink.ru/catalog/computers_and_notebooks/net_equipment/tochki_dostupa/1080060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I56"/>
  <sheetViews>
    <sheetView tabSelected="1" topLeftCell="C25" workbookViewId="0">
      <selection activeCell="H14" sqref="G14:H15"/>
    </sheetView>
  </sheetViews>
  <sheetFormatPr defaultRowHeight="15" outlineLevelRow="2" x14ac:dyDescent="0.25"/>
  <cols>
    <col min="1" max="1" width="8.5703125" style="6" customWidth="1"/>
    <col min="2" max="2" width="51.42578125" style="6" customWidth="1"/>
    <col min="3" max="3" width="12.5703125" style="6" customWidth="1"/>
    <col min="4" max="4" width="16.5703125" style="6" customWidth="1"/>
    <col min="5" max="5" width="13.42578125" style="6" customWidth="1"/>
    <col min="6" max="6" width="16.42578125" style="6" customWidth="1"/>
    <col min="7" max="7" width="31.140625" style="6" customWidth="1"/>
    <col min="8" max="8" width="26.5703125" style="40" customWidth="1"/>
    <col min="9" max="9" width="67.5703125" style="21" customWidth="1"/>
    <col min="10" max="10" width="34.42578125" customWidth="1"/>
  </cols>
  <sheetData>
    <row r="1" spans="1:9" ht="15" customHeight="1" x14ac:dyDescent="0.25">
      <c r="A1" s="57" t="s">
        <v>72</v>
      </c>
      <c r="B1" s="57"/>
      <c r="C1" s="56" t="s">
        <v>0</v>
      </c>
      <c r="D1" s="59" t="s">
        <v>6</v>
      </c>
      <c r="E1" s="59"/>
      <c r="F1" s="59"/>
      <c r="G1" s="59"/>
      <c r="H1" s="59"/>
      <c r="I1" s="41"/>
    </row>
    <row r="2" spans="1:9" ht="9.75" customHeight="1" x14ac:dyDescent="0.25">
      <c r="A2" s="57"/>
      <c r="B2" s="57"/>
      <c r="C2" s="56"/>
      <c r="D2" s="56" t="s">
        <v>1</v>
      </c>
      <c r="E2" s="56" t="s">
        <v>7</v>
      </c>
      <c r="F2" s="56" t="s">
        <v>8</v>
      </c>
      <c r="G2" s="26"/>
      <c r="H2" s="58" t="s">
        <v>105</v>
      </c>
      <c r="I2" s="56" t="s">
        <v>106</v>
      </c>
    </row>
    <row r="3" spans="1:9" ht="15" customHeight="1" x14ac:dyDescent="0.25">
      <c r="A3" s="57" t="s">
        <v>71</v>
      </c>
      <c r="B3" s="57"/>
      <c r="C3" s="56"/>
      <c r="D3" s="56"/>
      <c r="E3" s="56"/>
      <c r="F3" s="56"/>
      <c r="G3" s="26" t="s">
        <v>84</v>
      </c>
      <c r="H3" s="58"/>
      <c r="I3" s="56"/>
    </row>
    <row r="4" spans="1:9" x14ac:dyDescent="0.25">
      <c r="A4" s="57" t="s">
        <v>67</v>
      </c>
      <c r="B4" s="57"/>
      <c r="C4" s="56"/>
      <c r="D4" s="56"/>
      <c r="E4" s="56"/>
      <c r="F4" s="56"/>
      <c r="G4" s="26"/>
      <c r="H4" s="58"/>
      <c r="I4" s="56"/>
    </row>
    <row r="5" spans="1:9" x14ac:dyDescent="0.25">
      <c r="A5" s="57" t="s">
        <v>68</v>
      </c>
      <c r="B5" s="57"/>
      <c r="C5" s="27"/>
      <c r="D5" s="27"/>
      <c r="E5" s="27"/>
      <c r="F5" s="14">
        <f>F6+F33+F41</f>
        <v>318209.5</v>
      </c>
      <c r="G5" s="14"/>
      <c r="H5" s="36"/>
      <c r="I5" s="28"/>
    </row>
    <row r="6" spans="1:9" ht="33.75" customHeight="1" x14ac:dyDescent="0.25">
      <c r="A6" s="64" t="s">
        <v>10</v>
      </c>
      <c r="B6" s="64"/>
      <c r="C6" s="13"/>
      <c r="D6" s="14"/>
      <c r="E6" s="14"/>
      <c r="F6" s="14">
        <f>F7+F17+F22+F26</f>
        <v>295141</v>
      </c>
      <c r="G6" s="14"/>
      <c r="H6" s="36"/>
      <c r="I6" s="23"/>
    </row>
    <row r="7" spans="1:9" ht="36.75" customHeight="1" outlineLevel="1" x14ac:dyDescent="0.25">
      <c r="A7" s="15" t="s">
        <v>2</v>
      </c>
      <c r="B7" s="15" t="s">
        <v>69</v>
      </c>
      <c r="C7" s="16" t="s">
        <v>30</v>
      </c>
      <c r="D7" s="17">
        <f>SUM(D8:D16)</f>
        <v>9</v>
      </c>
      <c r="E7" s="17"/>
      <c r="F7" s="17">
        <f>SUM(F8:F16)</f>
        <v>109322</v>
      </c>
      <c r="G7" s="17"/>
      <c r="H7" s="37"/>
      <c r="I7" s="29"/>
    </row>
    <row r="8" spans="1:9" s="12" customFormat="1" outlineLevel="2" x14ac:dyDescent="0.25">
      <c r="A8" s="9" t="s">
        <v>11</v>
      </c>
      <c r="B8" s="10" t="s">
        <v>12</v>
      </c>
      <c r="C8" s="30" t="s">
        <v>30</v>
      </c>
      <c r="D8" s="11">
        <v>1</v>
      </c>
      <c r="E8" s="11">
        <v>10500</v>
      </c>
      <c r="F8" s="11">
        <f>D8*E8</f>
        <v>10500</v>
      </c>
      <c r="G8" s="11" t="s">
        <v>85</v>
      </c>
      <c r="H8" s="36"/>
      <c r="I8" s="22"/>
    </row>
    <row r="9" spans="1:9" s="12" customFormat="1" outlineLevel="2" x14ac:dyDescent="0.25">
      <c r="A9" s="10" t="s">
        <v>21</v>
      </c>
      <c r="B9" s="10" t="s">
        <v>101</v>
      </c>
      <c r="C9" s="30" t="s">
        <v>30</v>
      </c>
      <c r="D9" s="11">
        <v>1</v>
      </c>
      <c r="E9" s="11">
        <v>13850</v>
      </c>
      <c r="F9" s="11">
        <f t="shared" ref="F9:F16" si="0">D9*E9</f>
        <v>13850</v>
      </c>
      <c r="G9" s="11" t="s">
        <v>85</v>
      </c>
      <c r="H9" s="36"/>
      <c r="I9" s="22"/>
    </row>
    <row r="10" spans="1:9" s="12" customFormat="1" outlineLevel="2" x14ac:dyDescent="0.25">
      <c r="A10" s="9" t="s">
        <v>22</v>
      </c>
      <c r="B10" s="10" t="s">
        <v>13</v>
      </c>
      <c r="C10" s="30" t="s">
        <v>30</v>
      </c>
      <c r="D10" s="31">
        <v>1</v>
      </c>
      <c r="E10" s="11">
        <v>7900</v>
      </c>
      <c r="F10" s="11">
        <f t="shared" si="0"/>
        <v>7900</v>
      </c>
      <c r="G10" s="11" t="s">
        <v>85</v>
      </c>
      <c r="H10" s="36"/>
      <c r="I10" s="22"/>
    </row>
    <row r="11" spans="1:9" s="12" customFormat="1" ht="30" outlineLevel="2" x14ac:dyDescent="0.25">
      <c r="A11" s="10" t="s">
        <v>23</v>
      </c>
      <c r="B11" s="10" t="s">
        <v>14</v>
      </c>
      <c r="C11" s="30" t="s">
        <v>30</v>
      </c>
      <c r="D11" s="11">
        <v>1</v>
      </c>
      <c r="E11" s="11">
        <v>23322</v>
      </c>
      <c r="F11" s="11">
        <f t="shared" si="0"/>
        <v>23322</v>
      </c>
      <c r="G11" s="11" t="s">
        <v>102</v>
      </c>
      <c r="H11" s="36"/>
      <c r="I11" s="42" t="s">
        <v>109</v>
      </c>
    </row>
    <row r="12" spans="1:9" s="12" customFormat="1" outlineLevel="2" x14ac:dyDescent="0.25">
      <c r="A12" s="10" t="s">
        <v>24</v>
      </c>
      <c r="B12" s="10" t="s">
        <v>15</v>
      </c>
      <c r="C12" s="30" t="s">
        <v>30</v>
      </c>
      <c r="D12" s="11">
        <v>1</v>
      </c>
      <c r="E12" s="11">
        <v>3000</v>
      </c>
      <c r="F12" s="11">
        <f t="shared" si="0"/>
        <v>3000</v>
      </c>
      <c r="G12" s="11" t="s">
        <v>102</v>
      </c>
      <c r="H12" s="36"/>
      <c r="I12" s="22"/>
    </row>
    <row r="13" spans="1:9" s="12" customFormat="1" ht="45" outlineLevel="2" x14ac:dyDescent="0.25">
      <c r="A13" s="10" t="s">
        <v>25</v>
      </c>
      <c r="B13" s="10" t="s">
        <v>29</v>
      </c>
      <c r="C13" s="30" t="s">
        <v>30</v>
      </c>
      <c r="D13" s="11">
        <v>1</v>
      </c>
      <c r="E13" s="11">
        <v>34000</v>
      </c>
      <c r="F13" s="11">
        <f t="shared" si="0"/>
        <v>34000</v>
      </c>
      <c r="G13" s="11" t="s">
        <v>102</v>
      </c>
      <c r="H13" s="49" t="s">
        <v>113</v>
      </c>
      <c r="I13" s="22"/>
    </row>
    <row r="14" spans="1:9" s="12" customFormat="1" ht="30" outlineLevel="2" x14ac:dyDescent="0.25">
      <c r="A14" s="10" t="s">
        <v>26</v>
      </c>
      <c r="B14" s="10" t="s">
        <v>20</v>
      </c>
      <c r="C14" s="30" t="s">
        <v>30</v>
      </c>
      <c r="D14" s="11">
        <v>1</v>
      </c>
      <c r="E14" s="11">
        <v>10000</v>
      </c>
      <c r="F14" s="11">
        <f t="shared" si="0"/>
        <v>10000</v>
      </c>
      <c r="G14" s="11" t="s">
        <v>102</v>
      </c>
      <c r="H14" s="49" t="s">
        <v>114</v>
      </c>
      <c r="I14" s="22"/>
    </row>
    <row r="15" spans="1:9" s="12" customFormat="1" ht="30" outlineLevel="2" x14ac:dyDescent="0.25">
      <c r="A15" s="10" t="s">
        <v>27</v>
      </c>
      <c r="B15" s="10" t="s">
        <v>79</v>
      </c>
      <c r="C15" s="30" t="s">
        <v>30</v>
      </c>
      <c r="D15" s="11">
        <v>1</v>
      </c>
      <c r="E15" s="11">
        <v>6000</v>
      </c>
      <c r="F15" s="11">
        <f t="shared" si="0"/>
        <v>6000</v>
      </c>
      <c r="G15" s="11" t="s">
        <v>102</v>
      </c>
      <c r="H15" s="49" t="s">
        <v>115</v>
      </c>
      <c r="I15" s="22"/>
    </row>
    <row r="16" spans="1:9" s="12" customFormat="1" outlineLevel="2" x14ac:dyDescent="0.25">
      <c r="A16" s="10" t="s">
        <v>28</v>
      </c>
      <c r="B16" s="10" t="s">
        <v>95</v>
      </c>
      <c r="C16" s="30" t="s">
        <v>30</v>
      </c>
      <c r="D16" s="11">
        <v>1</v>
      </c>
      <c r="E16" s="11">
        <v>750</v>
      </c>
      <c r="F16" s="11">
        <f t="shared" si="0"/>
        <v>750</v>
      </c>
      <c r="G16" s="11" t="s">
        <v>102</v>
      </c>
      <c r="H16" s="36"/>
      <c r="I16" s="22"/>
    </row>
    <row r="17" spans="1:9" s="12" customFormat="1" ht="17.25" customHeight="1" outlineLevel="1" x14ac:dyDescent="0.25">
      <c r="A17" s="15" t="s">
        <v>3</v>
      </c>
      <c r="B17" s="15" t="s">
        <v>70</v>
      </c>
      <c r="C17" s="16" t="s">
        <v>30</v>
      </c>
      <c r="D17" s="17">
        <f>SUM(D18:D21)</f>
        <v>4</v>
      </c>
      <c r="E17" s="17"/>
      <c r="F17" s="17">
        <f>SUM(F18:F21)</f>
        <v>65400</v>
      </c>
      <c r="G17" s="17"/>
      <c r="H17" s="36"/>
      <c r="I17" s="22"/>
    </row>
    <row r="18" spans="1:9" s="12" customFormat="1" ht="30" outlineLevel="2" x14ac:dyDescent="0.25">
      <c r="A18" s="10" t="s">
        <v>32</v>
      </c>
      <c r="B18" s="10" t="s">
        <v>31</v>
      </c>
      <c r="C18" s="30" t="s">
        <v>30</v>
      </c>
      <c r="D18" s="11">
        <v>1</v>
      </c>
      <c r="E18" s="11">
        <v>44000</v>
      </c>
      <c r="F18" s="11">
        <f>D18*E18</f>
        <v>44000</v>
      </c>
      <c r="G18" s="11" t="s">
        <v>102</v>
      </c>
      <c r="H18" s="50" t="s">
        <v>116</v>
      </c>
      <c r="I18" s="22"/>
    </row>
    <row r="19" spans="1:9" s="12" customFormat="1" outlineLevel="2" x14ac:dyDescent="0.25">
      <c r="A19" s="10" t="s">
        <v>33</v>
      </c>
      <c r="B19" s="10" t="s">
        <v>12</v>
      </c>
      <c r="C19" s="30" t="s">
        <v>30</v>
      </c>
      <c r="D19" s="11">
        <v>1</v>
      </c>
      <c r="E19" s="11">
        <v>10500</v>
      </c>
      <c r="F19" s="11">
        <f>D19*E19</f>
        <v>10500</v>
      </c>
      <c r="G19" s="11" t="s">
        <v>85</v>
      </c>
      <c r="H19" s="36"/>
      <c r="I19" s="22"/>
    </row>
    <row r="20" spans="1:9" s="12" customFormat="1" outlineLevel="2" x14ac:dyDescent="0.25">
      <c r="A20" s="10" t="s">
        <v>34</v>
      </c>
      <c r="B20" s="10" t="s">
        <v>13</v>
      </c>
      <c r="C20" s="30" t="s">
        <v>30</v>
      </c>
      <c r="D20" s="11">
        <v>1</v>
      </c>
      <c r="E20" s="11">
        <v>7900</v>
      </c>
      <c r="F20" s="11">
        <f>D20*E20</f>
        <v>7900</v>
      </c>
      <c r="G20" s="11" t="s">
        <v>85</v>
      </c>
      <c r="H20" s="36"/>
      <c r="I20" s="22"/>
    </row>
    <row r="21" spans="1:9" s="12" customFormat="1" outlineLevel="2" x14ac:dyDescent="0.25">
      <c r="A21" s="10" t="s">
        <v>35</v>
      </c>
      <c r="B21" s="10" t="s">
        <v>15</v>
      </c>
      <c r="C21" s="30" t="s">
        <v>30</v>
      </c>
      <c r="D21" s="11">
        <v>1</v>
      </c>
      <c r="E21" s="11">
        <v>3000</v>
      </c>
      <c r="F21" s="11">
        <f>D21*E21</f>
        <v>3000</v>
      </c>
      <c r="G21" s="11" t="s">
        <v>102</v>
      </c>
      <c r="H21" s="36"/>
      <c r="I21" s="25"/>
    </row>
    <row r="22" spans="1:9" s="12" customFormat="1" ht="39.75" customHeight="1" outlineLevel="1" x14ac:dyDescent="0.25">
      <c r="A22" s="44" t="s">
        <v>36</v>
      </c>
      <c r="B22" s="44" t="s">
        <v>37</v>
      </c>
      <c r="C22" s="45" t="s">
        <v>30</v>
      </c>
      <c r="D22" s="43">
        <f>SUM(D23:D25)</f>
        <v>29</v>
      </c>
      <c r="E22" s="43"/>
      <c r="F22" s="43">
        <f>SUM(F23:F25)</f>
        <v>42700</v>
      </c>
      <c r="G22" s="43"/>
      <c r="H22" s="36"/>
      <c r="I22" s="53"/>
    </row>
    <row r="23" spans="1:9" s="12" customFormat="1" outlineLevel="2" x14ac:dyDescent="0.25">
      <c r="A23" s="46" t="s">
        <v>38</v>
      </c>
      <c r="B23" s="46" t="s">
        <v>39</v>
      </c>
      <c r="C23" s="47" t="s">
        <v>30</v>
      </c>
      <c r="D23" s="48">
        <v>1</v>
      </c>
      <c r="E23" s="48">
        <v>8500</v>
      </c>
      <c r="F23" s="48">
        <f>D23*E23</f>
        <v>8500</v>
      </c>
      <c r="G23" s="48" t="s">
        <v>86</v>
      </c>
      <c r="H23" s="36"/>
      <c r="I23" s="54"/>
    </row>
    <row r="24" spans="1:9" s="12" customFormat="1" outlineLevel="2" x14ac:dyDescent="0.25">
      <c r="A24" s="46" t="s">
        <v>42</v>
      </c>
      <c r="B24" s="46" t="s">
        <v>40</v>
      </c>
      <c r="C24" s="47" t="s">
        <v>30</v>
      </c>
      <c r="D24" s="48">
        <v>1</v>
      </c>
      <c r="E24" s="48">
        <v>4500</v>
      </c>
      <c r="F24" s="48">
        <f>D24*E24</f>
        <v>4500</v>
      </c>
      <c r="G24" s="48"/>
      <c r="H24" s="38"/>
      <c r="I24" s="54"/>
    </row>
    <row r="25" spans="1:9" s="12" customFormat="1" outlineLevel="2" x14ac:dyDescent="0.25">
      <c r="A25" s="46" t="s">
        <v>43</v>
      </c>
      <c r="B25" s="46" t="s">
        <v>41</v>
      </c>
      <c r="C25" s="47" t="s">
        <v>30</v>
      </c>
      <c r="D25" s="48">
        <v>27</v>
      </c>
      <c r="E25" s="48">
        <v>1100</v>
      </c>
      <c r="F25" s="48">
        <f>D25*E25</f>
        <v>29700</v>
      </c>
      <c r="G25" s="48"/>
      <c r="H25" s="36"/>
      <c r="I25" s="55"/>
    </row>
    <row r="26" spans="1:9" s="12" customFormat="1" outlineLevel="1" x14ac:dyDescent="0.25">
      <c r="A26" s="15" t="s">
        <v>44</v>
      </c>
      <c r="B26" s="15" t="s">
        <v>45</v>
      </c>
      <c r="C26" s="16" t="s">
        <v>30</v>
      </c>
      <c r="D26" s="17">
        <f>SUM(D27:D31)</f>
        <v>5</v>
      </c>
      <c r="E26" s="17"/>
      <c r="F26" s="17">
        <f>SUM(F27:F32)</f>
        <v>77719</v>
      </c>
      <c r="G26" s="17"/>
      <c r="H26" s="36"/>
      <c r="I26" s="22"/>
    </row>
    <row r="27" spans="1:9" s="12" customFormat="1" outlineLevel="2" x14ac:dyDescent="0.25">
      <c r="A27" s="10" t="s">
        <v>46</v>
      </c>
      <c r="B27" s="10" t="s">
        <v>47</v>
      </c>
      <c r="C27" s="30" t="s">
        <v>30</v>
      </c>
      <c r="D27" s="11">
        <v>1</v>
      </c>
      <c r="E27" s="11">
        <v>5800</v>
      </c>
      <c r="F27" s="11">
        <f>D27*E27</f>
        <v>5800</v>
      </c>
      <c r="G27" s="11" t="s">
        <v>102</v>
      </c>
      <c r="H27" s="36"/>
      <c r="I27" s="22"/>
    </row>
    <row r="28" spans="1:9" s="12" customFormat="1" outlineLevel="2" x14ac:dyDescent="0.25">
      <c r="A28" s="10" t="s">
        <v>48</v>
      </c>
      <c r="B28" s="10" t="s">
        <v>96</v>
      </c>
      <c r="C28" s="30" t="s">
        <v>30</v>
      </c>
      <c r="D28" s="11">
        <v>1</v>
      </c>
      <c r="E28" s="11">
        <v>700</v>
      </c>
      <c r="F28" s="11">
        <f t="shared" ref="F28:F32" si="1">D28*E28</f>
        <v>700</v>
      </c>
      <c r="G28" s="11" t="s">
        <v>102</v>
      </c>
      <c r="H28" s="36"/>
      <c r="I28" s="22"/>
    </row>
    <row r="29" spans="1:9" s="12" customFormat="1" outlineLevel="2" x14ac:dyDescent="0.25">
      <c r="A29" s="10" t="s">
        <v>49</v>
      </c>
      <c r="B29" s="10" t="s">
        <v>83</v>
      </c>
      <c r="C29" s="30" t="s">
        <v>30</v>
      </c>
      <c r="D29" s="11">
        <v>1</v>
      </c>
      <c r="E29" s="11">
        <v>28500</v>
      </c>
      <c r="F29" s="11">
        <f t="shared" si="1"/>
        <v>28500</v>
      </c>
      <c r="G29" s="11" t="s">
        <v>89</v>
      </c>
      <c r="H29" s="36"/>
      <c r="I29" s="22"/>
    </row>
    <row r="30" spans="1:9" s="12" customFormat="1" ht="30" outlineLevel="2" x14ac:dyDescent="0.25">
      <c r="A30" s="10" t="s">
        <v>81</v>
      </c>
      <c r="B30" s="10" t="s">
        <v>80</v>
      </c>
      <c r="C30" s="30" t="s">
        <v>30</v>
      </c>
      <c r="D30" s="11">
        <v>1</v>
      </c>
      <c r="E30" s="11">
        <v>10999</v>
      </c>
      <c r="F30" s="11">
        <f t="shared" si="1"/>
        <v>10999</v>
      </c>
      <c r="G30" s="11" t="s">
        <v>103</v>
      </c>
      <c r="H30" s="36"/>
      <c r="I30" s="24" t="s">
        <v>108</v>
      </c>
    </row>
    <row r="31" spans="1:9" s="12" customFormat="1" outlineLevel="2" x14ac:dyDescent="0.25">
      <c r="A31" s="10" t="s">
        <v>82</v>
      </c>
      <c r="B31" s="10" t="s">
        <v>50</v>
      </c>
      <c r="C31" s="30" t="s">
        <v>30</v>
      </c>
      <c r="D31" s="11">
        <v>1</v>
      </c>
      <c r="E31" s="11">
        <v>27950</v>
      </c>
      <c r="F31" s="11">
        <f t="shared" si="1"/>
        <v>27950</v>
      </c>
      <c r="G31" s="11" t="s">
        <v>88</v>
      </c>
      <c r="H31" s="36"/>
      <c r="I31" s="22"/>
    </row>
    <row r="32" spans="1:9" s="12" customFormat="1" ht="30" outlineLevel="2" x14ac:dyDescent="0.25">
      <c r="A32" s="10" t="s">
        <v>97</v>
      </c>
      <c r="B32" s="10" t="s">
        <v>98</v>
      </c>
      <c r="C32" s="30" t="s">
        <v>30</v>
      </c>
      <c r="D32" s="11">
        <v>1</v>
      </c>
      <c r="E32" s="11">
        <v>3770</v>
      </c>
      <c r="F32" s="11">
        <f t="shared" si="1"/>
        <v>3770</v>
      </c>
      <c r="G32" s="11" t="s">
        <v>99</v>
      </c>
      <c r="H32" s="36"/>
      <c r="I32" s="24" t="s">
        <v>100</v>
      </c>
    </row>
    <row r="33" spans="1:9" s="12" customFormat="1" ht="36.75" customHeight="1" x14ac:dyDescent="0.25">
      <c r="A33" s="64" t="s">
        <v>51</v>
      </c>
      <c r="B33" s="64"/>
      <c r="C33" s="13"/>
      <c r="D33" s="14"/>
      <c r="E33" s="13"/>
      <c r="F33" s="14">
        <f>F34+F37</f>
        <v>2090</v>
      </c>
      <c r="G33" s="14"/>
      <c r="H33" s="37"/>
      <c r="I33" s="19"/>
    </row>
    <row r="34" spans="1:9" s="12" customFormat="1" outlineLevel="1" x14ac:dyDescent="0.25">
      <c r="A34" s="15" t="s">
        <v>52</v>
      </c>
      <c r="B34" s="15" t="s">
        <v>53</v>
      </c>
      <c r="C34" s="16" t="s">
        <v>30</v>
      </c>
      <c r="D34" s="17">
        <f>SUM(D35:D36)</f>
        <v>3</v>
      </c>
      <c r="E34" s="17"/>
      <c r="F34" s="17">
        <f>SUM(F35:F36)</f>
        <v>1700</v>
      </c>
      <c r="G34" s="17"/>
      <c r="H34" s="36"/>
      <c r="I34" s="18"/>
    </row>
    <row r="35" spans="1:9" s="12" customFormat="1" outlineLevel="2" x14ac:dyDescent="0.25">
      <c r="A35" s="32" t="s">
        <v>57</v>
      </c>
      <c r="B35" s="10" t="s">
        <v>54</v>
      </c>
      <c r="C35" s="30" t="s">
        <v>30</v>
      </c>
      <c r="D35" s="33">
        <v>2</v>
      </c>
      <c r="E35" s="33">
        <v>500</v>
      </c>
      <c r="F35" s="11">
        <f>D35*E35</f>
        <v>1000</v>
      </c>
      <c r="G35" s="11" t="s">
        <v>102</v>
      </c>
      <c r="H35" s="36"/>
      <c r="I35" s="18"/>
    </row>
    <row r="36" spans="1:9" s="12" customFormat="1" outlineLevel="2" x14ac:dyDescent="0.25">
      <c r="A36" s="32" t="s">
        <v>58</v>
      </c>
      <c r="B36" s="10" t="s">
        <v>16</v>
      </c>
      <c r="C36" s="30" t="s">
        <v>30</v>
      </c>
      <c r="D36" s="33">
        <v>1</v>
      </c>
      <c r="E36" s="33">
        <v>700</v>
      </c>
      <c r="F36" s="11">
        <f>D36*E36</f>
        <v>700</v>
      </c>
      <c r="G36" s="11" t="s">
        <v>102</v>
      </c>
      <c r="H36" s="37"/>
      <c r="I36" s="19"/>
    </row>
    <row r="37" spans="1:9" s="12" customFormat="1" outlineLevel="1" x14ac:dyDescent="0.25">
      <c r="A37" s="15" t="s">
        <v>55</v>
      </c>
      <c r="B37" s="15" t="s">
        <v>56</v>
      </c>
      <c r="C37" s="16" t="s">
        <v>30</v>
      </c>
      <c r="D37" s="17">
        <f>SUM(D38:D40)</f>
        <v>4</v>
      </c>
      <c r="E37" s="17"/>
      <c r="F37" s="17">
        <f>SUM(F38:F40)</f>
        <v>390</v>
      </c>
      <c r="G37" s="17"/>
      <c r="H37" s="36"/>
      <c r="I37" s="18"/>
    </row>
    <row r="38" spans="1:9" s="12" customFormat="1" outlineLevel="2" x14ac:dyDescent="0.25">
      <c r="A38" s="32" t="s">
        <v>59</v>
      </c>
      <c r="B38" s="10" t="s">
        <v>17</v>
      </c>
      <c r="C38" s="30" t="s">
        <v>30</v>
      </c>
      <c r="D38" s="33">
        <v>2</v>
      </c>
      <c r="E38" s="33">
        <v>100</v>
      </c>
      <c r="F38" s="11">
        <f>D38*E38</f>
        <v>200</v>
      </c>
      <c r="G38" s="11" t="s">
        <v>102</v>
      </c>
      <c r="H38" s="36"/>
      <c r="I38" s="18"/>
    </row>
    <row r="39" spans="1:9" s="12" customFormat="1" outlineLevel="2" x14ac:dyDescent="0.25">
      <c r="A39" s="32" t="s">
        <v>60</v>
      </c>
      <c r="B39" s="10" t="s">
        <v>18</v>
      </c>
      <c r="C39" s="30" t="s">
        <v>30</v>
      </c>
      <c r="D39" s="33">
        <v>1</v>
      </c>
      <c r="E39" s="33">
        <v>120</v>
      </c>
      <c r="F39" s="11">
        <f>D39*E39</f>
        <v>120</v>
      </c>
      <c r="G39" s="11" t="s">
        <v>102</v>
      </c>
      <c r="H39" s="36"/>
      <c r="I39" s="18"/>
    </row>
    <row r="40" spans="1:9" s="12" customFormat="1" outlineLevel="2" x14ac:dyDescent="0.25">
      <c r="A40" s="32" t="s">
        <v>61</v>
      </c>
      <c r="B40" s="10" t="s">
        <v>19</v>
      </c>
      <c r="C40" s="30" t="s">
        <v>30</v>
      </c>
      <c r="D40" s="11">
        <v>1</v>
      </c>
      <c r="E40" s="11">
        <v>70</v>
      </c>
      <c r="F40" s="11">
        <f>D40*E40</f>
        <v>70</v>
      </c>
      <c r="G40" s="11" t="s">
        <v>102</v>
      </c>
      <c r="H40" s="36"/>
      <c r="I40" s="18"/>
    </row>
    <row r="41" spans="1:9" s="12" customFormat="1" ht="45" customHeight="1" x14ac:dyDescent="0.25">
      <c r="A41" s="64" t="s">
        <v>62</v>
      </c>
      <c r="B41" s="64"/>
      <c r="C41" s="13"/>
      <c r="D41" s="14"/>
      <c r="E41" s="14"/>
      <c r="F41" s="14">
        <f>F42+F43</f>
        <v>20978.5</v>
      </c>
      <c r="G41" s="14"/>
      <c r="H41" s="36"/>
      <c r="I41" s="18"/>
    </row>
    <row r="42" spans="1:9" s="12" customFormat="1" ht="75" outlineLevel="1" x14ac:dyDescent="0.25">
      <c r="A42" s="15" t="s">
        <v>4</v>
      </c>
      <c r="B42" s="34" t="s">
        <v>63</v>
      </c>
      <c r="C42" s="16"/>
      <c r="D42" s="17"/>
      <c r="E42" s="17"/>
      <c r="F42" s="17">
        <v>4000</v>
      </c>
      <c r="G42" s="17" t="s">
        <v>87</v>
      </c>
      <c r="H42" s="51" t="s">
        <v>117</v>
      </c>
      <c r="I42" s="18" t="s">
        <v>120</v>
      </c>
    </row>
    <row r="43" spans="1:9" ht="30" outlineLevel="1" x14ac:dyDescent="0.25">
      <c r="A43" s="15" t="s">
        <v>5</v>
      </c>
      <c r="B43" s="34" t="s">
        <v>64</v>
      </c>
      <c r="C43" s="16"/>
      <c r="D43" s="17"/>
      <c r="E43" s="17"/>
      <c r="F43" s="17">
        <f>SUM(F44:F49)</f>
        <v>16978.5</v>
      </c>
      <c r="G43" s="17"/>
      <c r="H43" s="36"/>
      <c r="I43" s="18"/>
    </row>
    <row r="44" spans="1:9" outlineLevel="2" x14ac:dyDescent="0.25">
      <c r="A44" s="32" t="s">
        <v>76</v>
      </c>
      <c r="B44" s="32" t="s">
        <v>75</v>
      </c>
      <c r="C44" s="33"/>
      <c r="D44" s="33">
        <v>1</v>
      </c>
      <c r="E44" s="11">
        <v>400</v>
      </c>
      <c r="F44" s="11">
        <f t="shared" ref="F44:F49" si="2">D44*E44</f>
        <v>400</v>
      </c>
      <c r="G44" s="11" t="s">
        <v>111</v>
      </c>
      <c r="H44" s="36"/>
      <c r="I44" s="35" t="s">
        <v>107</v>
      </c>
    </row>
    <row r="45" spans="1:9" outlineLevel="2" x14ac:dyDescent="0.25">
      <c r="A45" s="32"/>
      <c r="B45" s="32" t="s">
        <v>112</v>
      </c>
      <c r="C45" s="33"/>
      <c r="D45" s="33">
        <v>1</v>
      </c>
      <c r="E45" s="11">
        <v>120</v>
      </c>
      <c r="F45" s="11">
        <f t="shared" si="2"/>
        <v>120</v>
      </c>
      <c r="G45" s="11"/>
      <c r="H45" s="36"/>
      <c r="I45" s="35"/>
    </row>
    <row r="46" spans="1:9" outlineLevel="2" x14ac:dyDescent="0.25">
      <c r="A46" s="32" t="s">
        <v>77</v>
      </c>
      <c r="B46" s="32" t="s">
        <v>74</v>
      </c>
      <c r="C46" s="33"/>
      <c r="D46" s="33">
        <v>1</v>
      </c>
      <c r="E46" s="11">
        <v>750</v>
      </c>
      <c r="F46" s="11">
        <f t="shared" si="2"/>
        <v>750</v>
      </c>
      <c r="G46" s="17" t="s">
        <v>87</v>
      </c>
      <c r="H46" s="36"/>
      <c r="I46" s="18"/>
    </row>
    <row r="47" spans="1:9" ht="30" outlineLevel="2" x14ac:dyDescent="0.25">
      <c r="A47" s="32" t="s">
        <v>78</v>
      </c>
      <c r="B47" s="32" t="s">
        <v>73</v>
      </c>
      <c r="C47" s="33"/>
      <c r="D47" s="33">
        <v>1</v>
      </c>
      <c r="E47" s="11">
        <v>60</v>
      </c>
      <c r="F47" s="11">
        <f t="shared" si="2"/>
        <v>60</v>
      </c>
      <c r="G47" s="11" t="s">
        <v>110</v>
      </c>
      <c r="H47" s="52" t="s">
        <v>118</v>
      </c>
      <c r="I47" s="18" t="s">
        <v>121</v>
      </c>
    </row>
    <row r="48" spans="1:9" ht="30" outlineLevel="2" x14ac:dyDescent="0.25">
      <c r="A48" s="32" t="s">
        <v>90</v>
      </c>
      <c r="B48" s="32" t="s">
        <v>93</v>
      </c>
      <c r="C48" s="33"/>
      <c r="D48" s="33">
        <v>1</v>
      </c>
      <c r="E48" s="11">
        <f>3950*2.63</f>
        <v>10388.5</v>
      </c>
      <c r="F48" s="11">
        <f t="shared" si="2"/>
        <v>10388.5</v>
      </c>
      <c r="G48" s="35" t="s">
        <v>94</v>
      </c>
      <c r="H48" s="52" t="s">
        <v>119</v>
      </c>
      <c r="I48" s="18"/>
    </row>
    <row r="49" spans="1:9" ht="30" outlineLevel="2" x14ac:dyDescent="0.25">
      <c r="A49" s="32" t="s">
        <v>91</v>
      </c>
      <c r="B49" s="32" t="s">
        <v>92</v>
      </c>
      <c r="C49" s="33"/>
      <c r="D49" s="33">
        <v>1</v>
      </c>
      <c r="E49" s="11">
        <f>2000*2.63</f>
        <v>5260</v>
      </c>
      <c r="F49" s="11">
        <f t="shared" si="2"/>
        <v>5260</v>
      </c>
      <c r="G49" s="35" t="s">
        <v>104</v>
      </c>
      <c r="H49" s="36"/>
      <c r="I49" s="18"/>
    </row>
    <row r="50" spans="1:9" outlineLevel="1" x14ac:dyDescent="0.25">
      <c r="A50" s="7"/>
      <c r="B50" s="7"/>
      <c r="C50" s="5"/>
      <c r="D50" s="5"/>
      <c r="E50" s="5"/>
      <c r="F50" s="8"/>
      <c r="G50" s="8"/>
      <c r="H50" s="39"/>
      <c r="I50" s="20"/>
    </row>
    <row r="51" spans="1:9" x14ac:dyDescent="0.25">
      <c r="A51" s="1"/>
      <c r="B51" s="1"/>
      <c r="C51" s="5"/>
      <c r="D51" s="5"/>
      <c r="E51" s="5"/>
      <c r="F51" s="5"/>
      <c r="G51" s="5"/>
      <c r="H51" s="39"/>
      <c r="I51" s="20"/>
    </row>
    <row r="52" spans="1:9" x14ac:dyDescent="0.25">
      <c r="A52" s="60" t="s">
        <v>65</v>
      </c>
      <c r="B52" s="61"/>
      <c r="C52" s="4">
        <f>F5</f>
        <v>318209.5</v>
      </c>
      <c r="D52" s="5"/>
      <c r="E52" s="5"/>
      <c r="F52" s="5"/>
      <c r="G52" s="5"/>
      <c r="H52" s="39"/>
      <c r="I52" s="20"/>
    </row>
    <row r="53" spans="1:9" x14ac:dyDescent="0.25">
      <c r="A53" s="1"/>
      <c r="B53" s="1"/>
      <c r="C53" s="2"/>
      <c r="D53" s="5"/>
      <c r="E53" s="5"/>
      <c r="F53" s="5"/>
      <c r="G53" s="5"/>
      <c r="H53" s="39"/>
      <c r="I53" s="20"/>
    </row>
    <row r="54" spans="1:9" hidden="1" x14ac:dyDescent="0.25">
      <c r="A54" s="60" t="s">
        <v>9</v>
      </c>
      <c r="B54" s="61"/>
      <c r="C54" s="4" t="e">
        <f>#REF!</f>
        <v>#REF!</v>
      </c>
      <c r="D54" s="5"/>
      <c r="E54" s="5"/>
      <c r="F54" s="5"/>
      <c r="G54" s="5"/>
      <c r="H54" s="39"/>
      <c r="I54" s="20"/>
    </row>
    <row r="55" spans="1:9" hidden="1" x14ac:dyDescent="0.25">
      <c r="A55" s="1"/>
      <c r="B55" s="1"/>
      <c r="C55" s="2"/>
      <c r="D55" s="5"/>
      <c r="E55" s="5"/>
      <c r="F55" s="5"/>
      <c r="G55" s="5"/>
      <c r="H55" s="39"/>
      <c r="I55" s="20"/>
    </row>
    <row r="56" spans="1:9" hidden="1" x14ac:dyDescent="0.25">
      <c r="A56" s="62" t="s">
        <v>66</v>
      </c>
      <c r="B56" s="63"/>
      <c r="C56" s="3" t="e">
        <f>#REF!</f>
        <v>#REF!</v>
      </c>
      <c r="D56" s="5"/>
      <c r="E56" s="5"/>
      <c r="F56" s="5"/>
      <c r="G56" s="5"/>
    </row>
  </sheetData>
  <mergeCells count="18">
    <mergeCell ref="A54:B54"/>
    <mergeCell ref="A56:B56"/>
    <mergeCell ref="A41:B41"/>
    <mergeCell ref="A4:B4"/>
    <mergeCell ref="A52:B52"/>
    <mergeCell ref="A33:B33"/>
    <mergeCell ref="A6:B6"/>
    <mergeCell ref="A5:B5"/>
    <mergeCell ref="I22:I25"/>
    <mergeCell ref="I2:I4"/>
    <mergeCell ref="A3:B3"/>
    <mergeCell ref="H2:H4"/>
    <mergeCell ref="A1:B2"/>
    <mergeCell ref="D2:D4"/>
    <mergeCell ref="E2:E4"/>
    <mergeCell ref="F2:F4"/>
    <mergeCell ref="C1:C4"/>
    <mergeCell ref="D1:H1"/>
  </mergeCells>
  <phoneticPr fontId="14" type="noConversion"/>
  <hyperlinks>
    <hyperlink ref="I32" r:id="rId1" xr:uid="{00000000-0004-0000-0000-000000000000}"/>
    <hyperlink ref="I11" r:id="rId2" xr:uid="{00000000-0004-0000-0000-000001000000}"/>
    <hyperlink ref="I30" r:id="rId3" xr:uid="{00000000-0004-0000-0000-000002000000}"/>
  </hyperlinks>
  <pageMargins left="1" right="1" top="1" bottom="1" header="0.5" footer="0.5"/>
  <pageSetup paperSize="9" scale="58" fitToHeight="0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ИТ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economist</dc:creator>
  <cp:lastModifiedBy>Бобров Кирилл</cp:lastModifiedBy>
  <cp:lastPrinted>2021-04-12T06:33:10Z</cp:lastPrinted>
  <dcterms:created xsi:type="dcterms:W3CDTF">2018-07-17T08:55:13Z</dcterms:created>
  <dcterms:modified xsi:type="dcterms:W3CDTF">2021-07-20T13:04:45Z</dcterms:modified>
</cp:coreProperties>
</file>